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5.xml" ContentType="application/vnd.openxmlformats-officedocument.drawing+xml"/>
  <Override PartName="/xl/ctrlProps/ctrlProp1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codeName="{AE6600E7-7A62-396C-DE95-9942FA9DD81E}"/>
  <workbookPr codeName="ThisWorkbook" autoCompressPictures="0" defaultThemeVersion="124226"/>
  <mc:AlternateContent xmlns:mc="http://schemas.openxmlformats.org/markup-compatibility/2006">
    <mc:Choice Requires="x15">
      <x15ac:absPath xmlns:x15ac="http://schemas.microsoft.com/office/spreadsheetml/2010/11/ac" url="D:\DATA\DATA_OCT2018\My Docs\2WETMMMX Multi-Metric Matrix\EIA Field Manual 2022\"/>
    </mc:Choice>
  </mc:AlternateContent>
  <xr:revisionPtr revIDLastSave="0" documentId="13_ncr:1_{012017AC-4B5F-46BF-8D6D-9A0FBE524661}" xr6:coauthVersionLast="47" xr6:coauthVersionMax="47" xr10:uidLastSave="{00000000-0000-0000-0000-000000000000}"/>
  <bookViews>
    <workbookView xWindow="-25425" yWindow="3375" windowWidth="21600" windowHeight="11385" tabRatio="861" xr2:uid="{00000000-000D-0000-FFFF-FFFF00000000}"/>
  </bookViews>
  <sheets>
    <sheet name="Start" sheetId="17" r:id="rId1"/>
    <sheet name="NJ LULC 2015 L2 Land Use Calc" sheetId="30" r:id="rId2"/>
    <sheet name="B2 Buffer Width Calc" sheetId="14" r:id="rId3"/>
    <sheet name="V1 Rel Native Cover Calc" sheetId="15" r:id="rId4"/>
    <sheet name="eia_calculator" sheetId="9" r:id="rId5"/>
    <sheet name="eia_metric_scores" sheetId="18" r:id="rId6"/>
    <sheet name="eia_final_scores" sheetId="19" r:id="rId7"/>
    <sheet name="Comments" sheetId="22" r:id="rId8"/>
    <sheet name="combined_eo_calculator" sheetId="25" r:id="rId9"/>
    <sheet name="NJ Vasc Bryo Spp FQA 2022" sheetId="28" r:id="rId10"/>
    <sheet name="Version Notes" sheetId="26" r:id="rId11"/>
  </sheets>
  <definedNames>
    <definedName name="_xlnm._FilterDatabase" localSheetId="7" hidden="1">Comments!$A$1:$AU$1</definedName>
    <definedName name="_xlnm._FilterDatabase" localSheetId="6" hidden="1">eia_final_scores!$A$1:$AA$1</definedName>
    <definedName name="_xlnm._FilterDatabase" localSheetId="5" hidden="1">eia_metric_scores!$A$1:$BE$1</definedName>
    <definedName name="_xlnm._FilterDatabase" localSheetId="1" hidden="1">'NJ LULC 2015 L2 Land Use Calc'!#REF!</definedName>
    <definedName name="_xlnm._FilterDatabase" localSheetId="9" hidden="1">'NJ Vasc Bryo Spp FQA 2022'!$A$1:$M$5662</definedName>
    <definedName name="_Hlk39064991" localSheetId="9">'NJ Vasc Bryo Spp FQA 2022'!#REF!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0" l="1"/>
  <c r="F108" i="30"/>
  <c r="E108" i="30"/>
  <c r="E111" i="30" l="1"/>
  <c r="E112" i="30" s="1"/>
  <c r="F109" i="30"/>
  <c r="E110" i="30" l="1"/>
  <c r="G14" i="9"/>
  <c r="B11" i="15" l="1"/>
  <c r="H14" i="15" s="1"/>
  <c r="D11" i="15"/>
  <c r="B47" i="15"/>
  <c r="H17" i="15" s="1"/>
  <c r="A8" i="25"/>
  <c r="B8" i="25"/>
  <c r="C8" i="25"/>
  <c r="D8" i="25"/>
  <c r="A9" i="25"/>
  <c r="B9" i="25"/>
  <c r="C9" i="25"/>
  <c r="D9" i="25"/>
  <c r="A10" i="25"/>
  <c r="B10" i="25"/>
  <c r="C10" i="25"/>
  <c r="D10" i="25"/>
  <c r="A11" i="25"/>
  <c r="B11" i="25"/>
  <c r="C11" i="25"/>
  <c r="D11" i="25"/>
  <c r="A12" i="25"/>
  <c r="B12" i="25"/>
  <c r="C12" i="25"/>
  <c r="D12" i="25"/>
  <c r="A13" i="25"/>
  <c r="B13" i="25"/>
  <c r="C13" i="25"/>
  <c r="D13" i="25"/>
  <c r="A14" i="25"/>
  <c r="B14" i="25"/>
  <c r="C14" i="25"/>
  <c r="D14" i="25"/>
  <c r="A15" i="25"/>
  <c r="B15" i="25"/>
  <c r="C15" i="25"/>
  <c r="D15" i="25"/>
  <c r="A16" i="25"/>
  <c r="B16" i="25"/>
  <c r="C16" i="25"/>
  <c r="D16" i="25"/>
  <c r="A17" i="25"/>
  <c r="B17" i="25"/>
  <c r="C17" i="25"/>
  <c r="D17" i="25"/>
  <c r="A2" i="25"/>
  <c r="A6" i="25"/>
  <c r="B6" i="25"/>
  <c r="D51" i="25"/>
  <c r="C51" i="25"/>
  <c r="B51" i="25"/>
  <c r="A51" i="25"/>
  <c r="D50" i="25"/>
  <c r="C50" i="25"/>
  <c r="B50" i="25"/>
  <c r="A50" i="25"/>
  <c r="D49" i="25"/>
  <c r="C49" i="25"/>
  <c r="B49" i="25"/>
  <c r="A49" i="25"/>
  <c r="D48" i="25"/>
  <c r="C48" i="25"/>
  <c r="B48" i="25"/>
  <c r="A48" i="25"/>
  <c r="D47" i="25"/>
  <c r="C47" i="25"/>
  <c r="B47" i="25"/>
  <c r="A47" i="25"/>
  <c r="D46" i="25"/>
  <c r="C46" i="25"/>
  <c r="B46" i="25"/>
  <c r="A46" i="25"/>
  <c r="D45" i="25"/>
  <c r="C45" i="25"/>
  <c r="B45" i="25"/>
  <c r="A45" i="25"/>
  <c r="D44" i="25"/>
  <c r="C44" i="25"/>
  <c r="B44" i="25"/>
  <c r="A44" i="25"/>
  <c r="D43" i="25"/>
  <c r="C43" i="25"/>
  <c r="B43" i="25"/>
  <c r="A43" i="25"/>
  <c r="D42" i="25"/>
  <c r="C42" i="25"/>
  <c r="B42" i="25"/>
  <c r="A42" i="25"/>
  <c r="D41" i="25"/>
  <c r="C41" i="25"/>
  <c r="B41" i="25"/>
  <c r="A41" i="25"/>
  <c r="D40" i="25"/>
  <c r="C40" i="25"/>
  <c r="B40" i="25"/>
  <c r="A40" i="25"/>
  <c r="D39" i="25"/>
  <c r="C39" i="25"/>
  <c r="B39" i="25"/>
  <c r="A39" i="25"/>
  <c r="D38" i="25"/>
  <c r="C38" i="25"/>
  <c r="B38" i="25"/>
  <c r="A38" i="25"/>
  <c r="D37" i="25"/>
  <c r="C37" i="25"/>
  <c r="B37" i="25"/>
  <c r="A37" i="25"/>
  <c r="D36" i="25"/>
  <c r="C36" i="25"/>
  <c r="B36" i="25"/>
  <c r="A36" i="25"/>
  <c r="D35" i="25"/>
  <c r="C35" i="25"/>
  <c r="B35" i="25"/>
  <c r="A35" i="25"/>
  <c r="D34" i="25"/>
  <c r="C34" i="25"/>
  <c r="B34" i="25"/>
  <c r="A34" i="25"/>
  <c r="D33" i="25"/>
  <c r="C33" i="25"/>
  <c r="B33" i="25"/>
  <c r="A33" i="25"/>
  <c r="D32" i="25"/>
  <c r="C32" i="25"/>
  <c r="B32" i="25"/>
  <c r="A32" i="25"/>
  <c r="D31" i="25"/>
  <c r="C31" i="25"/>
  <c r="B31" i="25"/>
  <c r="A31" i="25"/>
  <c r="D30" i="25"/>
  <c r="C30" i="25"/>
  <c r="B30" i="25"/>
  <c r="A30" i="25"/>
  <c r="D29" i="25"/>
  <c r="C29" i="25"/>
  <c r="B29" i="25"/>
  <c r="A29" i="25"/>
  <c r="D28" i="25"/>
  <c r="C28" i="25"/>
  <c r="B28" i="25"/>
  <c r="A28" i="25"/>
  <c r="D27" i="25"/>
  <c r="C27" i="25"/>
  <c r="B27" i="25"/>
  <c r="A27" i="25"/>
  <c r="D26" i="25"/>
  <c r="C26" i="25"/>
  <c r="B26" i="25"/>
  <c r="A26" i="25"/>
  <c r="D25" i="25"/>
  <c r="C25" i="25"/>
  <c r="B25" i="25"/>
  <c r="A25" i="25"/>
  <c r="D24" i="25"/>
  <c r="C24" i="25"/>
  <c r="B24" i="25"/>
  <c r="A24" i="25"/>
  <c r="D23" i="25"/>
  <c r="C23" i="25"/>
  <c r="B23" i="25"/>
  <c r="A23" i="25"/>
  <c r="D22" i="25"/>
  <c r="C22" i="25"/>
  <c r="B22" i="25"/>
  <c r="A22" i="25"/>
  <c r="D21" i="25"/>
  <c r="C21" i="25"/>
  <c r="B21" i="25"/>
  <c r="A21" i="25"/>
  <c r="D20" i="25"/>
  <c r="C20" i="25"/>
  <c r="B20" i="25"/>
  <c r="A20" i="25"/>
  <c r="D19" i="25"/>
  <c r="C19" i="25"/>
  <c r="B19" i="25"/>
  <c r="A19" i="25"/>
  <c r="D18" i="25"/>
  <c r="C18" i="25"/>
  <c r="B18" i="25"/>
  <c r="A18" i="25"/>
  <c r="A7" i="25"/>
  <c r="B7" i="25"/>
  <c r="B59" i="25"/>
  <c r="B57" i="25"/>
  <c r="C57" i="25"/>
  <c r="B58" i="25"/>
  <c r="C58" i="25" s="1"/>
  <c r="D14" i="9"/>
  <c r="D8" i="9"/>
  <c r="G16" i="9" s="1"/>
  <c r="D10" i="9"/>
  <c r="D9" i="9"/>
  <c r="F8" i="9"/>
  <c r="F7" i="9"/>
  <c r="E8" i="9"/>
  <c r="E7" i="9"/>
  <c r="A17" i="9"/>
  <c r="A10" i="9"/>
  <c r="A9" i="9"/>
  <c r="A7" i="9"/>
  <c r="B8" i="9"/>
  <c r="D17" i="9"/>
  <c r="A8" i="9"/>
  <c r="D7" i="9"/>
  <c r="F10" i="9"/>
  <c r="E10" i="9"/>
  <c r="B10" i="9"/>
  <c r="A12" i="9"/>
  <c r="F9" i="9"/>
  <c r="E9" i="9"/>
  <c r="B9" i="9"/>
  <c r="A11" i="9"/>
  <c r="D15" i="9"/>
  <c r="D11" i="9"/>
  <c r="D12" i="9"/>
  <c r="A16" i="9"/>
  <c r="A15" i="9"/>
  <c r="A14" i="9"/>
  <c r="A13" i="9"/>
  <c r="D91" i="9"/>
  <c r="E91" i="9" s="1"/>
  <c r="D93" i="9"/>
  <c r="E93" i="9" s="1"/>
  <c r="D92" i="9"/>
  <c r="E92" i="9" s="1"/>
  <c r="E17" i="9"/>
  <c r="F17" i="9"/>
  <c r="B17" i="9"/>
  <c r="G3" i="9"/>
  <c r="E11" i="9"/>
  <c r="F11" i="9"/>
  <c r="B11" i="9"/>
  <c r="E12" i="9"/>
  <c r="F12" i="9"/>
  <c r="B12" i="9"/>
  <c r="B7" i="9"/>
  <c r="D13" i="9"/>
  <c r="F13" i="9"/>
  <c r="B13" i="9"/>
  <c r="F14" i="9"/>
  <c r="B14" i="9"/>
  <c r="F15" i="9"/>
  <c r="B15" i="9"/>
  <c r="D16" i="9"/>
  <c r="F16" i="9"/>
  <c r="B16" i="9"/>
  <c r="D47" i="15"/>
  <c r="D48" i="15" s="1"/>
  <c r="H3" i="9"/>
  <c r="B10" i="14"/>
  <c r="B11" i="14" s="1"/>
  <c r="B12" i="14" s="1"/>
  <c r="B13" i="14" s="1"/>
  <c r="B48" i="15"/>
  <c r="H11" i="15" s="1"/>
  <c r="A5" i="25"/>
  <c r="B5" i="25"/>
  <c r="B2" i="25" s="1"/>
  <c r="C7" i="25"/>
  <c r="C6" i="25"/>
  <c r="C2" i="25" s="1"/>
  <c r="D7" i="25"/>
  <c r="D6" i="25"/>
  <c r="C5" i="25"/>
  <c r="C59" i="25"/>
  <c r="D5" i="25"/>
  <c r="D2" i="25" s="1"/>
  <c r="F2" i="25"/>
  <c r="H13" i="9" l="1"/>
  <c r="J13" i="9" s="1"/>
  <c r="C9" i="9"/>
  <c r="C17" i="9"/>
  <c r="C14" i="9"/>
  <c r="C10" i="9"/>
  <c r="C7" i="9"/>
  <c r="G7" i="9" s="1"/>
  <c r="I7" i="9" s="1"/>
  <c r="C11" i="9"/>
  <c r="C12" i="9"/>
  <c r="C13" i="9"/>
  <c r="G13" i="9" s="1"/>
  <c r="C15" i="9"/>
  <c r="C8" i="9"/>
  <c r="C16" i="9"/>
  <c r="R7" i="9"/>
  <c r="H7" i="9"/>
  <c r="J7" i="9" s="1"/>
  <c r="G15" i="9"/>
  <c r="N16" i="9"/>
  <c r="O16" i="9" s="1"/>
  <c r="P16" i="9" s="1"/>
  <c r="S16" i="9" s="1"/>
  <c r="M13" i="9"/>
  <c r="M15" i="9"/>
  <c r="N15" i="9"/>
  <c r="O15" i="9" s="1"/>
  <c r="P15" i="9" s="1"/>
  <c r="S15" i="9" s="1"/>
  <c r="N17" i="9"/>
  <c r="O17" i="9" s="1"/>
  <c r="P17" i="9" s="1"/>
  <c r="S17" i="9" s="1"/>
  <c r="N14" i="9"/>
  <c r="O14" i="9" s="1"/>
  <c r="P14" i="9" s="1"/>
  <c r="S14" i="9" s="1"/>
  <c r="M8" i="9"/>
  <c r="M7" i="9"/>
  <c r="N8" i="9"/>
  <c r="O8" i="9" s="1"/>
  <c r="P8" i="9" s="1"/>
  <c r="M17" i="9"/>
  <c r="M11" i="9"/>
  <c r="M9" i="9"/>
  <c r="N13" i="9"/>
  <c r="O13" i="9" s="1"/>
  <c r="P13" i="9" s="1"/>
  <c r="S13" i="9" s="1"/>
  <c r="M14" i="9"/>
  <c r="N11" i="9"/>
  <c r="O11" i="9" s="1"/>
  <c r="P11" i="9" s="1"/>
  <c r="M10" i="9"/>
  <c r="N7" i="9"/>
  <c r="O7" i="9" s="1"/>
  <c r="P7" i="9" s="1"/>
  <c r="M12" i="9"/>
  <c r="N12" i="9"/>
  <c r="O12" i="9" s="1"/>
  <c r="P12" i="9" s="1"/>
  <c r="N10" i="9"/>
  <c r="O10" i="9" s="1"/>
  <c r="P10" i="9" s="1"/>
  <c r="N9" i="9"/>
  <c r="O9" i="9" s="1"/>
  <c r="P9" i="9" s="1"/>
  <c r="M16" i="9"/>
  <c r="H12" i="9"/>
  <c r="J12" i="9" s="1"/>
  <c r="R10" i="9"/>
  <c r="H8" i="9"/>
  <c r="J8" i="9" s="1"/>
  <c r="H17" i="9"/>
  <c r="J17" i="9" s="1"/>
  <c r="H9" i="9"/>
  <c r="J9" i="9" s="1"/>
  <c r="H11" i="9"/>
  <c r="J11" i="9" s="1"/>
  <c r="R8" i="9"/>
  <c r="H15" i="9"/>
  <c r="J15" i="9" s="1"/>
  <c r="H14" i="9"/>
  <c r="J14" i="9" s="1"/>
  <c r="H16" i="9"/>
  <c r="J16" i="9" s="1"/>
  <c r="R17" i="9"/>
  <c r="R12" i="9"/>
  <c r="R9" i="9"/>
  <c r="H10" i="9"/>
  <c r="J10" i="9" s="1"/>
  <c r="R11" i="9"/>
  <c r="H16" i="15"/>
  <c r="H15" i="15" s="1"/>
  <c r="H13" i="15"/>
  <c r="H12" i="15" s="1"/>
  <c r="H19" i="15"/>
  <c r="H18" i="15" s="1"/>
  <c r="G8" i="9"/>
  <c r="G10" i="9" l="1"/>
  <c r="I10" i="9" s="1"/>
  <c r="G9" i="9"/>
  <c r="K9" i="9" s="1"/>
  <c r="G11" i="9"/>
  <c r="K11" i="9" s="1"/>
  <c r="I14" i="9"/>
  <c r="G12" i="9"/>
  <c r="K12" i="9" s="1"/>
  <c r="I8" i="9"/>
  <c r="I15" i="9"/>
  <c r="K8" i="9"/>
  <c r="K10" i="9"/>
  <c r="K7" i="9"/>
  <c r="I9" i="9" l="1"/>
  <c r="I11" i="9"/>
  <c r="K14" i="9"/>
  <c r="L14" i="9" s="1"/>
  <c r="I13" i="9"/>
  <c r="K13" i="9"/>
  <c r="L13" i="9" s="1"/>
  <c r="G17" i="9"/>
  <c r="K15" i="9"/>
  <c r="L15" i="9" s="1"/>
  <c r="I12" i="9"/>
  <c r="L9" i="9"/>
  <c r="Q9" i="9" s="1"/>
  <c r="L8" i="9"/>
  <c r="Q8" i="9" s="1"/>
  <c r="L11" i="9"/>
  <c r="Q11" i="9" s="1"/>
  <c r="L7" i="9"/>
  <c r="Q7" i="9" s="1"/>
  <c r="L10" i="9"/>
  <c r="Q10" i="9" s="1"/>
  <c r="L12" i="9"/>
  <c r="Q12" i="9" s="1"/>
  <c r="I16" i="9" l="1"/>
  <c r="K16" i="9"/>
  <c r="L16" i="9" s="1"/>
  <c r="I17" i="9"/>
  <c r="K17" i="9"/>
  <c r="B91" i="9" s="1"/>
  <c r="C91" i="9" l="1"/>
  <c r="F91" i="9"/>
  <c r="G91" i="9" s="1"/>
  <c r="L17" i="9"/>
  <c r="Q17" i="9" s="1"/>
  <c r="B92" i="9"/>
  <c r="C92" i="9" l="1"/>
  <c r="F92" i="9"/>
  <c r="G92" i="9" s="1"/>
</calcChain>
</file>

<file path=xl/sharedStrings.xml><?xml version="1.0" encoding="utf-8"?>
<sst xmlns="http://schemas.openxmlformats.org/spreadsheetml/2006/main" count="66757" uniqueCount="17997">
  <si>
    <t>Landscape Context Score</t>
  </si>
  <si>
    <t>Size Score</t>
  </si>
  <si>
    <t>Condition Score</t>
  </si>
  <si>
    <t>Landscape Context Rank</t>
  </si>
  <si>
    <t>Condition  Rank</t>
  </si>
  <si>
    <t>EIA Rank</t>
  </si>
  <si>
    <t>EIA Score</t>
  </si>
  <si>
    <t>L1. Contiguous Natural Land Cover</t>
  </si>
  <si>
    <t>L2. Land Use Index</t>
  </si>
  <si>
    <t>B1. Perimeter with Natural Buffer</t>
  </si>
  <si>
    <t>B2. Width of Natural Buffer</t>
  </si>
  <si>
    <t>B3. Condition of Natural Buffer</t>
  </si>
  <si>
    <t>Z1. Comparative Size (patch type)</t>
  </si>
  <si>
    <t>Z2. Change in Size (opt)</t>
  </si>
  <si>
    <t>V4. Vegetation Structure</t>
  </si>
  <si>
    <t>V1. Native Plant Species Cover</t>
  </si>
  <si>
    <t>V2. Invasive Nonnative Plant Species Cover</t>
  </si>
  <si>
    <t>V3. Native Plant Species Composition</t>
  </si>
  <si>
    <t>H1. Water Source</t>
  </si>
  <si>
    <t>H2. Hydroperiod</t>
  </si>
  <si>
    <t>H3. Hydrologic Connectivity</t>
  </si>
  <si>
    <t>S1. Soil Condition</t>
  </si>
  <si>
    <t>V6. Coarse Woody Debris (opt)</t>
  </si>
  <si>
    <t>Buffer MEF</t>
  </si>
  <si>
    <t>Landcape MEF</t>
  </si>
  <si>
    <t>Vegetation MEF</t>
  </si>
  <si>
    <t>Hydrology MEF</t>
  </si>
  <si>
    <t>Soil/Substrate MEF</t>
  </si>
  <si>
    <t>Patch Type</t>
  </si>
  <si>
    <t>Size "Points"</t>
  </si>
  <si>
    <t>Matrix</t>
  </si>
  <si>
    <t>EORANK Score</t>
  </si>
  <si>
    <t>EORANK</t>
  </si>
  <si>
    <t>EIA Calculation</t>
  </si>
  <si>
    <t>Rank</t>
  </si>
  <si>
    <t>Small</t>
  </si>
  <si>
    <t>Large</t>
  </si>
  <si>
    <t>BufferGeoMean1</t>
  </si>
  <si>
    <t>Transect</t>
  </si>
  <si>
    <t>Total</t>
  </si>
  <si>
    <t>Avg. Buffer Width</t>
  </si>
  <si>
    <t>Land Use Index Score</t>
  </si>
  <si>
    <t>Land Use Index Rank</t>
  </si>
  <si>
    <t>Buffer Width Rank</t>
  </si>
  <si>
    <t>Buffer Width (not to exceed 100m)</t>
  </si>
  <si>
    <t>Total Native Tree Cover</t>
  </si>
  <si>
    <t>Total Nonnative Tree Cover</t>
  </si>
  <si>
    <t>Relative Cover All Native Species</t>
  </si>
  <si>
    <t>Relative Cover Native Tree Species</t>
  </si>
  <si>
    <t>Relative Cover Native Shrub/Herb Species</t>
  </si>
  <si>
    <t xml:space="preserve"> Rank</t>
  </si>
  <si>
    <t>Total All</t>
  </si>
  <si>
    <t>Land Use Index Rank Value</t>
  </si>
  <si>
    <t>Buffer Width Rank Value</t>
  </si>
  <si>
    <t>Observer</t>
  </si>
  <si>
    <t>Site Name</t>
  </si>
  <si>
    <t>Landscape MEF</t>
  </si>
  <si>
    <t>Vegetation  MEF</t>
  </si>
  <si>
    <t>Site</t>
  </si>
  <si>
    <t>Rank Value</t>
  </si>
  <si>
    <t>Copy the Lowest Rank Value to EIA Calculator</t>
  </si>
  <si>
    <t>T1</t>
  </si>
  <si>
    <t>T2</t>
  </si>
  <si>
    <t>T3</t>
  </si>
  <si>
    <t>T4</t>
  </si>
  <si>
    <t>T5</t>
  </si>
  <si>
    <t>T6</t>
  </si>
  <si>
    <t>T7</t>
  </si>
  <si>
    <t>T8</t>
  </si>
  <si>
    <t>EIA rank = overall rating for current ecological integrity</t>
  </si>
  <si>
    <t>EO rank = overall rating for conservation viability (includes Size metrics)</t>
  </si>
  <si>
    <t>n/a</t>
  </si>
  <si>
    <t>AA Description</t>
  </si>
  <si>
    <t>Anthropogenic Disturbance</t>
  </si>
  <si>
    <t>Natural Disturbance</t>
  </si>
  <si>
    <t>VEG1</t>
  </si>
  <si>
    <t>VEG3</t>
  </si>
  <si>
    <t>VEG2</t>
  </si>
  <si>
    <t>VEG4</t>
  </si>
  <si>
    <t>VEG5</t>
  </si>
  <si>
    <t>VEG6</t>
  </si>
  <si>
    <t>HYD1</t>
  </si>
  <si>
    <t>HYD2</t>
  </si>
  <si>
    <t>HYD3</t>
  </si>
  <si>
    <t>HGM Class</t>
  </si>
  <si>
    <t>Cowardin</t>
  </si>
  <si>
    <t>NVC Formation</t>
  </si>
  <si>
    <t>Topographic Position</t>
  </si>
  <si>
    <t>Water Source</t>
  </si>
  <si>
    <t>Hydrodynamics</t>
  </si>
  <si>
    <t>Soil Type</t>
  </si>
  <si>
    <t>Ecological System</t>
  </si>
  <si>
    <t>Topographic Position Comments</t>
  </si>
  <si>
    <t>LAN1</t>
  </si>
  <si>
    <t>LAN2</t>
  </si>
  <si>
    <t>EDG1/BUF1</t>
  </si>
  <si>
    <t>EDG2/BUF2</t>
  </si>
  <si>
    <t>EDG3/BUF3</t>
  </si>
  <si>
    <t>Hydrological Regime</t>
  </si>
  <si>
    <t>Hydrological Regime Comments</t>
  </si>
  <si>
    <t>EIA Module</t>
  </si>
  <si>
    <t>Stand Development Stage</t>
  </si>
  <si>
    <t>Geology Comments</t>
  </si>
  <si>
    <t>Water Source Comments</t>
  </si>
  <si>
    <t>Classification Comments</t>
  </si>
  <si>
    <t>Hydrodynamics Comments</t>
  </si>
  <si>
    <t>EIA Rank (70% Condition + 30% Landscape Context)</t>
  </si>
  <si>
    <t>AutoOveride:</t>
  </si>
  <si>
    <t>AND</t>
  </si>
  <si>
    <t xml:space="preserve">User Adjusted Rank </t>
  </si>
  <si>
    <t>Date</t>
  </si>
  <si>
    <t>V4v2 Freshwater Marsh, Wet Meadow, Shrubland</t>
  </si>
  <si>
    <t>V4v4 Salt Marsh</t>
  </si>
  <si>
    <t>V4v5a Bog/Fen - Tree Encroachment</t>
  </si>
  <si>
    <t>V4v5b Bog/Fen - Shrub Cover</t>
  </si>
  <si>
    <t>V4v5c Bog/Fen - Micro-topographic Diversity</t>
  </si>
  <si>
    <t xml:space="preserve">V4v6 Aquatic </t>
  </si>
  <si>
    <t>V3d. Native decreasers</t>
  </si>
  <si>
    <t>V3c. Native increasers</t>
  </si>
  <si>
    <t>V3a Diagnostic Species</t>
  </si>
  <si>
    <t>V3b. Native Species Diversity</t>
  </si>
  <si>
    <t>V5v2 Freshwater Marsh, Wet Medow, Shrubland</t>
  </si>
  <si>
    <t>V5v3 Bog/Fen</t>
  </si>
  <si>
    <t>4v10a Shrub-steppe/Herbaceous - Woody cover</t>
  </si>
  <si>
    <t>4v10b Shrub-steppe/Herbaceous - Bunchgrass Cover</t>
  </si>
  <si>
    <t>4v10c Shrub-steppe/Herbaceous - Biological Soil Crust</t>
  </si>
  <si>
    <t>V4v12 Bedrock/Cliffs</t>
  </si>
  <si>
    <t>V5v4 Upland forests</t>
  </si>
  <si>
    <t>V5v1 Forested Wetlands</t>
  </si>
  <si>
    <t>V5v5 Upland Nonforested</t>
  </si>
  <si>
    <t>V4v1a. Forested Wetlands - Canopy Structure</t>
  </si>
  <si>
    <t>V4v1b Forested Wetlands - Old/large live Trees</t>
  </si>
  <si>
    <t>V4v7a Upland Forests - Canopy age class diversity</t>
  </si>
  <si>
    <t>V4v7b Upland Forests - Old/large live trees</t>
  </si>
  <si>
    <t>V4v9a Upland Shrublands - Shrub cover</t>
  </si>
  <si>
    <t>V4v9b Upland Shrublands - Tree encroachment</t>
  </si>
  <si>
    <t>V6v1a. CWD Size Diversity</t>
  </si>
  <si>
    <t>V6v1b CWD Decay Diversity</t>
  </si>
  <si>
    <t>V6v1c Snag Size Diversity</t>
  </si>
  <si>
    <t>V6v1d Size Decay Diversity</t>
  </si>
  <si>
    <t>V6v2a. Litter Source</t>
  </si>
  <si>
    <t>V6v2b. Litter Accumulation</t>
  </si>
  <si>
    <t xml:space="preserve">V5. Woody Regeneration </t>
  </si>
  <si>
    <t>Element Occurrence?</t>
  </si>
  <si>
    <t>V1a. Understory Native cover</t>
  </si>
  <si>
    <t>V1b. Understory Nonnative cover</t>
  </si>
  <si>
    <t>Auto Adjusted Rank (Wetland "D Rank" override)</t>
  </si>
  <si>
    <t>Auto Adjusted Rank (Wetland "C- Rank" override)</t>
  </si>
  <si>
    <t>Auto Adjusted Rank Upland</t>
  </si>
  <si>
    <t>Project</t>
  </si>
  <si>
    <t>V6. Coarse Woody Debris</t>
  </si>
  <si>
    <t>Ecosystem Type</t>
  </si>
  <si>
    <t>Forested Wetland</t>
  </si>
  <si>
    <t>Nonforested Wetland</t>
  </si>
  <si>
    <t>Nonforested Upland</t>
  </si>
  <si>
    <t>Upland Forest &amp; Woodland</t>
  </si>
  <si>
    <t>PolygonID</t>
  </si>
  <si>
    <t>WNHP Subgroup</t>
  </si>
  <si>
    <t>Environmental Comments</t>
  </si>
  <si>
    <t>SIZ1</t>
  </si>
  <si>
    <t>NVC Plant Association(s)</t>
  </si>
  <si>
    <t>Association G/S Rank(s)</t>
  </si>
  <si>
    <t>V1b. Understory Native cover</t>
  </si>
  <si>
    <t>A</t>
  </si>
  <si>
    <t>EO Comments</t>
  </si>
  <si>
    <t>EO ID</t>
  </si>
  <si>
    <t>MAKE SURE WORKSHEETS ARE NOT FILTERED</t>
  </si>
  <si>
    <t>Family</t>
  </si>
  <si>
    <t>Species</t>
  </si>
  <si>
    <t>Nativity</t>
  </si>
  <si>
    <t>Pinaceae</t>
  </si>
  <si>
    <t>Native</t>
  </si>
  <si>
    <t>ABIES</t>
  </si>
  <si>
    <t>Sapindaceae</t>
  </si>
  <si>
    <t>Poaceae</t>
  </si>
  <si>
    <t>Achillea millefolium</t>
  </si>
  <si>
    <t>ACMI2</t>
  </si>
  <si>
    <t>Asteraceae</t>
  </si>
  <si>
    <t>Berberidaceae</t>
  </si>
  <si>
    <t>Fabaceae</t>
  </si>
  <si>
    <t>Ranunculaceae</t>
  </si>
  <si>
    <t>Polygonaceae</t>
  </si>
  <si>
    <t>Actaea rubra</t>
  </si>
  <si>
    <t>ACRU2</t>
  </si>
  <si>
    <t>ACRU</t>
  </si>
  <si>
    <t>ADPE</t>
  </si>
  <si>
    <t>Pteridaceae</t>
  </si>
  <si>
    <t>AGAST</t>
  </si>
  <si>
    <t>Lamiaceae</t>
  </si>
  <si>
    <t>Agrostis capillaris</t>
  </si>
  <si>
    <t>AGCA5</t>
  </si>
  <si>
    <t>Agrostis gigantea</t>
  </si>
  <si>
    <t>AGGI2</t>
  </si>
  <si>
    <t>AGROS2</t>
  </si>
  <si>
    <t>AGROS</t>
  </si>
  <si>
    <t>Agrostis scabra</t>
  </si>
  <si>
    <t>AGSC5</t>
  </si>
  <si>
    <t>AGSC</t>
  </si>
  <si>
    <t>Agrostis stolonifera</t>
  </si>
  <si>
    <t>AGST2</t>
  </si>
  <si>
    <t>AICA</t>
  </si>
  <si>
    <t>Aira caryophyllea</t>
  </si>
  <si>
    <t>Aira praecox</t>
  </si>
  <si>
    <t>AIPR</t>
  </si>
  <si>
    <t>ALSA2</t>
  </si>
  <si>
    <t>Alismataceae</t>
  </si>
  <si>
    <t>ALISM</t>
  </si>
  <si>
    <t>Alisma triviale</t>
  </si>
  <si>
    <t>ALTR7</t>
  </si>
  <si>
    <t>ALGE2</t>
  </si>
  <si>
    <t>ALLIU</t>
  </si>
  <si>
    <t>Allium schoenoprasum</t>
  </si>
  <si>
    <t>ALSC</t>
  </si>
  <si>
    <t>ALVI</t>
  </si>
  <si>
    <t>Ericaceae</t>
  </si>
  <si>
    <t>Betulaceae</t>
  </si>
  <si>
    <t>Alnus incana</t>
  </si>
  <si>
    <t>Alopecurus aequalis var. aequalis</t>
  </si>
  <si>
    <t>ALAEA</t>
  </si>
  <si>
    <t>ALAE</t>
  </si>
  <si>
    <t>Alopecurus aequalis</t>
  </si>
  <si>
    <t>Alopecurus geniculatus</t>
  </si>
  <si>
    <t>ALOPE</t>
  </si>
  <si>
    <t>Alopecurus pratensis</t>
  </si>
  <si>
    <t>ALPR3</t>
  </si>
  <si>
    <t>AMAL</t>
  </si>
  <si>
    <t>Rosaceae</t>
  </si>
  <si>
    <t>Ammophila breviligulata</t>
  </si>
  <si>
    <t>AMBR</t>
  </si>
  <si>
    <t>Amorpha fruticosa</t>
  </si>
  <si>
    <t>AMFR</t>
  </si>
  <si>
    <t>Cyperaceae</t>
  </si>
  <si>
    <t>Boraginaceae</t>
  </si>
  <si>
    <t>Anaphalis margaritacea</t>
  </si>
  <si>
    <t>ANMA</t>
  </si>
  <si>
    <t>Anemone</t>
  </si>
  <si>
    <t>ANEMO</t>
  </si>
  <si>
    <t>Apiaceae</t>
  </si>
  <si>
    <t>Angelica</t>
  </si>
  <si>
    <t>ANGEL</t>
  </si>
  <si>
    <t>ANGE</t>
  </si>
  <si>
    <t>ANCO2</t>
  </si>
  <si>
    <t>ANTEN</t>
  </si>
  <si>
    <t>Antennaria neglecta</t>
  </si>
  <si>
    <t>Anthoxanthum odoratum</t>
  </si>
  <si>
    <t>ANOD</t>
  </si>
  <si>
    <t>Apera interrupta</t>
  </si>
  <si>
    <t>APIN</t>
  </si>
  <si>
    <t>Orobanchaceae</t>
  </si>
  <si>
    <t>Apocynum androsaemifolium</t>
  </si>
  <si>
    <t>APAN2</t>
  </si>
  <si>
    <t>Apocynaceae</t>
  </si>
  <si>
    <t>AQUIL</t>
  </si>
  <si>
    <t>ARABI2</t>
  </si>
  <si>
    <t>ARABI</t>
  </si>
  <si>
    <t>Brassicaceae</t>
  </si>
  <si>
    <t>Boechera stricta</t>
  </si>
  <si>
    <t>ARDR</t>
  </si>
  <si>
    <t>Turritis glabra</t>
  </si>
  <si>
    <t>ARGL</t>
  </si>
  <si>
    <t>ARMI2</t>
  </si>
  <si>
    <t>Aralia nudicaulis</t>
  </si>
  <si>
    <t>ARNU2</t>
  </si>
  <si>
    <t>Araliaceae</t>
  </si>
  <si>
    <t>Arctium lappa</t>
  </si>
  <si>
    <t>ARLA3</t>
  </si>
  <si>
    <t>Arctium minus</t>
  </si>
  <si>
    <t>ARCTO3</t>
  </si>
  <si>
    <t>Arctostaphylos uva-ursi</t>
  </si>
  <si>
    <t>ARUV</t>
  </si>
  <si>
    <t>Caryophyllaceae</t>
  </si>
  <si>
    <t>ARENA</t>
  </si>
  <si>
    <t>ARSE2</t>
  </si>
  <si>
    <t>Arenaria serpyllifolia</t>
  </si>
  <si>
    <t>Plumbaginaceae</t>
  </si>
  <si>
    <t>Arnica</t>
  </si>
  <si>
    <t>ARNIC</t>
  </si>
  <si>
    <t>ARLA</t>
  </si>
  <si>
    <t>Arrhenatherum elatius</t>
  </si>
  <si>
    <t>AREL3</t>
  </si>
  <si>
    <t>Artemisia biennis</t>
  </si>
  <si>
    <t>ARBI2</t>
  </si>
  <si>
    <t>Artemisia campestris</t>
  </si>
  <si>
    <t>ARCA12</t>
  </si>
  <si>
    <t>ARTEM</t>
  </si>
  <si>
    <t>Artemisia ludoviciana</t>
  </si>
  <si>
    <t>ARLU</t>
  </si>
  <si>
    <t>ARTR</t>
  </si>
  <si>
    <t>Aristolochiaceae</t>
  </si>
  <si>
    <t>Asparagus officinalis</t>
  </si>
  <si>
    <t>ASOF</t>
  </si>
  <si>
    <t>Asparagus</t>
  </si>
  <si>
    <t>Asplenium trichomanes</t>
  </si>
  <si>
    <t>ASTR2</t>
  </si>
  <si>
    <t>ASTR</t>
  </si>
  <si>
    <t>Aspleniaceae</t>
  </si>
  <si>
    <t>ASVI</t>
  </si>
  <si>
    <t>Astragalus canadensis</t>
  </si>
  <si>
    <t>ASCA11</t>
  </si>
  <si>
    <t>ASTER</t>
  </si>
  <si>
    <t>ASTRA</t>
  </si>
  <si>
    <t>ATDI</t>
  </si>
  <si>
    <t>ATFI</t>
  </si>
  <si>
    <t>Athyrium filix-femina</t>
  </si>
  <si>
    <t>Atriplex dioica</t>
  </si>
  <si>
    <t>Amaranthaceae</t>
  </si>
  <si>
    <t>Bassia scoparia</t>
  </si>
  <si>
    <t>BASC5</t>
  </si>
  <si>
    <t>Betula papyrifera</t>
  </si>
  <si>
    <t>BEPA</t>
  </si>
  <si>
    <t>Betula pumila</t>
  </si>
  <si>
    <t>BEPU4</t>
  </si>
  <si>
    <t>Bidens cernua</t>
  </si>
  <si>
    <t>BICE</t>
  </si>
  <si>
    <t>BIDEN</t>
  </si>
  <si>
    <t>Bidens frondosa</t>
  </si>
  <si>
    <t>BIFR</t>
  </si>
  <si>
    <t>POVI2</t>
  </si>
  <si>
    <t>Blechnaceae</t>
  </si>
  <si>
    <t>Bolboschoenus fluviatilis</t>
  </si>
  <si>
    <t>SCFL11</t>
  </si>
  <si>
    <t>BORAG</t>
  </si>
  <si>
    <t>Botrychium lanceolatum</t>
  </si>
  <si>
    <t>BOLA</t>
  </si>
  <si>
    <t>Ophioglossaceae</t>
  </si>
  <si>
    <t>Sceptridium multifidum</t>
  </si>
  <si>
    <t>BOMU</t>
  </si>
  <si>
    <t>BOTRY</t>
  </si>
  <si>
    <t>Botrypus virginianus</t>
  </si>
  <si>
    <t>BOVI</t>
  </si>
  <si>
    <t>Saxifragaceae</t>
  </si>
  <si>
    <t>Brassica nigra</t>
  </si>
  <si>
    <t>BRNI</t>
  </si>
  <si>
    <t>Brasenia schreberi</t>
  </si>
  <si>
    <t>BRSC</t>
  </si>
  <si>
    <t>Cabombaceae</t>
  </si>
  <si>
    <t>Brasenia</t>
  </si>
  <si>
    <t>BRASS2</t>
  </si>
  <si>
    <t>Bromus arvensis</t>
  </si>
  <si>
    <t>BRAR5</t>
  </si>
  <si>
    <t>Bromus ciliatus</t>
  </si>
  <si>
    <t>BRCI2</t>
  </si>
  <si>
    <t>BRRA2</t>
  </si>
  <si>
    <t>BRRA</t>
  </si>
  <si>
    <t>Bromus hordeaceus</t>
  </si>
  <si>
    <t>BRHO2</t>
  </si>
  <si>
    <t>Bromus inermis</t>
  </si>
  <si>
    <t>BRIN2</t>
  </si>
  <si>
    <t>Bromus sterilis</t>
  </si>
  <si>
    <t>BRST2</t>
  </si>
  <si>
    <t>Bromus tectorum</t>
  </si>
  <si>
    <t>BRTE</t>
  </si>
  <si>
    <t>CALAM</t>
  </si>
  <si>
    <t>Liliaceae</t>
  </si>
  <si>
    <t>CABU2</t>
  </si>
  <si>
    <t>Orchidaceae</t>
  </si>
  <si>
    <t>Calamagrostis canadensis</t>
  </si>
  <si>
    <t>CACA4</t>
  </si>
  <si>
    <t>CACA</t>
  </si>
  <si>
    <t>Cupressaceae</t>
  </si>
  <si>
    <t>CALLI6</t>
  </si>
  <si>
    <t>Plantaginaceae</t>
  </si>
  <si>
    <t>Caltha palustris</t>
  </si>
  <si>
    <t>CAPA5</t>
  </si>
  <si>
    <t>Callitriche palustris</t>
  </si>
  <si>
    <t>CAPA52</t>
  </si>
  <si>
    <t>Callitriche stagnalis</t>
  </si>
  <si>
    <t>CAST</t>
  </si>
  <si>
    <t>CAST6</t>
  </si>
  <si>
    <t>CAMPA</t>
  </si>
  <si>
    <t>Campanulaceae</t>
  </si>
  <si>
    <t>CAPI</t>
  </si>
  <si>
    <t>Campanula rotundifolia</t>
  </si>
  <si>
    <t>CARO2</t>
  </si>
  <si>
    <t>CARO3</t>
  </si>
  <si>
    <t>Carex aquatilis</t>
  </si>
  <si>
    <t>CAAQ</t>
  </si>
  <si>
    <t>Carex aquatilis var. aquatilis</t>
  </si>
  <si>
    <t>CAAQA</t>
  </si>
  <si>
    <t>CAAT</t>
  </si>
  <si>
    <t>Carex bebbii</t>
  </si>
  <si>
    <t>CABE2</t>
  </si>
  <si>
    <t>Carex brevior</t>
  </si>
  <si>
    <t>CABR10</t>
  </si>
  <si>
    <t>Carex brunnescens</t>
  </si>
  <si>
    <t>Carex buxbaumii</t>
  </si>
  <si>
    <t>CABU6</t>
  </si>
  <si>
    <t>CABU3</t>
  </si>
  <si>
    <t>Carex canescens</t>
  </si>
  <si>
    <t>CACA11</t>
  </si>
  <si>
    <t>Carex crawfordii</t>
  </si>
  <si>
    <t>CACR4</t>
  </si>
  <si>
    <t>CACR3</t>
  </si>
  <si>
    <t>CARDA</t>
  </si>
  <si>
    <t>CABR2</t>
  </si>
  <si>
    <t>Carex diandra</t>
  </si>
  <si>
    <t>CADI4</t>
  </si>
  <si>
    <t>Carex disperma</t>
  </si>
  <si>
    <t>CADI6</t>
  </si>
  <si>
    <t>CADO</t>
  </si>
  <si>
    <t>Carex echinata</t>
  </si>
  <si>
    <t>CAEC</t>
  </si>
  <si>
    <t>CAREX</t>
  </si>
  <si>
    <t>Carex flava</t>
  </si>
  <si>
    <t>CAFL4</t>
  </si>
  <si>
    <t>Carex hystericina</t>
  </si>
  <si>
    <t>CAHY4</t>
  </si>
  <si>
    <t>Carex interior</t>
  </si>
  <si>
    <t>CAIN11</t>
  </si>
  <si>
    <t>Carex lacustris</t>
  </si>
  <si>
    <t>CALA16</t>
  </si>
  <si>
    <t>Carex lasiocarpa</t>
  </si>
  <si>
    <t>CALA11</t>
  </si>
  <si>
    <t>CALE6</t>
  </si>
  <si>
    <t>Carex leptalea</t>
  </si>
  <si>
    <t>CALE10</t>
  </si>
  <si>
    <t>Carex limosa</t>
  </si>
  <si>
    <t>CALI7</t>
  </si>
  <si>
    <t>CALI</t>
  </si>
  <si>
    <t>Carex livida</t>
  </si>
  <si>
    <t>Carex magellanica ssp. irrigua</t>
  </si>
  <si>
    <t>CAMAI2</t>
  </si>
  <si>
    <t>CAME2</t>
  </si>
  <si>
    <t>CAPA</t>
  </si>
  <si>
    <t>Carex pellita</t>
  </si>
  <si>
    <t>CAPE42</t>
  </si>
  <si>
    <t>Cardamine pensylvanica</t>
  </si>
  <si>
    <t>CAPE3</t>
  </si>
  <si>
    <t>CAPE4</t>
  </si>
  <si>
    <t>CAPR9</t>
  </si>
  <si>
    <t>CARA</t>
  </si>
  <si>
    <t>Carex retrorsa</t>
  </si>
  <si>
    <t>CARE4</t>
  </si>
  <si>
    <t>CASA2</t>
  </si>
  <si>
    <t>Carex stipata var. stipata</t>
  </si>
  <si>
    <t>CASTS3</t>
  </si>
  <si>
    <t>Carex stipata</t>
  </si>
  <si>
    <t>CATE3</t>
  </si>
  <si>
    <t>Carex utriculata</t>
  </si>
  <si>
    <t>CAUT</t>
  </si>
  <si>
    <t>Carex vesicaria</t>
  </si>
  <si>
    <t>Carex viridula ssp. viridula</t>
  </si>
  <si>
    <t>CAVIV</t>
  </si>
  <si>
    <t>Carex viridula</t>
  </si>
  <si>
    <t>Carex vulpinoidea</t>
  </si>
  <si>
    <t>CAVU2</t>
  </si>
  <si>
    <t>CAVU</t>
  </si>
  <si>
    <t>CACE</t>
  </si>
  <si>
    <t>CACR6</t>
  </si>
  <si>
    <t>CAMI2</t>
  </si>
  <si>
    <t>CASTI2</t>
  </si>
  <si>
    <t>Rhamnaceae</t>
  </si>
  <si>
    <t>Ceanothus</t>
  </si>
  <si>
    <t>Cannabaceae</t>
  </si>
  <si>
    <t>Centaurea diffusa</t>
  </si>
  <si>
    <t>CEDI3</t>
  </si>
  <si>
    <t>CESTM</t>
  </si>
  <si>
    <t>Centaurea stoebe</t>
  </si>
  <si>
    <t>CENTA</t>
  </si>
  <si>
    <t>Cerastium arvense</t>
  </si>
  <si>
    <t>CEAR4</t>
  </si>
  <si>
    <t>CERAS</t>
  </si>
  <si>
    <t>Ceratophyllum demersum</t>
  </si>
  <si>
    <t>CEDE4</t>
  </si>
  <si>
    <t>Ceratophyllaceae</t>
  </si>
  <si>
    <t>Cerastium fontanum ssp. vulgare</t>
  </si>
  <si>
    <t>CEFOV2</t>
  </si>
  <si>
    <t>CEVU</t>
  </si>
  <si>
    <t>Cerastium fontanum</t>
  </si>
  <si>
    <t>Cerastium glomeratum</t>
  </si>
  <si>
    <t>CEGL2</t>
  </si>
  <si>
    <t>Cerastium nutans</t>
  </si>
  <si>
    <t>Chamaenerion angustifolium</t>
  </si>
  <si>
    <t>Onagraceae</t>
  </si>
  <si>
    <t>Chamaenerion</t>
  </si>
  <si>
    <t>Euphorbiaceae</t>
  </si>
  <si>
    <t>Chenopodium album</t>
  </si>
  <si>
    <t>CHAL7</t>
  </si>
  <si>
    <t>CHEIL</t>
  </si>
  <si>
    <t>CHUM</t>
  </si>
  <si>
    <t>Chimaphila umbellata</t>
  </si>
  <si>
    <t>Fagaceae</t>
  </si>
  <si>
    <t>Cicuta bulbifera</t>
  </si>
  <si>
    <t>CIBU</t>
  </si>
  <si>
    <t>Cichorium intybus</t>
  </si>
  <si>
    <t>CIIN</t>
  </si>
  <si>
    <t>Cicuta maculata</t>
  </si>
  <si>
    <t>Cinna latifolia</t>
  </si>
  <si>
    <t>CILA2</t>
  </si>
  <si>
    <t>Circaea alpina</t>
  </si>
  <si>
    <t>CIAL</t>
  </si>
  <si>
    <t>Cirsium arvense</t>
  </si>
  <si>
    <t>CIAR4</t>
  </si>
  <si>
    <t>CIRSI</t>
  </si>
  <si>
    <t>Cirsium vulgare</t>
  </si>
  <si>
    <t>CIVU</t>
  </si>
  <si>
    <t>CLAYT</t>
  </si>
  <si>
    <t>Clematis occidentalis</t>
  </si>
  <si>
    <t>Clinopodium</t>
  </si>
  <si>
    <t>Polemoniaceae</t>
  </si>
  <si>
    <t>Comarum palustre</t>
  </si>
  <si>
    <t>COPA28</t>
  </si>
  <si>
    <t>Comarum</t>
  </si>
  <si>
    <t>Comandra umbellata</t>
  </si>
  <si>
    <t>COUM</t>
  </si>
  <si>
    <t>Santalaceae</t>
  </si>
  <si>
    <t>Conyza canadensis</t>
  </si>
  <si>
    <t>COCA5</t>
  </si>
  <si>
    <t>CORAL5</t>
  </si>
  <si>
    <t>Papaveraceae</t>
  </si>
  <si>
    <t>Corylus cornuta</t>
  </si>
  <si>
    <t>COCO6</t>
  </si>
  <si>
    <t>Corallorhiza maculata</t>
  </si>
  <si>
    <t>COMA25</t>
  </si>
  <si>
    <t>CORNU</t>
  </si>
  <si>
    <t>Cornaceae</t>
  </si>
  <si>
    <t>COSE16</t>
  </si>
  <si>
    <t>Cornus stolonifera</t>
  </si>
  <si>
    <t>COST2</t>
  </si>
  <si>
    <t>Coreopsis tinctoria</t>
  </si>
  <si>
    <t>COTI3</t>
  </si>
  <si>
    <t>Corallorhiza trifida</t>
  </si>
  <si>
    <t>COTR18</t>
  </si>
  <si>
    <t>CORYD</t>
  </si>
  <si>
    <t>Crassulaceae</t>
  </si>
  <si>
    <t>CRMO3</t>
  </si>
  <si>
    <t>CRMO2</t>
  </si>
  <si>
    <t>Crataegus monogyna</t>
  </si>
  <si>
    <t>Crepis capillaris</t>
  </si>
  <si>
    <t>CRCA3</t>
  </si>
  <si>
    <t>CRCA</t>
  </si>
  <si>
    <t>CRIN</t>
  </si>
  <si>
    <t>CREPI</t>
  </si>
  <si>
    <t>Croton</t>
  </si>
  <si>
    <t>CRYPT3</t>
  </si>
  <si>
    <t>Cynosurus echinatus</t>
  </si>
  <si>
    <t>CYEC</t>
  </si>
  <si>
    <t>Cynoglossum officinale</t>
  </si>
  <si>
    <t>CYOF</t>
  </si>
  <si>
    <t>Cypripedium parviflorum var. pubescens</t>
  </si>
  <si>
    <t>CYPAP3</t>
  </si>
  <si>
    <t>Cypripedium parviflorum</t>
  </si>
  <si>
    <t>Cytisus scoparius</t>
  </si>
  <si>
    <t>CYSC4</t>
  </si>
  <si>
    <t>Dactylis glomerata</t>
  </si>
  <si>
    <t>DAGL</t>
  </si>
  <si>
    <t>Danthonia spicata</t>
  </si>
  <si>
    <t>DASP2</t>
  </si>
  <si>
    <t>DANTH</t>
  </si>
  <si>
    <t>Dasiphora fruticosa</t>
  </si>
  <si>
    <t>DAFR6</t>
  </si>
  <si>
    <t>Daucus carota</t>
  </si>
  <si>
    <t>DACA6</t>
  </si>
  <si>
    <t>Deschampsia cespitosa</t>
  </si>
  <si>
    <t>DECE</t>
  </si>
  <si>
    <t>DESCH</t>
  </si>
  <si>
    <t>DESCU</t>
  </si>
  <si>
    <t>DEPI</t>
  </si>
  <si>
    <t>Descurainia sophia</t>
  </si>
  <si>
    <t>DESO2</t>
  </si>
  <si>
    <t>Dianthus armeria</t>
  </si>
  <si>
    <t>DIAR</t>
  </si>
  <si>
    <t>DIANT</t>
  </si>
  <si>
    <t>Dichanthelium acuminatum</t>
  </si>
  <si>
    <t>DIAC2</t>
  </si>
  <si>
    <t>Dichanthelium acuminatum var. fasciculatum</t>
  </si>
  <si>
    <t>DIACF</t>
  </si>
  <si>
    <t>Digitalis purpurea</t>
  </si>
  <si>
    <t>DIPU</t>
  </si>
  <si>
    <t>DIFU2</t>
  </si>
  <si>
    <t>Dipsacaceae</t>
  </si>
  <si>
    <t>Distichlis spicata</t>
  </si>
  <si>
    <t>DISP</t>
  </si>
  <si>
    <t>Primulaceae</t>
  </si>
  <si>
    <t>DRABA</t>
  </si>
  <si>
    <t>Draba</t>
  </si>
  <si>
    <t>Draba verna</t>
  </si>
  <si>
    <t>DRVE2</t>
  </si>
  <si>
    <t>Droseraceae</t>
  </si>
  <si>
    <t>Drosera rotundifolia</t>
  </si>
  <si>
    <t>DRRO</t>
  </si>
  <si>
    <t>Dryopteridaceae</t>
  </si>
  <si>
    <t>Dryopteris carthusiana</t>
  </si>
  <si>
    <t>DRCA11</t>
  </si>
  <si>
    <t>Dryopteris cristata</t>
  </si>
  <si>
    <t>DRCR4</t>
  </si>
  <si>
    <t>DRFI</t>
  </si>
  <si>
    <t>POAR7</t>
  </si>
  <si>
    <t>DRYOP</t>
  </si>
  <si>
    <t>Dulichium arundinaceum</t>
  </si>
  <si>
    <t>DUAR3</t>
  </si>
  <si>
    <t>Dulichium</t>
  </si>
  <si>
    <t>Echinochloa crus-galli</t>
  </si>
  <si>
    <t>ECCR</t>
  </si>
  <si>
    <t>Elaeagnus angustifolia</t>
  </si>
  <si>
    <t>ELAN</t>
  </si>
  <si>
    <t>Elaeagnaceae</t>
  </si>
  <si>
    <t>Elatinaceae</t>
  </si>
  <si>
    <t>ELATI</t>
  </si>
  <si>
    <t>Eleocharis acicularis</t>
  </si>
  <si>
    <t>ELAC</t>
  </si>
  <si>
    <t>ELEOC</t>
  </si>
  <si>
    <t>Eleocharis ovata</t>
  </si>
  <si>
    <t>ELOV</t>
  </si>
  <si>
    <t>Eleocharis palustris</t>
  </si>
  <si>
    <t>ELPA3</t>
  </si>
  <si>
    <t>Eleocharis quinqueflora</t>
  </si>
  <si>
    <t>ELQU2</t>
  </si>
  <si>
    <t>Eleocharis rostellata</t>
  </si>
  <si>
    <t>ELRO2</t>
  </si>
  <si>
    <t>ELRO</t>
  </si>
  <si>
    <t>Elodea canadensis</t>
  </si>
  <si>
    <t>ELCA7</t>
  </si>
  <si>
    <t>ELCA3</t>
  </si>
  <si>
    <t>Hydrocharitaceae</t>
  </si>
  <si>
    <t>ELODE</t>
  </si>
  <si>
    <t>ELCA4</t>
  </si>
  <si>
    <t>Elymus canadensis</t>
  </si>
  <si>
    <t>ELYMU</t>
  </si>
  <si>
    <t>Elymus repens</t>
  </si>
  <si>
    <t>ELRE4</t>
  </si>
  <si>
    <t>Elymus trachycaulus</t>
  </si>
  <si>
    <t>ELTR7</t>
  </si>
  <si>
    <t>EPPA</t>
  </si>
  <si>
    <t>Epilobium ciliatum</t>
  </si>
  <si>
    <t>EPCI</t>
  </si>
  <si>
    <t>Epilobium hirsutum</t>
  </si>
  <si>
    <t>EPHI</t>
  </si>
  <si>
    <t>EPILO</t>
  </si>
  <si>
    <t>Epilobium palustre</t>
  </si>
  <si>
    <t>Equisetum arvense</t>
  </si>
  <si>
    <t>EQAR</t>
  </si>
  <si>
    <t>Equisetaceae</t>
  </si>
  <si>
    <t>Equisetum fluviatile</t>
  </si>
  <si>
    <t>EQFL</t>
  </si>
  <si>
    <t>Equisetum hyemale</t>
  </si>
  <si>
    <t>EQHY</t>
  </si>
  <si>
    <t>EQUIS</t>
  </si>
  <si>
    <t>Equisetum sylvaticum</t>
  </si>
  <si>
    <t>EQSY</t>
  </si>
  <si>
    <t>Equisetum variegatum</t>
  </si>
  <si>
    <t>EQVA</t>
  </si>
  <si>
    <t>Eragrostis hypnoides</t>
  </si>
  <si>
    <t>ERHY</t>
  </si>
  <si>
    <t>Erechtites hieraciifolius var. hieraciifolius</t>
  </si>
  <si>
    <t>ERHI12</t>
  </si>
  <si>
    <t>Erechtites hieraciifolius</t>
  </si>
  <si>
    <t>ERIGE2</t>
  </si>
  <si>
    <t>ERPE</t>
  </si>
  <si>
    <t>Eriophorum gracile</t>
  </si>
  <si>
    <t>ERGR8</t>
  </si>
  <si>
    <t>ERCA</t>
  </si>
  <si>
    <t>ERIOP</t>
  </si>
  <si>
    <t>Erigeron philadelphicus</t>
  </si>
  <si>
    <t>ERPH</t>
  </si>
  <si>
    <t>ERPU</t>
  </si>
  <si>
    <t>ERSP</t>
  </si>
  <si>
    <t>Eriophorum viridicarinatum</t>
  </si>
  <si>
    <t>ERVI9</t>
  </si>
  <si>
    <t>Erodium cicutarium</t>
  </si>
  <si>
    <t>ERCI6</t>
  </si>
  <si>
    <t>ERCI</t>
  </si>
  <si>
    <t>Geraniaceae</t>
  </si>
  <si>
    <t>ERYTH3</t>
  </si>
  <si>
    <t>FEOV</t>
  </si>
  <si>
    <t>Vulpia octoflora</t>
  </si>
  <si>
    <t>VUOC</t>
  </si>
  <si>
    <t>Festuca rubra</t>
  </si>
  <si>
    <t>FERU2</t>
  </si>
  <si>
    <t>FESTU</t>
  </si>
  <si>
    <t>FRAGA</t>
  </si>
  <si>
    <t>Oleaceae</t>
  </si>
  <si>
    <t>Gentianaceae</t>
  </si>
  <si>
    <t>FRVE</t>
  </si>
  <si>
    <t>Fragaria vesca</t>
  </si>
  <si>
    <t>Fragaria virginiana</t>
  </si>
  <si>
    <t>FRVI</t>
  </si>
  <si>
    <t>Galium aparine</t>
  </si>
  <si>
    <t>GAAP2</t>
  </si>
  <si>
    <t>Rubiaceae</t>
  </si>
  <si>
    <t>Galium boreale</t>
  </si>
  <si>
    <t>GABO2</t>
  </si>
  <si>
    <t>GALIU</t>
  </si>
  <si>
    <t>Galium trifidum</t>
  </si>
  <si>
    <t>GATR2</t>
  </si>
  <si>
    <t>GATR3</t>
  </si>
  <si>
    <t>Galium triflorum</t>
  </si>
  <si>
    <t>GAPU3</t>
  </si>
  <si>
    <t>Gaultheria hispidula</t>
  </si>
  <si>
    <t>GAHI2</t>
  </si>
  <si>
    <t>GAHI</t>
  </si>
  <si>
    <t>GENTI</t>
  </si>
  <si>
    <t>GERAN</t>
  </si>
  <si>
    <t>Geranium</t>
  </si>
  <si>
    <t>Geranium carolinianum</t>
  </si>
  <si>
    <t>GECA5</t>
  </si>
  <si>
    <t>Geranium columbinum</t>
  </si>
  <si>
    <t>GECO</t>
  </si>
  <si>
    <t>Geranium molle</t>
  </si>
  <si>
    <t>GEMO</t>
  </si>
  <si>
    <t>Geranium robertianum</t>
  </si>
  <si>
    <t>GERO</t>
  </si>
  <si>
    <t>Geum aleppicum</t>
  </si>
  <si>
    <t>GEAL3</t>
  </si>
  <si>
    <t>GEUM</t>
  </si>
  <si>
    <t>GEMA</t>
  </si>
  <si>
    <t>Geum rivale</t>
  </si>
  <si>
    <t>GERI2</t>
  </si>
  <si>
    <t>Gilia</t>
  </si>
  <si>
    <t>GILIA</t>
  </si>
  <si>
    <t>Glechoma hederacea</t>
  </si>
  <si>
    <t>GLHE2</t>
  </si>
  <si>
    <t>Glechoma</t>
  </si>
  <si>
    <t>Glyceria borealis</t>
  </si>
  <si>
    <t>GLBO</t>
  </si>
  <si>
    <t>GLYCE</t>
  </si>
  <si>
    <t>Glyceria grandis</t>
  </si>
  <si>
    <t>GLGR</t>
  </si>
  <si>
    <t>Glyceria striata</t>
  </si>
  <si>
    <t>GLST</t>
  </si>
  <si>
    <t>GNAPH</t>
  </si>
  <si>
    <t>Gymnocarpium dryopteris</t>
  </si>
  <si>
    <t>GYDR</t>
  </si>
  <si>
    <t>HACKE</t>
  </si>
  <si>
    <t>Hedera helix</t>
  </si>
  <si>
    <t>HEHE</t>
  </si>
  <si>
    <t>Helianthus annuus</t>
  </si>
  <si>
    <t>HEAN3</t>
  </si>
  <si>
    <t>Helenium autumnale</t>
  </si>
  <si>
    <t>HEAU</t>
  </si>
  <si>
    <t>HELIA2</t>
  </si>
  <si>
    <t>Heracleum maximum</t>
  </si>
  <si>
    <t>HEMA80</t>
  </si>
  <si>
    <t>HELA</t>
  </si>
  <si>
    <t>HEUCH</t>
  </si>
  <si>
    <t>Hieracium caespitosum</t>
  </si>
  <si>
    <t>HICA10</t>
  </si>
  <si>
    <t>Hieracium lachenalii</t>
  </si>
  <si>
    <t>HILA8</t>
  </si>
  <si>
    <t>Hieracium murorum</t>
  </si>
  <si>
    <t>HIMU</t>
  </si>
  <si>
    <t>HIERA</t>
  </si>
  <si>
    <t>HISC</t>
  </si>
  <si>
    <t>Hieracium umbellatum</t>
  </si>
  <si>
    <t>HIUM</t>
  </si>
  <si>
    <t>HIMO</t>
  </si>
  <si>
    <t>Holcus lanatus</t>
  </si>
  <si>
    <t>HOLA</t>
  </si>
  <si>
    <t>HORDE</t>
  </si>
  <si>
    <t>Hordeum jubatum ssp. jubatum</t>
  </si>
  <si>
    <t>HOJUJ</t>
  </si>
  <si>
    <t>HOJU</t>
  </si>
  <si>
    <t>Hordeum jubatum</t>
  </si>
  <si>
    <t>Hordeum pusillum</t>
  </si>
  <si>
    <t>HOPU</t>
  </si>
  <si>
    <t>Lycopodiaceae</t>
  </si>
  <si>
    <t>HYCA</t>
  </si>
  <si>
    <t>Hydrophyllaceae</t>
  </si>
  <si>
    <t>HYDRO4</t>
  </si>
  <si>
    <t>Hypericum perforatum</t>
  </si>
  <si>
    <t>HYPE</t>
  </si>
  <si>
    <t>Hypochaeris radicata</t>
  </si>
  <si>
    <t>HYRA3</t>
  </si>
  <si>
    <t>HYRA</t>
  </si>
  <si>
    <t>Aquifoliaceae</t>
  </si>
  <si>
    <t>Balsaminaceae</t>
  </si>
  <si>
    <t>Impatiens capensis</t>
  </si>
  <si>
    <t>IMCA</t>
  </si>
  <si>
    <t>Ipomopsis</t>
  </si>
  <si>
    <t>Iridaceae</t>
  </si>
  <si>
    <t>Iris</t>
  </si>
  <si>
    <t>Iris pseudacorus</t>
  </si>
  <si>
    <t>IRPS</t>
  </si>
  <si>
    <t>ISOET</t>
  </si>
  <si>
    <t>Isoetaceae</t>
  </si>
  <si>
    <t>Juncus acuminatus</t>
  </si>
  <si>
    <t>JUAC</t>
  </si>
  <si>
    <t>Juncaceae</t>
  </si>
  <si>
    <t>Juncus articulatus</t>
  </si>
  <si>
    <t>JUAR4</t>
  </si>
  <si>
    <t>Juncus bufonius</t>
  </si>
  <si>
    <t>JUBU</t>
  </si>
  <si>
    <t>Juniperus communis</t>
  </si>
  <si>
    <t>JUCO6</t>
  </si>
  <si>
    <t>JUCO4</t>
  </si>
  <si>
    <t>Juncus conglomeratus</t>
  </si>
  <si>
    <t>JUEFC2</t>
  </si>
  <si>
    <t>JUNCU</t>
  </si>
  <si>
    <t>Juncus dudleyi</t>
  </si>
  <si>
    <t>JUDU2</t>
  </si>
  <si>
    <t>Juncus effusus</t>
  </si>
  <si>
    <t>JUEF</t>
  </si>
  <si>
    <t>Juncus nodosus</t>
  </si>
  <si>
    <t>JUNO2</t>
  </si>
  <si>
    <t>JUSC</t>
  </si>
  <si>
    <t>JUSU</t>
  </si>
  <si>
    <t>Juncus tenuis</t>
  </si>
  <si>
    <t>JUTE</t>
  </si>
  <si>
    <t>Lactuca biennis</t>
  </si>
  <si>
    <t>LABI</t>
  </si>
  <si>
    <t>Lactuca canadensis</t>
  </si>
  <si>
    <t>LACA</t>
  </si>
  <si>
    <t>Lactuca serriola</t>
  </si>
  <si>
    <t>LASE</t>
  </si>
  <si>
    <t>LACTU</t>
  </si>
  <si>
    <t>Lapsana communis</t>
  </si>
  <si>
    <t>LACO3</t>
  </si>
  <si>
    <t>LATHY</t>
  </si>
  <si>
    <t>Lathyrus japonicus</t>
  </si>
  <si>
    <t>LAJA</t>
  </si>
  <si>
    <t>Lathyrus palustris</t>
  </si>
  <si>
    <t>LAPA4</t>
  </si>
  <si>
    <t>Rhododendron</t>
  </si>
  <si>
    <t>Rhododendron groenlandicum</t>
  </si>
  <si>
    <t>LEGR</t>
  </si>
  <si>
    <t>RHODO</t>
  </si>
  <si>
    <t>Leersia oryzoides</t>
  </si>
  <si>
    <t>LEOR</t>
  </si>
  <si>
    <t>Lemna minor</t>
  </si>
  <si>
    <t>LEMI3</t>
  </si>
  <si>
    <t>LEMI</t>
  </si>
  <si>
    <t>Araceae</t>
  </si>
  <si>
    <t>LEMNA</t>
  </si>
  <si>
    <t>LETA</t>
  </si>
  <si>
    <t>LEPID</t>
  </si>
  <si>
    <t>LEPE</t>
  </si>
  <si>
    <t>Lepidium virginicum</t>
  </si>
  <si>
    <t>LEVI3</t>
  </si>
  <si>
    <t>LEVI</t>
  </si>
  <si>
    <t>LEUCA4</t>
  </si>
  <si>
    <t>Leucanthemum vulgare</t>
  </si>
  <si>
    <t>LEVU</t>
  </si>
  <si>
    <t>LECO</t>
  </si>
  <si>
    <t>LETR</t>
  </si>
  <si>
    <t>LILIU</t>
  </si>
  <si>
    <t>Lilaeopsis</t>
  </si>
  <si>
    <t>Scrophulariaceae</t>
  </si>
  <si>
    <t>LINAR</t>
  </si>
  <si>
    <t>Linnaea borealis</t>
  </si>
  <si>
    <t>Lindernia dubia</t>
  </si>
  <si>
    <t>LIDU</t>
  </si>
  <si>
    <t>LICA3</t>
  </si>
  <si>
    <t>Neottia</t>
  </si>
  <si>
    <t>Neottia cordata</t>
  </si>
  <si>
    <t>LICO6</t>
  </si>
  <si>
    <t>LISTE</t>
  </si>
  <si>
    <t>LITHO3</t>
  </si>
  <si>
    <t>Lobelia dortmanna</t>
  </si>
  <si>
    <t>LODO</t>
  </si>
  <si>
    <t>Lobelia</t>
  </si>
  <si>
    <t>Lolium perenne</t>
  </si>
  <si>
    <t>LOPE</t>
  </si>
  <si>
    <t>LODI2</t>
  </si>
  <si>
    <t>LOMA</t>
  </si>
  <si>
    <t>LONU</t>
  </si>
  <si>
    <t>Caprifoliaceae</t>
  </si>
  <si>
    <t>LONIC</t>
  </si>
  <si>
    <t>LOIN</t>
  </si>
  <si>
    <t>Lotus corniculatus</t>
  </si>
  <si>
    <t>LOCO6</t>
  </si>
  <si>
    <t>Lotus</t>
  </si>
  <si>
    <t>LOTUS</t>
  </si>
  <si>
    <t>Ludwigia palustris</t>
  </si>
  <si>
    <t>LUPA</t>
  </si>
  <si>
    <t>LUPIN</t>
  </si>
  <si>
    <t>LUHI</t>
  </si>
  <si>
    <t>Luzula multiflora</t>
  </si>
  <si>
    <t>LUMU2</t>
  </si>
  <si>
    <t>LUCA2</t>
  </si>
  <si>
    <t>LUSP</t>
  </si>
  <si>
    <t>LUZUL</t>
  </si>
  <si>
    <t>LYAL2</t>
  </si>
  <si>
    <t>Diphasiastrum</t>
  </si>
  <si>
    <t>Lycopus americanus</t>
  </si>
  <si>
    <t>LYAM</t>
  </si>
  <si>
    <t>Spinulum annotinum</t>
  </si>
  <si>
    <t>LYAN2</t>
  </si>
  <si>
    <t>Lycopodium clavatum</t>
  </si>
  <si>
    <t>LYCL</t>
  </si>
  <si>
    <t>Lycopodiella inundata</t>
  </si>
  <si>
    <t>LYIN2</t>
  </si>
  <si>
    <t>LYCOP2</t>
  </si>
  <si>
    <t>LYCOP4</t>
  </si>
  <si>
    <t>Lycopus uniflorus</t>
  </si>
  <si>
    <t>LYUN</t>
  </si>
  <si>
    <t>Lysimachia nummularia</t>
  </si>
  <si>
    <t>LYNU</t>
  </si>
  <si>
    <t>Lysimachia thyrsiflora</t>
  </si>
  <si>
    <t>LYTH2</t>
  </si>
  <si>
    <t>Lythrum salicaria</t>
  </si>
  <si>
    <t>LYSA2</t>
  </si>
  <si>
    <t>Lythraceae</t>
  </si>
  <si>
    <t>MANE</t>
  </si>
  <si>
    <t>MAIAN</t>
  </si>
  <si>
    <t>Maianthemum racemosum</t>
  </si>
  <si>
    <t>SMRA</t>
  </si>
  <si>
    <t>Maianthemum stellatum</t>
  </si>
  <si>
    <t>MAST4</t>
  </si>
  <si>
    <t>SMST</t>
  </si>
  <si>
    <t>Marsileaceae</t>
  </si>
  <si>
    <t>Cucurbitaceae</t>
  </si>
  <si>
    <t>MATRI</t>
  </si>
  <si>
    <t>Medicago lupulina</t>
  </si>
  <si>
    <t>MELU</t>
  </si>
  <si>
    <t>Medicago sativa</t>
  </si>
  <si>
    <t>MESA</t>
  </si>
  <si>
    <t>MEAR</t>
  </si>
  <si>
    <t>MELIC</t>
  </si>
  <si>
    <t>Melilotus officinalis</t>
  </si>
  <si>
    <t>MEOF</t>
  </si>
  <si>
    <t>MEAR4</t>
  </si>
  <si>
    <t>Mentha pulegium</t>
  </si>
  <si>
    <t>MEPU</t>
  </si>
  <si>
    <t>Mentha spicata</t>
  </si>
  <si>
    <t>MESP3</t>
  </si>
  <si>
    <t>MENTH</t>
  </si>
  <si>
    <t>Menyanthes trifoliata</t>
  </si>
  <si>
    <t>METR3</t>
  </si>
  <si>
    <t>Menyanthaceae</t>
  </si>
  <si>
    <t>MEPI</t>
  </si>
  <si>
    <t>MERTE</t>
  </si>
  <si>
    <t>Microthlaspi perfoliatum</t>
  </si>
  <si>
    <t>MIPE8</t>
  </si>
  <si>
    <t>MIMO3</t>
  </si>
  <si>
    <t>MIMUL</t>
  </si>
  <si>
    <t>MITEL</t>
  </si>
  <si>
    <t>MOEHR</t>
  </si>
  <si>
    <t>Moehringia lateriflora</t>
  </si>
  <si>
    <t>MOLA6</t>
  </si>
  <si>
    <t>Monotropa hypopitys</t>
  </si>
  <si>
    <t>MOHY3</t>
  </si>
  <si>
    <t>MONOT</t>
  </si>
  <si>
    <t>Monotropa uniflora</t>
  </si>
  <si>
    <t>MOUN3</t>
  </si>
  <si>
    <t>Myricaceae</t>
  </si>
  <si>
    <t>Muhlenbergia glomerata</t>
  </si>
  <si>
    <t>MUGL3</t>
  </si>
  <si>
    <t>MUHLE</t>
  </si>
  <si>
    <t>Myosotis discolor</t>
  </si>
  <si>
    <t>MYDI</t>
  </si>
  <si>
    <t>Myosotis laxa</t>
  </si>
  <si>
    <t>MYLA</t>
  </si>
  <si>
    <t>MYST2</t>
  </si>
  <si>
    <t>MYMI</t>
  </si>
  <si>
    <t>Myosotis micrantha</t>
  </si>
  <si>
    <t>MYOSO</t>
  </si>
  <si>
    <t>Myosotis sylvatica</t>
  </si>
  <si>
    <t>MYSY</t>
  </si>
  <si>
    <t>Myosotis verna</t>
  </si>
  <si>
    <t>MYVE</t>
  </si>
  <si>
    <t>Myrica gale</t>
  </si>
  <si>
    <t>MYGA</t>
  </si>
  <si>
    <t>Myriophyllum sibiricum</t>
  </si>
  <si>
    <t>MYSI</t>
  </si>
  <si>
    <t>Haloragaceae</t>
  </si>
  <si>
    <t>Myriophyllum spicatum</t>
  </si>
  <si>
    <t>MYSP2</t>
  </si>
  <si>
    <t>Najas flexilis</t>
  </si>
  <si>
    <t>NAFL</t>
  </si>
  <si>
    <t>Nasturtium officinale</t>
  </si>
  <si>
    <t>NAOF</t>
  </si>
  <si>
    <t>NUPHA</t>
  </si>
  <si>
    <t>Nymphaeaceae</t>
  </si>
  <si>
    <t>ONAC</t>
  </si>
  <si>
    <t>Onopordum acanthium</t>
  </si>
  <si>
    <t>Cactaceae</t>
  </si>
  <si>
    <t>OROBA</t>
  </si>
  <si>
    <t>ORUN</t>
  </si>
  <si>
    <t>Orthilia secunda</t>
  </si>
  <si>
    <t>ORSE</t>
  </si>
  <si>
    <t>Orthilia</t>
  </si>
  <si>
    <t>Oryzopsis asperifolia</t>
  </si>
  <si>
    <t>ORAS</t>
  </si>
  <si>
    <t>OSMOR</t>
  </si>
  <si>
    <t>Oxalidaceae</t>
  </si>
  <si>
    <t>Oxybasis rubra</t>
  </si>
  <si>
    <t>CHRU</t>
  </si>
  <si>
    <t>PACKE</t>
  </si>
  <si>
    <t>PACA6</t>
  </si>
  <si>
    <t>Panicum capillare</t>
  </si>
  <si>
    <t>Celastraceae</t>
  </si>
  <si>
    <t>Parietaria pensylvanica</t>
  </si>
  <si>
    <t>PAPE5</t>
  </si>
  <si>
    <t>Urticaceae</t>
  </si>
  <si>
    <t>Paspalum distichum</t>
  </si>
  <si>
    <t>PADI6</t>
  </si>
  <si>
    <t>PEDIC</t>
  </si>
  <si>
    <t>PEDI</t>
  </si>
  <si>
    <t>PENST</t>
  </si>
  <si>
    <t>Persicaria amphibia</t>
  </si>
  <si>
    <t>POAM8</t>
  </si>
  <si>
    <t>Persicaria</t>
  </si>
  <si>
    <t>Persicaria hydropiperoides</t>
  </si>
  <si>
    <t>POHY2</t>
  </si>
  <si>
    <t>Persicaria hydropiper</t>
  </si>
  <si>
    <t>POHY</t>
  </si>
  <si>
    <t>Persicaria maculosa</t>
  </si>
  <si>
    <t>POPE3</t>
  </si>
  <si>
    <t>POPE</t>
  </si>
  <si>
    <t>Persicaria punctata</t>
  </si>
  <si>
    <t>POPU5</t>
  </si>
  <si>
    <t>POPU4</t>
  </si>
  <si>
    <t>POLYG</t>
  </si>
  <si>
    <t>PETAS</t>
  </si>
  <si>
    <t>Phalaris arundinacea</t>
  </si>
  <si>
    <t>PHAR3</t>
  </si>
  <si>
    <t>PHACE</t>
  </si>
  <si>
    <t>Phacelia</t>
  </si>
  <si>
    <t>Hydrangeaceae</t>
  </si>
  <si>
    <t>Phlox</t>
  </si>
  <si>
    <t>PHLEU</t>
  </si>
  <si>
    <t>PHLOX</t>
  </si>
  <si>
    <t>Phleum pratense</t>
  </si>
  <si>
    <t>PHPR3</t>
  </si>
  <si>
    <t>Phragmites australis</t>
  </si>
  <si>
    <t>PHAU7</t>
  </si>
  <si>
    <t>Phragmites australis ssp. americanus</t>
  </si>
  <si>
    <t>PHAUA6</t>
  </si>
  <si>
    <t>Phragmites australis ssp. australis</t>
  </si>
  <si>
    <t>PHAUA7</t>
  </si>
  <si>
    <t>PHYSA</t>
  </si>
  <si>
    <t>Lentibulariaceae</t>
  </si>
  <si>
    <t>Platanthera huronensis</t>
  </si>
  <si>
    <t>PLHU2</t>
  </si>
  <si>
    <t>Plantago lanceolata</t>
  </si>
  <si>
    <t>PLLA</t>
  </si>
  <si>
    <t>Plantago major</t>
  </si>
  <si>
    <t>PLMA2</t>
  </si>
  <si>
    <t>Plantago maritima</t>
  </si>
  <si>
    <t>PLMA3</t>
  </si>
  <si>
    <t>PLANT</t>
  </si>
  <si>
    <t>Platanthera orbiculata</t>
  </si>
  <si>
    <t>PLOR4</t>
  </si>
  <si>
    <t>Plantago patagonica</t>
  </si>
  <si>
    <t>PLPA2</t>
  </si>
  <si>
    <t>PLATA2</t>
  </si>
  <si>
    <t>Valerianaceae</t>
  </si>
  <si>
    <t>Poa bulbosa</t>
  </si>
  <si>
    <t>POBU</t>
  </si>
  <si>
    <t>Poa compressa</t>
  </si>
  <si>
    <t>POCO</t>
  </si>
  <si>
    <t>Poa nemoralis</t>
  </si>
  <si>
    <t>PONE</t>
  </si>
  <si>
    <t>Poa palustris</t>
  </si>
  <si>
    <t>POPA2</t>
  </si>
  <si>
    <t>Poa pratensis</t>
  </si>
  <si>
    <t>POPR</t>
  </si>
  <si>
    <t>POSA3</t>
  </si>
  <si>
    <t>Poa trivialis</t>
  </si>
  <si>
    <t>POTR2</t>
  </si>
  <si>
    <t>Polypodiaceae</t>
  </si>
  <si>
    <t>Polygonum aviculare</t>
  </si>
  <si>
    <t>POAV</t>
  </si>
  <si>
    <t>POLEM</t>
  </si>
  <si>
    <t>Polypogon monspeliensis</t>
  </si>
  <si>
    <t>POMO5</t>
  </si>
  <si>
    <t>POPA4</t>
  </si>
  <si>
    <t>POPO</t>
  </si>
  <si>
    <t>POSA</t>
  </si>
  <si>
    <t>POLYG2</t>
  </si>
  <si>
    <t>Polygalaceae</t>
  </si>
  <si>
    <t>Polygala</t>
  </si>
  <si>
    <t>POLYP</t>
  </si>
  <si>
    <t>POLYS</t>
  </si>
  <si>
    <t>Salicaceae</t>
  </si>
  <si>
    <t>Populus tremuloides</t>
  </si>
  <si>
    <t>POTR5</t>
  </si>
  <si>
    <t>POTAM</t>
  </si>
  <si>
    <t>Potamogetonaceae</t>
  </si>
  <si>
    <t>Potamogeton amplifolius</t>
  </si>
  <si>
    <t>POAM5</t>
  </si>
  <si>
    <t>Potentilla anserina</t>
  </si>
  <si>
    <t>ARAN7</t>
  </si>
  <si>
    <t>Potentilla argentea</t>
  </si>
  <si>
    <t>POAR8</t>
  </si>
  <si>
    <t>POBI2</t>
  </si>
  <si>
    <t>Potamogeton crispus</t>
  </si>
  <si>
    <t>POCR3</t>
  </si>
  <si>
    <t>POCR</t>
  </si>
  <si>
    <t>PODI</t>
  </si>
  <si>
    <t>POTEN</t>
  </si>
  <si>
    <t>Potamogeton gramineus</t>
  </si>
  <si>
    <t>POGR8</t>
  </si>
  <si>
    <t>Potamogeton natans</t>
  </si>
  <si>
    <t>PONA4</t>
  </si>
  <si>
    <t>PONI</t>
  </si>
  <si>
    <t>Potentilla norvegica</t>
  </si>
  <si>
    <t>PONO3</t>
  </si>
  <si>
    <t>Potentilla recta</t>
  </si>
  <si>
    <t>PORE5</t>
  </si>
  <si>
    <t>PORE2</t>
  </si>
  <si>
    <t>Poterium sanguisorba var. polygamum</t>
  </si>
  <si>
    <t>SAMI3</t>
  </si>
  <si>
    <t>Prunus avium</t>
  </si>
  <si>
    <t>PRAV</t>
  </si>
  <si>
    <t>Prunus virginiana</t>
  </si>
  <si>
    <t>PRVI</t>
  </si>
  <si>
    <t>Prunella vulgaris</t>
  </si>
  <si>
    <t>PRVU</t>
  </si>
  <si>
    <t>Dennstaedtiaceae</t>
  </si>
  <si>
    <t>Pteridium aquilinum</t>
  </si>
  <si>
    <t>PTAQ</t>
  </si>
  <si>
    <t>PUCCI</t>
  </si>
  <si>
    <t>Pyrola chlorantha</t>
  </si>
  <si>
    <t>PYCH</t>
  </si>
  <si>
    <t>PYROL</t>
  </si>
  <si>
    <t>RAFA</t>
  </si>
  <si>
    <t>Ranunculus acris</t>
  </si>
  <si>
    <t>RAAC3</t>
  </si>
  <si>
    <t>Ranunculus aquatilis</t>
  </si>
  <si>
    <t>RAAQ</t>
  </si>
  <si>
    <t>RASU</t>
  </si>
  <si>
    <t>Ranunculus flammula</t>
  </si>
  <si>
    <t>RAFL2</t>
  </si>
  <si>
    <t>Ranunculus repens</t>
  </si>
  <si>
    <t>RARE3</t>
  </si>
  <si>
    <t>Ranunculus sceleratus</t>
  </si>
  <si>
    <t>RASC3</t>
  </si>
  <si>
    <t>Rhamnus alnifolia</t>
  </si>
  <si>
    <t>RHAL</t>
  </si>
  <si>
    <t>RHGL2</t>
  </si>
  <si>
    <t>RHMA</t>
  </si>
  <si>
    <t>RHUS</t>
  </si>
  <si>
    <t>Anacardiaceae</t>
  </si>
  <si>
    <t>Rhynchospora alba</t>
  </si>
  <si>
    <t>RHAL3</t>
  </si>
  <si>
    <t>Grossulariaceae</t>
  </si>
  <si>
    <t>RIAU</t>
  </si>
  <si>
    <t>Ribes aureum</t>
  </si>
  <si>
    <t>Ribes lacustre</t>
  </si>
  <si>
    <t>RILA</t>
  </si>
  <si>
    <t>Ribes triste</t>
  </si>
  <si>
    <t>RITR</t>
  </si>
  <si>
    <t>RORIP</t>
  </si>
  <si>
    <t>Rorippa palustris</t>
  </si>
  <si>
    <t>ROPA2</t>
  </si>
  <si>
    <t>Rubus bifrons</t>
  </si>
  <si>
    <t>RUAR9</t>
  </si>
  <si>
    <t>Rubus idaeus ssp. strigosus</t>
  </si>
  <si>
    <t>RUIDS2</t>
  </si>
  <si>
    <t>RUID</t>
  </si>
  <si>
    <t>Rubus idaeus</t>
  </si>
  <si>
    <t>Rubus laciniatus</t>
  </si>
  <si>
    <t>RULA</t>
  </si>
  <si>
    <t>Rubus pubescens</t>
  </si>
  <si>
    <t>RUPU</t>
  </si>
  <si>
    <t>Rumex acetosella</t>
  </si>
  <si>
    <t>RUAC3</t>
  </si>
  <si>
    <t>Rumex crispus</t>
  </si>
  <si>
    <t>RUCR</t>
  </si>
  <si>
    <t>RUMEX</t>
  </si>
  <si>
    <t>Rumex obtusifolius</t>
  </si>
  <si>
    <t>RUOB</t>
  </si>
  <si>
    <t>RUSA</t>
  </si>
  <si>
    <t>Rumex salicifolius</t>
  </si>
  <si>
    <t>ARST8</t>
  </si>
  <si>
    <t>MINUA</t>
  </si>
  <si>
    <t>Sagittaria cuneata</t>
  </si>
  <si>
    <t>SACU</t>
  </si>
  <si>
    <t>SAGIN</t>
  </si>
  <si>
    <t>Sagittaria latifolia</t>
  </si>
  <si>
    <t>SALA2</t>
  </si>
  <si>
    <t>Sagina procumbens</t>
  </si>
  <si>
    <t>SAPR</t>
  </si>
  <si>
    <t>SABA</t>
  </si>
  <si>
    <t>Salix bebbiana</t>
  </si>
  <si>
    <t>SABE2</t>
  </si>
  <si>
    <t>Salix candida</t>
  </si>
  <si>
    <t>SACA4</t>
  </si>
  <si>
    <t>Salix exigua</t>
  </si>
  <si>
    <t>SAEX</t>
  </si>
  <si>
    <t>SANI</t>
  </si>
  <si>
    <t>Salix pedicellaris</t>
  </si>
  <si>
    <t>SAPE2</t>
  </si>
  <si>
    <t>SARI</t>
  </si>
  <si>
    <t>SASE2</t>
  </si>
  <si>
    <t>Salsola tragus</t>
  </si>
  <si>
    <t>SATR12</t>
  </si>
  <si>
    <t>SALVI</t>
  </si>
  <si>
    <t>SAMBU</t>
  </si>
  <si>
    <t>SACE</t>
  </si>
  <si>
    <t>Sambucus racemosa</t>
  </si>
  <si>
    <t>SARA2</t>
  </si>
  <si>
    <t>SABI</t>
  </si>
  <si>
    <t>SAGR</t>
  </si>
  <si>
    <t>SANGU2</t>
  </si>
  <si>
    <t>SANGU</t>
  </si>
  <si>
    <t>SANIC</t>
  </si>
  <si>
    <t>Sanicula marilandica</t>
  </si>
  <si>
    <t>SAMA2</t>
  </si>
  <si>
    <t>SACA14</t>
  </si>
  <si>
    <t>SAXIF</t>
  </si>
  <si>
    <t>Schoenoplectus acutus</t>
  </si>
  <si>
    <t>SCAC3</t>
  </si>
  <si>
    <t>Schoenoplectus americanus</t>
  </si>
  <si>
    <t>SCAM6</t>
  </si>
  <si>
    <t>Schedonorus arundinaceus</t>
  </si>
  <si>
    <t>SCAR7</t>
  </si>
  <si>
    <t>Scheuchzeria palustris</t>
  </si>
  <si>
    <t>SCPA2</t>
  </si>
  <si>
    <t>Scheuchzeriaceae</t>
  </si>
  <si>
    <t>Schoenoplectus subterminalis</t>
  </si>
  <si>
    <t>SCSU10</t>
  </si>
  <si>
    <t>Schoenoplectus tabernaemontani</t>
  </si>
  <si>
    <t>SCTA2</t>
  </si>
  <si>
    <t>SCVA</t>
  </si>
  <si>
    <t>Scirpus atrocinctus</t>
  </si>
  <si>
    <t>SCAT4</t>
  </si>
  <si>
    <t>Scirpus cyperinus</t>
  </si>
  <si>
    <t>SCCY</t>
  </si>
  <si>
    <t>Scirpus microcarpus</t>
  </si>
  <si>
    <t>SCMI2</t>
  </si>
  <si>
    <t>Linaceae</t>
  </si>
  <si>
    <t>Scutellaria galericulata</t>
  </si>
  <si>
    <t>SCGA</t>
  </si>
  <si>
    <t>Scutellaria lateriflora</t>
  </si>
  <si>
    <t>SCLA2</t>
  </si>
  <si>
    <t>SCUTE</t>
  </si>
  <si>
    <t>SEDUM</t>
  </si>
  <si>
    <t>SELAG</t>
  </si>
  <si>
    <t>Selaginellaceae</t>
  </si>
  <si>
    <t>SENEC</t>
  </si>
  <si>
    <t>Jacobaea vulgaris</t>
  </si>
  <si>
    <t>SEJA</t>
  </si>
  <si>
    <t>Jacobaea</t>
  </si>
  <si>
    <t>Senecio vulgaris</t>
  </si>
  <si>
    <t>SEVU</t>
  </si>
  <si>
    <t>Sherardia arvensis</t>
  </si>
  <si>
    <t>SHAR2</t>
  </si>
  <si>
    <t>Sherardia</t>
  </si>
  <si>
    <t>Shrub</t>
  </si>
  <si>
    <t>Malvaceae</t>
  </si>
  <si>
    <t>Silene antirrhina</t>
  </si>
  <si>
    <t>SIAN2</t>
  </si>
  <si>
    <t>SILEN</t>
  </si>
  <si>
    <t>Silene gallica</t>
  </si>
  <si>
    <t>SIGA</t>
  </si>
  <si>
    <t>Silene latifolia ssp. alba</t>
  </si>
  <si>
    <t>SILAA3</t>
  </si>
  <si>
    <t>Silene latifolia</t>
  </si>
  <si>
    <t>SISU2</t>
  </si>
  <si>
    <t>Sisymbrium altissimum</t>
  </si>
  <si>
    <t>SIAL2</t>
  </si>
  <si>
    <t>SISYR</t>
  </si>
  <si>
    <t>Sium suave</t>
  </si>
  <si>
    <t>Solanum dulcamara</t>
  </si>
  <si>
    <t>SODU</t>
  </si>
  <si>
    <t>Solanaceae</t>
  </si>
  <si>
    <t>SOLID</t>
  </si>
  <si>
    <t>Solidago missouriensis</t>
  </si>
  <si>
    <t>SOMI2</t>
  </si>
  <si>
    <t>Sonchus asper</t>
  </si>
  <si>
    <t>SOAS</t>
  </si>
  <si>
    <t>SONCH</t>
  </si>
  <si>
    <t>SORBU</t>
  </si>
  <si>
    <t>SOSI</t>
  </si>
  <si>
    <t>Sparganium angustifolium</t>
  </si>
  <si>
    <t>SPAN2</t>
  </si>
  <si>
    <t>SPAN</t>
  </si>
  <si>
    <t>Typhaceae</t>
  </si>
  <si>
    <t>Sparganium emersum</t>
  </si>
  <si>
    <t>SPEM2</t>
  </si>
  <si>
    <t>Sparganium eurycarpum</t>
  </si>
  <si>
    <t>SPEU</t>
  </si>
  <si>
    <t>Sparganium natans</t>
  </si>
  <si>
    <t>SPNA</t>
  </si>
  <si>
    <t>SPARG</t>
  </si>
  <si>
    <t>SPMA2</t>
  </si>
  <si>
    <t>SPHAG2</t>
  </si>
  <si>
    <t>Sphagnaceae</t>
  </si>
  <si>
    <t>Sphagnum</t>
  </si>
  <si>
    <t>Sphagnum capillifolium</t>
  </si>
  <si>
    <t>SPCA70</t>
  </si>
  <si>
    <t>Sphagnum girgensohnii</t>
  </si>
  <si>
    <t>SPGI70</t>
  </si>
  <si>
    <t>Sphagnum papillosum</t>
  </si>
  <si>
    <t>SPPA71</t>
  </si>
  <si>
    <t>Spirodela polyrhiza</t>
  </si>
  <si>
    <t>SPPO</t>
  </si>
  <si>
    <t>SPIRA</t>
  </si>
  <si>
    <t>SPIRA2</t>
  </si>
  <si>
    <t>STACH</t>
  </si>
  <si>
    <t>Stachys pilosa var. pilosa</t>
  </si>
  <si>
    <t>STPA</t>
  </si>
  <si>
    <t>Stachys pilosa</t>
  </si>
  <si>
    <t>Stellaria borealis</t>
  </si>
  <si>
    <t>STBO3</t>
  </si>
  <si>
    <t>STELL</t>
  </si>
  <si>
    <t>STLO</t>
  </si>
  <si>
    <t>Stellaria longifolia</t>
  </si>
  <si>
    <t>Stellaria media</t>
  </si>
  <si>
    <t>STME2</t>
  </si>
  <si>
    <t>STTE</t>
  </si>
  <si>
    <t>Streptopus amplexifolius</t>
  </si>
  <si>
    <t>STAM2</t>
  </si>
  <si>
    <t>STREP3</t>
  </si>
  <si>
    <t>Streptopus lanceolatus</t>
  </si>
  <si>
    <t>STLA16</t>
  </si>
  <si>
    <t>SUAED</t>
  </si>
  <si>
    <t>Symphoricarpos albus</t>
  </si>
  <si>
    <t>SYAL</t>
  </si>
  <si>
    <t>Symphyotrichum boreale</t>
  </si>
  <si>
    <t>SYBO2</t>
  </si>
  <si>
    <t>Symphyotrichum lanceolatum</t>
  </si>
  <si>
    <t>SYMPH</t>
  </si>
  <si>
    <t>SYMPH4</t>
  </si>
  <si>
    <t>SYOR</t>
  </si>
  <si>
    <t>Tanacetum vulgare</t>
  </si>
  <si>
    <t>TAVU</t>
  </si>
  <si>
    <t>TARAX</t>
  </si>
  <si>
    <t>Taraxacum officinale</t>
  </si>
  <si>
    <t>TAOF</t>
  </si>
  <si>
    <t>Taxaceae</t>
  </si>
  <si>
    <t>Teesdalia nudicaulis</t>
  </si>
  <si>
    <t>TENU</t>
  </si>
  <si>
    <t>Teucrium canadense var. occidentale</t>
  </si>
  <si>
    <t>TECAO</t>
  </si>
  <si>
    <t>Teucrium canadense</t>
  </si>
  <si>
    <t>THALI2</t>
  </si>
  <si>
    <t>TRGL5</t>
  </si>
  <si>
    <t>Torreyochloa pallida</t>
  </si>
  <si>
    <t>Toxicodendron radicans</t>
  </si>
  <si>
    <t>Tragopogon dubius</t>
  </si>
  <si>
    <t>TRDU</t>
  </si>
  <si>
    <t>TRAGO</t>
  </si>
  <si>
    <t>Tree</t>
  </si>
  <si>
    <t>Trifolium arvense</t>
  </si>
  <si>
    <t>TRAR4</t>
  </si>
  <si>
    <t>TRCE</t>
  </si>
  <si>
    <t>Trifolium dubium</t>
  </si>
  <si>
    <t>TRDU2</t>
  </si>
  <si>
    <t>TRIFO</t>
  </si>
  <si>
    <t>Triglochin maritima</t>
  </si>
  <si>
    <t>TRMA20</t>
  </si>
  <si>
    <t>Juncaginaceae</t>
  </si>
  <si>
    <t>Trillium</t>
  </si>
  <si>
    <t>Trifolium pratense</t>
  </si>
  <si>
    <t>TRPR2</t>
  </si>
  <si>
    <t>TRPR</t>
  </si>
  <si>
    <t>Trifolium repens</t>
  </si>
  <si>
    <t>TRRE3</t>
  </si>
  <si>
    <t>TRISE</t>
  </si>
  <si>
    <t>Typha angustifolia</t>
  </si>
  <si>
    <t>TYAN</t>
  </si>
  <si>
    <t>Typha latifolia</t>
  </si>
  <si>
    <t>TYLA</t>
  </si>
  <si>
    <t>Urtica dioica</t>
  </si>
  <si>
    <t>URDI</t>
  </si>
  <si>
    <t>Urtica dioica ssp. gracilis</t>
  </si>
  <si>
    <t>URDIG</t>
  </si>
  <si>
    <t>URTIC</t>
  </si>
  <si>
    <t>UTRIC</t>
  </si>
  <si>
    <t>Utricularia intermedia</t>
  </si>
  <si>
    <t>UTIN2</t>
  </si>
  <si>
    <t>UTIN</t>
  </si>
  <si>
    <t>Utricularia minor</t>
  </si>
  <si>
    <t>UTMI</t>
  </si>
  <si>
    <t>Utricularia vulgaris ssp. macrorhiza</t>
  </si>
  <si>
    <t>UTMA</t>
  </si>
  <si>
    <t>UTVU</t>
  </si>
  <si>
    <t>Utricularia vulgaris</t>
  </si>
  <si>
    <t>VACCI</t>
  </si>
  <si>
    <t>Vaccinium oxycoccos</t>
  </si>
  <si>
    <t>VAOX</t>
  </si>
  <si>
    <t>Vallisneria americana</t>
  </si>
  <si>
    <t>VAAM3</t>
  </si>
  <si>
    <t>VALER</t>
  </si>
  <si>
    <t>Veronica americana</t>
  </si>
  <si>
    <t>VEAM2</t>
  </si>
  <si>
    <t>Veronica anagallis-aquatica</t>
  </si>
  <si>
    <t>VEAN2</t>
  </si>
  <si>
    <t>Veronica arvensis</t>
  </si>
  <si>
    <t>VEAR</t>
  </si>
  <si>
    <t>VERAT</t>
  </si>
  <si>
    <t>Veronica catenata</t>
  </si>
  <si>
    <t>VECA7</t>
  </si>
  <si>
    <t>Veronica officinalis</t>
  </si>
  <si>
    <t>VEOF2</t>
  </si>
  <si>
    <t>VEOF</t>
  </si>
  <si>
    <t>VERON</t>
  </si>
  <si>
    <t>Veronica peregrina</t>
  </si>
  <si>
    <t>VEPE2</t>
  </si>
  <si>
    <t>Veronica scutellata</t>
  </si>
  <si>
    <t>VESC2</t>
  </si>
  <si>
    <t>Veronica serpyllifolia</t>
  </si>
  <si>
    <t>VESE</t>
  </si>
  <si>
    <t>Verbascum thapsus</t>
  </si>
  <si>
    <t>VETH</t>
  </si>
  <si>
    <t>Veratrum viride</t>
  </si>
  <si>
    <t>VEVI</t>
  </si>
  <si>
    <t>Viburnum</t>
  </si>
  <si>
    <t>Vicia americana var. americana</t>
  </si>
  <si>
    <t>VIAMA3</t>
  </si>
  <si>
    <t>VIAM</t>
  </si>
  <si>
    <t>Vicia americana</t>
  </si>
  <si>
    <t>Vicia hirsuta</t>
  </si>
  <si>
    <t>VIHI</t>
  </si>
  <si>
    <t>VICIA</t>
  </si>
  <si>
    <t>VISAN2</t>
  </si>
  <si>
    <t>VISA</t>
  </si>
  <si>
    <t>Vicia sativa</t>
  </si>
  <si>
    <t>VIVIV8</t>
  </si>
  <si>
    <t>VIVI</t>
  </si>
  <si>
    <t>Vicia villosa</t>
  </si>
  <si>
    <t>Violaceae</t>
  </si>
  <si>
    <t>Viola canadensis</t>
  </si>
  <si>
    <t>VICA4</t>
  </si>
  <si>
    <t>VICA</t>
  </si>
  <si>
    <t>VIOLA</t>
  </si>
  <si>
    <t>VILA</t>
  </si>
  <si>
    <t>Viola macloskeyi</t>
  </si>
  <si>
    <t>VIMA2</t>
  </si>
  <si>
    <t>VINU</t>
  </si>
  <si>
    <t>VIPR</t>
  </si>
  <si>
    <t>VITR2</t>
  </si>
  <si>
    <t>Vulpia myuros</t>
  </si>
  <si>
    <t>VUMY</t>
  </si>
  <si>
    <t>VULPI</t>
  </si>
  <si>
    <t>WOODS</t>
  </si>
  <si>
    <t>Xanthium strumarium</t>
  </si>
  <si>
    <t>XAST</t>
  </si>
  <si>
    <t>Zannichellia palustris</t>
  </si>
  <si>
    <t>ZAPA</t>
  </si>
  <si>
    <t>ZIGAD</t>
  </si>
  <si>
    <t xml:space="preserve">User Adjusted Combined EO Rank </t>
  </si>
  <si>
    <t>Auto Adjusted EO Rank Upland</t>
  </si>
  <si>
    <t>Auto Adjusted EO Rank (Wetland "C- Rank" override)</t>
  </si>
  <si>
    <t>Auto Adjusted EO Rank (Wetland "D Rank" override)</t>
  </si>
  <si>
    <t>User Adjusted EO Rank Reason</t>
  </si>
  <si>
    <t>EIA_Rank</t>
  </si>
  <si>
    <t>Site_Name</t>
  </si>
  <si>
    <t>SOI1</t>
  </si>
  <si>
    <t>Merged Landscape Context Score</t>
  </si>
  <si>
    <t>Merged Condition Score</t>
  </si>
  <si>
    <t>Merged EIA Score</t>
  </si>
  <si>
    <t>Area (ha)</t>
  </si>
  <si>
    <t>Total Size</t>
  </si>
  <si>
    <t>Proportion</t>
  </si>
  <si>
    <t>Weighted Landscape Context Score</t>
  </si>
  <si>
    <t>Weighted Condition Score</t>
  </si>
  <si>
    <t>Weighted EIA Score</t>
  </si>
  <si>
    <t>ENTER SIZE SCORE</t>
  </si>
  <si>
    <t>Combined EO Rank Score</t>
  </si>
  <si>
    <t>Paste final scores for AAs to be merged into a single EO below:</t>
  </si>
  <si>
    <t>User Adjusted Combined EO Rank</t>
  </si>
  <si>
    <t>Betula pendula</t>
  </si>
  <si>
    <t>BEPE3</t>
  </si>
  <si>
    <t>IMPAT</t>
  </si>
  <si>
    <t>TRIEN</t>
  </si>
  <si>
    <t>Persicaria lapathifolia</t>
  </si>
  <si>
    <t>POLA4</t>
  </si>
  <si>
    <t>MYRIO</t>
  </si>
  <si>
    <t>Sphagnum angustifolium</t>
  </si>
  <si>
    <t>SPAN11</t>
  </si>
  <si>
    <t>Sphagnum rubellum</t>
  </si>
  <si>
    <t>SPRU4</t>
  </si>
  <si>
    <t>Sphagnum fuscum</t>
  </si>
  <si>
    <t>SPFU70</t>
  </si>
  <si>
    <t>SPSU9</t>
  </si>
  <si>
    <t>Utricularia inflata</t>
  </si>
  <si>
    <t>Vaccinium corymbosum</t>
  </si>
  <si>
    <t>VACO</t>
  </si>
  <si>
    <t>Anthriscus caucalis</t>
  </si>
  <si>
    <t>ANCA14</t>
  </si>
  <si>
    <t>SPCR</t>
  </si>
  <si>
    <t>Sporobolus cryptandrus</t>
  </si>
  <si>
    <t>Thymelaeaceae</t>
  </si>
  <si>
    <t>Hydrocotyle ranunculoides</t>
  </si>
  <si>
    <t>Hydrocotyle</t>
  </si>
  <si>
    <t>Juglans nigra</t>
  </si>
  <si>
    <t>JUNI</t>
  </si>
  <si>
    <t>Juglandaceae</t>
  </si>
  <si>
    <t>Cardamine hirsuta</t>
  </si>
  <si>
    <t>CAHI3</t>
  </si>
  <si>
    <t>Nyctaginaceae</t>
  </si>
  <si>
    <t>Cakile edentula</t>
  </si>
  <si>
    <t>CAED</t>
  </si>
  <si>
    <t>PRVUV</t>
  </si>
  <si>
    <t>Cynosurus cristatus</t>
  </si>
  <si>
    <t>CYCR</t>
  </si>
  <si>
    <t>Bellis perennis</t>
  </si>
  <si>
    <t>BEPE2</t>
  </si>
  <si>
    <t>Bellis</t>
  </si>
  <si>
    <t>Lathyrus latifolius</t>
  </si>
  <si>
    <t>LALA4</t>
  </si>
  <si>
    <t>Bolboschoenus maritimus</t>
  </si>
  <si>
    <t>BOMA7</t>
  </si>
  <si>
    <t>Rosa rugosa</t>
  </si>
  <si>
    <t>RORU</t>
  </si>
  <si>
    <t>Schedonorus pratensis</t>
  </si>
  <si>
    <t>SCPR4</t>
  </si>
  <si>
    <t>Convolvulus arvensis</t>
  </si>
  <si>
    <t>COAR4</t>
  </si>
  <si>
    <t>Convolvulaceae</t>
  </si>
  <si>
    <t>Buddleja davidii</t>
  </si>
  <si>
    <t>BUDA2</t>
  </si>
  <si>
    <t>LAGA2</t>
  </si>
  <si>
    <t>Clinopodium vulgare</t>
  </si>
  <si>
    <t>CLVU</t>
  </si>
  <si>
    <t>POBO10</t>
  </si>
  <si>
    <t>Lysimachia terrestris</t>
  </si>
  <si>
    <t>LYTE2</t>
  </si>
  <si>
    <t>Holosteum umbellatum</t>
  </si>
  <si>
    <t>HOUM</t>
  </si>
  <si>
    <t>Holosteum</t>
  </si>
  <si>
    <t>Chondrilla juncea</t>
  </si>
  <si>
    <t>CHJU</t>
  </si>
  <si>
    <t>Chondrilla</t>
  </si>
  <si>
    <t>Lepidium draba</t>
  </si>
  <si>
    <t>LEDR</t>
  </si>
  <si>
    <t>Puccinellia distans</t>
  </si>
  <si>
    <t>PUDI</t>
  </si>
  <si>
    <t>Grindelia squarrosa</t>
  </si>
  <si>
    <t>GRSQ</t>
  </si>
  <si>
    <t>AA ID</t>
  </si>
  <si>
    <t>Total Land Cover (must = 1.0)</t>
  </si>
  <si>
    <t>Outer Landscape Score</t>
  </si>
  <si>
    <t>Inner OR Full Landscape Score</t>
  </si>
  <si>
    <t>Combined Land Use Index Score</t>
  </si>
  <si>
    <t>Outer Landscape (100-500m) [Only enter values if scoring both inner and outer landscape]</t>
  </si>
  <si>
    <t>Inner Landscape (0-100m) 
OR 
Full Landscape 
(0-500m)</t>
  </si>
  <si>
    <t>Change</t>
  </si>
  <si>
    <t>Added inner and outer landscape division to the Land Use Index calculator</t>
  </si>
  <si>
    <t>Added a tab with a "combined EO calculator" for calculating combined EO Rank Scores when merging separate AA's into a single EO. This is simply weighted by the area of each AA.</t>
  </si>
  <si>
    <r>
      <t>Enter proportion of landscape (0 to 1.0) accounted for by each land use type.</t>
    </r>
    <r>
      <rPr>
        <sz val="11"/>
        <color rgb="FFFF0000"/>
        <rFont val="Calibri"/>
        <family val="2"/>
        <scheme val="minor"/>
      </rPr>
      <t xml:space="preserve"> For wetlands, enter values for both inner (0-100m) and outer (100-500m) landscape. For uplands, enter value for total landscape (0-500m). All values should be entered as decimal numerals (e.g. 0.1, 0.2, etc.)</t>
    </r>
  </si>
  <si>
    <t>Metric Rating to Numeric Conversion</t>
  </si>
  <si>
    <t>A-</t>
  </si>
  <si>
    <t>B</t>
  </si>
  <si>
    <t>C</t>
  </si>
  <si>
    <t>C-</t>
  </si>
  <si>
    <t>D</t>
  </si>
  <si>
    <t>Native Tree Species</t>
  </si>
  <si>
    <t>Cover</t>
  </si>
  <si>
    <t>Nonnative Tree Species</t>
  </si>
  <si>
    <t>Native Shrub/Herb Species</t>
  </si>
  <si>
    <t>Nonnative Shrub/Herb Species</t>
  </si>
  <si>
    <t>Enter cover midpoint value for native and nonative species. Species names are not required (they are not stored).</t>
  </si>
  <si>
    <r>
      <rPr>
        <b/>
        <sz val="11"/>
        <color theme="1"/>
        <rFont val="Calibri"/>
        <family val="2"/>
        <scheme val="minor"/>
      </rPr>
      <t>How to:</t>
    </r>
    <r>
      <rPr>
        <sz val="11"/>
        <color theme="1"/>
        <rFont val="Calibri"/>
        <family val="2"/>
        <scheme val="minor"/>
      </rPr>
      <t xml:space="preserve"> This tab is </t>
    </r>
    <r>
      <rPr>
        <b/>
        <sz val="11"/>
        <color theme="1"/>
        <rFont val="Calibri"/>
        <family val="2"/>
        <scheme val="minor"/>
      </rPr>
      <t>optional</t>
    </r>
    <r>
      <rPr>
        <sz val="11"/>
        <color theme="1"/>
        <rFont val="Calibri"/>
        <family val="2"/>
        <scheme val="minor"/>
      </rPr>
      <t>. You may use it to calculate the relative native cover of the plant species (VEG1) observed in your AA. For each native tree, nonnative tree, native shrub/herb, and nonnative shrub/herb, enter the species (optional) and its cover value (required). Alternatively, you may simply enter the a combined value for each category (e.g. "TREE" Cover = "40") if data was not collected at the species level, or if you have already added up the total cover values.
When you are done, click "Copy Value to EIA Calculator" next to the lowest calculated rank and the value will be copied to the appropriate field in the EIA Calculator.
Click "Clear Data" to erase your entries.</t>
    </r>
  </si>
  <si>
    <r>
      <rPr>
        <b/>
        <sz val="11"/>
        <color theme="1"/>
        <rFont val="Calibri"/>
        <family val="2"/>
        <scheme val="minor"/>
      </rPr>
      <t>How-To:</t>
    </r>
    <r>
      <rPr>
        <sz val="11"/>
        <color theme="1"/>
        <rFont val="Calibri"/>
        <family val="2"/>
        <scheme val="minor"/>
      </rPr>
      <t xml:space="preserve"> This tab is </t>
    </r>
    <r>
      <rPr>
        <b/>
        <sz val="11"/>
        <color theme="1"/>
        <rFont val="Calibri"/>
        <family val="2"/>
        <scheme val="minor"/>
      </rPr>
      <t>optional</t>
    </r>
    <r>
      <rPr>
        <sz val="11"/>
        <color theme="1"/>
        <rFont val="Calibri"/>
        <family val="2"/>
        <scheme val="minor"/>
      </rPr>
      <t>. You can use the fields below "Buffer Width (not to exceed 100m)" to calculate the BUF2/EDG2 metric rank. 
Simply enter the buffer widths you measured (in GIS, or by other means) along 8 transects radiating out from the AA. 
Click "Copy Value to EIA Calculator" when you are done and the metric rank value will be copied to the appropriate field in the EIA Calculator.
Click "Clear Data" to erase your entries.</t>
    </r>
  </si>
  <si>
    <t>*Ecosystem Type</t>
  </si>
  <si>
    <t>*Patch Type</t>
  </si>
  <si>
    <t>*L1. Contiguous Natural Land Cover</t>
  </si>
  <si>
    <t>*L2. Land Use Index</t>
  </si>
  <si>
    <t>*B1. Perimeter with Natural Buffer</t>
  </si>
  <si>
    <t>*B2. Width of Natural Buffer</t>
  </si>
  <si>
    <t>*B3. Condition of Natural Buffer</t>
  </si>
  <si>
    <t>*V1. Native Plant Species Cover</t>
  </si>
  <si>
    <t>*V2. Invasive Nonnative Plant Species Cover</t>
  </si>
  <si>
    <t>*V3. Native Plant Species Composition</t>
  </si>
  <si>
    <t>*V4. Vegetation Structure</t>
  </si>
  <si>
    <t>*S1. Soil Condition</t>
  </si>
  <si>
    <t>***Z1. Comparative Size (patch type)</t>
  </si>
  <si>
    <t>**H1. Water Source</t>
  </si>
  <si>
    <t>**H2. Hydroperiod</t>
  </si>
  <si>
    <t>**H3. Hydrologic Connectivity</t>
  </si>
  <si>
    <t xml:space="preserve">1. For Wetlands, If both Veg and Hydrology are D, overall EIA and EO Rank are a D, regardless of Landscape Context.
</t>
  </si>
  <si>
    <t>2. For Wetlands, if either Veg or Hydrology is a D, then overall EIA Rank and EO Rank are at best a C-</t>
  </si>
  <si>
    <t>3. For Uplands, If Veg is a D, then overall EIA Rank and EO Rank are at best a C-.</t>
  </si>
  <si>
    <r>
      <rPr>
        <b/>
        <sz val="11"/>
        <color theme="1"/>
        <rFont val="Calibri"/>
        <family val="2"/>
        <scheme val="minor"/>
      </rPr>
      <t>How To</t>
    </r>
    <r>
      <rPr>
        <sz val="11"/>
        <color theme="1"/>
        <rFont val="Calibri"/>
        <family val="2"/>
        <scheme val="minor"/>
      </rPr>
      <t>: This tab is unlikely to be useful to non-WNHP users. Contact WNHP if you are interested in learning more; otherwise, it is safe to ignore.</t>
    </r>
  </si>
  <si>
    <t>Added more detailed instructions on how to use each tab. Fixed an error in the "copy to eia calculator" button macro for shrub/herb relative native cover in the V1 Rel Native Cover Calc tab.</t>
  </si>
  <si>
    <t>Definitions</t>
  </si>
  <si>
    <t>How to start</t>
  </si>
  <si>
    <t>If you have already recorded metric ratings for LAN2, BUF/EDG2, and VEG1 on a hardcopy data sheet, go directly to the eia_calculator tab to begin calculating EIA and EO Ranks</t>
  </si>
  <si>
    <t>If you still need to calculate LAN2 (=L2), BUF/EDG2 (=B2), and/or VEG1 (=V1), start on one of those tabs first</t>
  </si>
  <si>
    <r>
      <t xml:space="preserve">How To: </t>
    </r>
    <r>
      <rPr>
        <sz val="11"/>
        <color theme="1"/>
        <rFont val="Calibri"/>
        <family val="2"/>
        <scheme val="minor"/>
      </rPr>
      <t xml:space="preserve">This tab is </t>
    </r>
    <r>
      <rPr>
        <b/>
        <sz val="11"/>
        <color theme="1"/>
        <rFont val="Calibri"/>
        <family val="2"/>
        <scheme val="minor"/>
      </rPr>
      <t>required</t>
    </r>
    <r>
      <rPr>
        <sz val="11"/>
        <color theme="1"/>
        <rFont val="Calibri"/>
        <family val="2"/>
        <scheme val="minor"/>
      </rPr>
      <t>. Fill in all relevant fields in row 5, to the right of "ENTER METRIC SCORES---&gt;". Do not enter anything in any other portion of this calculator other than the "User Adjusted Rank" column. Entering submetric scores is optional and will not impact any calculations (they will be retained in the eia_metric_scores tab, however).
* = This is a required field for all ecosystem types
** = This is a required field for all wetland ecosystems
*** = This is a required field for calculating EO Rank (you may still calculate the EIA Rank w/o this field)
See the wetland or upland EIA manual for information on how to score the metrics. Convert all metric ranks to numeric values for entry into this calculator (e.g. "A" = 4, "A-" = 3.5, "B" = 3, "C" = 2, "C-" = 1.5, "D" = 1).
If you are calculating an EO rank (i.e. you scored SIZ1 and want to calculate the overall conservation value of this occurrence), you may adjust the final assigned EO rank by entering a value other than the calculated EO Rank (Column P of the EIA score table) in the "User Adjusted Rank" column. You will need to enter a reason for your adjusted score on the eia_final_scores tab (Column Z). Note the Auto Adjusted Rank columns of the EIA score table (columns Q:S), which trump the EO Rank if the AutoOvverride criteria (cell M19) are met.
Click "Copy to EIA Metric Scores Table" to save your entries into the eia_metric_scores tab. If you would like to modify the metric scores for an AA that you previously entered, copy that row from the eia_metric_scores tab and paste it into row 5 ("ENETER METRIC SCORES--&gt;") of this calculator. If you save another copy of the scores for that AA (by clicking "Copy to Metric Scores Table") you'll need to delete the old record/row from the eia_metric_scores tab.
Click "Copy to EIA Final Scores Table" to save your calculated EIA scores to the eia_final_scores tab. The macro will copy the appropriate row from the EIA score table based on the ecosystem type and the optional metrics you did or did not score.
Click "Copy Site Info to Comments Table" to prepare a record in the eia_comments tab in which you can transcribe your classification, metric rating comments, and other notes.
Click "Clear Data" to erase your entries.</t>
    </r>
  </si>
  <si>
    <t>*EO ID / AA ID</t>
  </si>
  <si>
    <t>Protocol (EIA Manual Ver.)</t>
  </si>
  <si>
    <t>Fixed lookups in calculator tab so that Landscape Context and Condition ranks are now +/- ranks. Added a "Protocol" column to the comments tab where the EIA manual version may be recorded.</t>
  </si>
  <si>
    <t>Metrics</t>
  </si>
  <si>
    <t>ENTER METRIC SCORES---&gt;</t>
  </si>
  <si>
    <t>Welcome to the New Jersey* Natural Heritage Program's Ecological Integrity Assessment (EIA) Calculator!</t>
  </si>
  <si>
    <t>For instructions on how to apply the EIA, see the wetland EIA manual:</t>
  </si>
  <si>
    <t>Recommended Citation for the NJ EIA Calculator</t>
  </si>
  <si>
    <t>Excellent</t>
  </si>
  <si>
    <t>Good</t>
  </si>
  <si>
    <t>Fair</t>
  </si>
  <si>
    <t>Poor</t>
  </si>
  <si>
    <r>
      <rPr>
        <b/>
        <sz val="11"/>
        <color theme="1"/>
        <rFont val="Calibri"/>
        <family val="2"/>
        <scheme val="minor"/>
      </rPr>
      <t>Questions?</t>
    </r>
    <r>
      <rPr>
        <sz val="11"/>
        <color theme="1"/>
        <rFont val="Calibri"/>
        <family val="2"/>
        <scheme val="minor"/>
      </rPr>
      <t xml:space="preserve"> Contact kathleen.walz@dep.nj.gov</t>
    </r>
  </si>
  <si>
    <t>*[Adapted from Ecological Integrity Assessment Calculator (Macro-Enabled Excel Spreadsheet). Washington Natural Heritage Program, Department of Natural Resources, Olympia, WA.]</t>
  </si>
  <si>
    <r>
      <t>Rocchio F.J., R.C. Crawford, T. Ramm-Granberg, and K. S. Walz. 2022.</t>
    </r>
    <r>
      <rPr>
        <b/>
        <i/>
        <sz val="11"/>
        <color theme="1"/>
        <rFont val="Calibri"/>
        <family val="2"/>
        <scheme val="minor"/>
      </rPr>
      <t xml:space="preserve"> Field manual for applying rapid Ecological Integrity Assessments in wetlands and riparian areas in New Jersey (Adapted from Washington Natural Heritage Program Report Number: 2020-06, Version 1.2)</t>
    </r>
    <r>
      <rPr>
        <sz val="11"/>
        <color theme="1"/>
        <rFont val="Calibri"/>
        <family val="2"/>
        <scheme val="minor"/>
      </rPr>
      <t>. New Jersey Natural Heritage Program, NJ Department of Environmental Protection, Trenton, NJ.</t>
    </r>
  </si>
  <si>
    <t>Authority</t>
  </si>
  <si>
    <t>Common Name</t>
  </si>
  <si>
    <t>Synonym</t>
  </si>
  <si>
    <t>Classification</t>
  </si>
  <si>
    <t>Growth Habit (USDA, NJNHP)</t>
  </si>
  <si>
    <t>Abies balsamea</t>
  </si>
  <si>
    <t>ABBA</t>
  </si>
  <si>
    <t>(L.) Mill.</t>
  </si>
  <si>
    <t>Balsam fir</t>
  </si>
  <si>
    <t>No</t>
  </si>
  <si>
    <t>gymnosperm</t>
  </si>
  <si>
    <t>Abies sp.</t>
  </si>
  <si>
    <t>Mill.</t>
  </si>
  <si>
    <t>Fir</t>
  </si>
  <si>
    <t>GENERA</t>
  </si>
  <si>
    <t>Abutilon sp.</t>
  </si>
  <si>
    <t>ABUTI</t>
  </si>
  <si>
    <t>Indian Mallow</t>
  </si>
  <si>
    <t>dicot</t>
  </si>
  <si>
    <t>Abutilon theophrasti</t>
  </si>
  <si>
    <t>ABTH</t>
  </si>
  <si>
    <t>Medik.</t>
  </si>
  <si>
    <t>Velvet-leaf</t>
  </si>
  <si>
    <t>Forb/herb</t>
  </si>
  <si>
    <t>Acalypha australis</t>
  </si>
  <si>
    <t>ACAU6</t>
  </si>
  <si>
    <t>L.</t>
  </si>
  <si>
    <t>Asiatic three-seeded mercury</t>
  </si>
  <si>
    <t>Acalypha gracilens</t>
  </si>
  <si>
    <t>ACGR2</t>
  </si>
  <si>
    <t>Gray</t>
  </si>
  <si>
    <t>Slender three-seeded mercury</t>
  </si>
  <si>
    <t>Acalypha ostryifolia</t>
  </si>
  <si>
    <t>ACOS</t>
  </si>
  <si>
    <t>Riddell</t>
  </si>
  <si>
    <t>Hornbeam-leaved three-seeded mercury</t>
  </si>
  <si>
    <t>Acalypha rhomboidea</t>
  </si>
  <si>
    <t>ACRH</t>
  </si>
  <si>
    <t>Raf.</t>
  </si>
  <si>
    <t>Common three-seeded mercury</t>
  </si>
  <si>
    <t>Acalypha sp.</t>
  </si>
  <si>
    <t>ACALY</t>
  </si>
  <si>
    <t>Copperleaf</t>
  </si>
  <si>
    <t>Acalypha virginica</t>
  </si>
  <si>
    <t>ACVI</t>
  </si>
  <si>
    <t>Virginia three-seeded mercury</t>
  </si>
  <si>
    <t>Acanthopanax sieboldianus</t>
  </si>
  <si>
    <t>Eleutherococcus pentaphyllus</t>
  </si>
  <si>
    <t>ACSI2</t>
  </si>
  <si>
    <t>ELPE6</t>
  </si>
  <si>
    <t>Makino</t>
  </si>
  <si>
    <t>Fiveleaf aralia</t>
  </si>
  <si>
    <t>Yes</t>
  </si>
  <si>
    <t>Forb/Herb</t>
  </si>
  <si>
    <t>Acanthopanax sp.</t>
  </si>
  <si>
    <t>Eleutherococcus sp.</t>
  </si>
  <si>
    <t>_ACANT_G</t>
  </si>
  <si>
    <t>ELEUT3</t>
  </si>
  <si>
    <t>(Decne. &amp; Planch.) Miq.</t>
  </si>
  <si>
    <t>Acanthopanax</t>
  </si>
  <si>
    <t>Acer campestre</t>
  </si>
  <si>
    <t>ACCA5</t>
  </si>
  <si>
    <t>Hedge maple</t>
  </si>
  <si>
    <t>Aceraceae</t>
  </si>
  <si>
    <t>Acer drummondii</t>
  </si>
  <si>
    <t>Acer rubrum var. drummondii</t>
  </si>
  <si>
    <t>ACDR</t>
  </si>
  <si>
    <t>ACRUD</t>
  </si>
  <si>
    <t>Hook. &amp; Arn. ex Nutt.</t>
  </si>
  <si>
    <t>Drummond's maple</t>
  </si>
  <si>
    <t>Acer ginnala</t>
  </si>
  <si>
    <t>ACGI</t>
  </si>
  <si>
    <t>Maxim.</t>
  </si>
  <si>
    <t>Amur maple</t>
  </si>
  <si>
    <t>Acer negundo</t>
  </si>
  <si>
    <t>ACNE2</t>
  </si>
  <si>
    <t>Box-elder</t>
  </si>
  <si>
    <t>Acer nigrum</t>
  </si>
  <si>
    <t>ACNI5</t>
  </si>
  <si>
    <t>Michx. F.</t>
  </si>
  <si>
    <t>Black maple</t>
  </si>
  <si>
    <t>Acer palmatum</t>
  </si>
  <si>
    <t>ACPA2</t>
  </si>
  <si>
    <t>Thunb.</t>
  </si>
  <si>
    <t>Japanese maple</t>
  </si>
  <si>
    <t>Acer pensylvanicum</t>
  </si>
  <si>
    <t>ACPE</t>
  </si>
  <si>
    <t>Striped maple</t>
  </si>
  <si>
    <t>Acer platanoides</t>
  </si>
  <si>
    <t>ACPL</t>
  </si>
  <si>
    <t>Norway maple</t>
  </si>
  <si>
    <t>Acer pseudoplatanus</t>
  </si>
  <si>
    <t>ACPS</t>
  </si>
  <si>
    <t>Sycamore maple</t>
  </si>
  <si>
    <t>Acer rubrum</t>
  </si>
  <si>
    <t>Red maple</t>
  </si>
  <si>
    <t>Species inclusive</t>
  </si>
  <si>
    <t>L. (Hook. &amp; Arn. ex Nutt.) Sarg.</t>
  </si>
  <si>
    <t>var.</t>
  </si>
  <si>
    <t>Acer rubrum var. rubrum</t>
  </si>
  <si>
    <t>ACRUR</t>
  </si>
  <si>
    <t>Acer rubrum var. trilobum</t>
  </si>
  <si>
    <t>ACRUT</t>
  </si>
  <si>
    <t>L .Torr. &amp; A. Gray ex K. Koch</t>
  </si>
  <si>
    <t>Trident red maple</t>
  </si>
  <si>
    <t>Acer saccharinum</t>
  </si>
  <si>
    <t>ACSA2</t>
  </si>
  <si>
    <t>Silver maple</t>
  </si>
  <si>
    <t>Acer saccharum</t>
  </si>
  <si>
    <t>ACSA3</t>
  </si>
  <si>
    <t>Sugar maple</t>
  </si>
  <si>
    <t>Acer sp.</t>
  </si>
  <si>
    <t>ACER</t>
  </si>
  <si>
    <t>Maple</t>
  </si>
  <si>
    <t>Acer spicatum</t>
  </si>
  <si>
    <t>ACSP2</t>
  </si>
  <si>
    <t>Lam.</t>
  </si>
  <si>
    <t>Mountain maple</t>
  </si>
  <si>
    <t>Acer x freemanii</t>
  </si>
  <si>
    <t>ACFR</t>
  </si>
  <si>
    <t>E. Murray</t>
  </si>
  <si>
    <t>Freeman maple</t>
  </si>
  <si>
    <t>x hybrids</t>
  </si>
  <si>
    <t>Common yarrow</t>
  </si>
  <si>
    <t>Achillea ptarmica</t>
  </si>
  <si>
    <t>ACPT</t>
  </si>
  <si>
    <t>Sneezeweed</t>
  </si>
  <si>
    <t>Achillea sp.</t>
  </si>
  <si>
    <t>ACHIL</t>
  </si>
  <si>
    <t>Yarrow</t>
  </si>
  <si>
    <t>Acorus americanus</t>
  </si>
  <si>
    <t>ACAM</t>
  </si>
  <si>
    <t>(Raf.) Raf.</t>
  </si>
  <si>
    <t>American sweetflag</t>
  </si>
  <si>
    <t>monocot</t>
  </si>
  <si>
    <t>Acoraceae</t>
  </si>
  <si>
    <t>Acorus calamus</t>
  </si>
  <si>
    <t>ACCA4</t>
  </si>
  <si>
    <t>Sweet flag</t>
  </si>
  <si>
    <t>Acorus sp.</t>
  </si>
  <si>
    <t>ACORU</t>
  </si>
  <si>
    <t>Sweetflag</t>
  </si>
  <si>
    <t>Actaea pachypoda</t>
  </si>
  <si>
    <t>ACPA</t>
  </si>
  <si>
    <t>Ell.</t>
  </si>
  <si>
    <t>White baneberry</t>
  </si>
  <si>
    <t>Actaea racemosa</t>
  </si>
  <si>
    <t>ACRA7</t>
  </si>
  <si>
    <t>Black cohosh</t>
  </si>
  <si>
    <t>Actaea racemosa var. racemosa</t>
  </si>
  <si>
    <t>ACRAR</t>
  </si>
  <si>
    <t>Cimicifuga racemosa</t>
  </si>
  <si>
    <t>(Ait.) Willd.</t>
  </si>
  <si>
    <t>Red baneberry</t>
  </si>
  <si>
    <t>Actaea rubra var. rubra</t>
  </si>
  <si>
    <t>Actaea rubra ssp. rubra</t>
  </si>
  <si>
    <t>ACRUR2</t>
  </si>
  <si>
    <t>(Aiton) Willd.</t>
  </si>
  <si>
    <t>ssp.</t>
  </si>
  <si>
    <t>ACRUR3</t>
  </si>
  <si>
    <t>Actaea sp.</t>
  </si>
  <si>
    <t>ACTAE</t>
  </si>
  <si>
    <t>Baneberry</t>
  </si>
  <si>
    <t>Cimicifuga sp.</t>
  </si>
  <si>
    <t>Adiantum pedatum</t>
  </si>
  <si>
    <t>Northern maidenhair</t>
  </si>
  <si>
    <t>pteridophyte</t>
  </si>
  <si>
    <t>Adiantum sp.</t>
  </si>
  <si>
    <t>ADIAN</t>
  </si>
  <si>
    <t>Maidenhair Fern</t>
  </si>
  <si>
    <t>Adlumia fungosa</t>
  </si>
  <si>
    <t>ADFU</t>
  </si>
  <si>
    <t>(Aiton) Greene ex Britton, Sterns &amp; Poggenb.</t>
  </si>
  <si>
    <t>Climbing fumitory</t>
  </si>
  <si>
    <t>Fumariaceae</t>
  </si>
  <si>
    <t>Forb/herb, Vine</t>
  </si>
  <si>
    <t>Adlumia sp.</t>
  </si>
  <si>
    <t>ADLUM</t>
  </si>
  <si>
    <t>Raf. ex DC.</t>
  </si>
  <si>
    <t>Adlumia</t>
  </si>
  <si>
    <t>Aegopodium podagraria</t>
  </si>
  <si>
    <t>AEPO</t>
  </si>
  <si>
    <t>Goutweed</t>
  </si>
  <si>
    <t>Aegopodium sp.</t>
  </si>
  <si>
    <t>AEGOP</t>
  </si>
  <si>
    <t>Aeschynomene sp.</t>
  </si>
  <si>
    <t>AESCH</t>
  </si>
  <si>
    <t>Jointvetch</t>
  </si>
  <si>
    <t>Aeschynomene virginica</t>
  </si>
  <si>
    <t>AEVI3</t>
  </si>
  <si>
    <t>(L.) B.S.P.</t>
  </si>
  <si>
    <t>Sensitive Joint-vetch</t>
  </si>
  <si>
    <t>Aesculus flava</t>
  </si>
  <si>
    <t>AEFL</t>
  </si>
  <si>
    <t>Ait.</t>
  </si>
  <si>
    <t>Yellow buckeye</t>
  </si>
  <si>
    <t>Hippocastanaceae</t>
  </si>
  <si>
    <t>Aesculus glabra</t>
  </si>
  <si>
    <t>AEGL</t>
  </si>
  <si>
    <t>Willd.</t>
  </si>
  <si>
    <t>Ohio buckeye</t>
  </si>
  <si>
    <t>Aesculus hippocastanum</t>
  </si>
  <si>
    <t>AEHI</t>
  </si>
  <si>
    <t>Horse-chestnut</t>
  </si>
  <si>
    <t>Aesculus sp.</t>
  </si>
  <si>
    <t>AESCU</t>
  </si>
  <si>
    <t>Buckeye</t>
  </si>
  <si>
    <t>Aethusa cynapium</t>
  </si>
  <si>
    <t>AECY2</t>
  </si>
  <si>
    <t>Fool's parsley</t>
  </si>
  <si>
    <t>Aethusa sp.</t>
  </si>
  <si>
    <t>AETHU</t>
  </si>
  <si>
    <t>Aethusa</t>
  </si>
  <si>
    <t>Agalinis auriculata</t>
  </si>
  <si>
    <t>AGAU3</t>
  </si>
  <si>
    <t>(Michx.) S.F. Blake</t>
  </si>
  <si>
    <t>Ear-leaf false foxglove</t>
  </si>
  <si>
    <t>Agalinis fasciculata</t>
  </si>
  <si>
    <t>AGFA2</t>
  </si>
  <si>
    <t>(Ell.) Raf.</t>
  </si>
  <si>
    <t>Pine Barren foxglove</t>
  </si>
  <si>
    <t>Agalinis maritima</t>
  </si>
  <si>
    <t>AGMA3</t>
  </si>
  <si>
    <t>Seaside gerardia</t>
  </si>
  <si>
    <t>Agalinis paupercula</t>
  </si>
  <si>
    <t>AGPA12</t>
  </si>
  <si>
    <t>(Gray) Britt.</t>
  </si>
  <si>
    <t>Small-flower false foxglove</t>
  </si>
  <si>
    <t>Agalinis paupercula var. paupercula</t>
  </si>
  <si>
    <t>AGPAP3</t>
  </si>
  <si>
    <t>(A. Gray) Britton</t>
  </si>
  <si>
    <t>Agalinis purpurea var. parviflora</t>
  </si>
  <si>
    <t>Agalinis purpurea</t>
  </si>
  <si>
    <t>AGPU5</t>
  </si>
  <si>
    <t>(L.) Pennell</t>
  </si>
  <si>
    <t>False-foxglove</t>
  </si>
  <si>
    <t>AGPUP</t>
  </si>
  <si>
    <t>(L.) Pennell (Benth.) B. Boivin</t>
  </si>
  <si>
    <t>Agalinis setacea</t>
  </si>
  <si>
    <t>AGSE3</t>
  </si>
  <si>
    <t>(J.F. Gmel.) Raf.</t>
  </si>
  <si>
    <t>Thread- leaved gerardia</t>
  </si>
  <si>
    <t>Agalinis sp.</t>
  </si>
  <si>
    <t>AGALI</t>
  </si>
  <si>
    <t>False Foxglove</t>
  </si>
  <si>
    <t>Agalinis tenuifolia</t>
  </si>
  <si>
    <t>AGTE3</t>
  </si>
  <si>
    <t>(Vahl) Raf.</t>
  </si>
  <si>
    <t>Slenderleaf false foxglove</t>
  </si>
  <si>
    <t>Agastache nepetoides</t>
  </si>
  <si>
    <t>AGNE2</t>
  </si>
  <si>
    <t>(L.) Kuntze</t>
  </si>
  <si>
    <t>Yellow giant-hyssop</t>
  </si>
  <si>
    <t>Agastache scrophulariifolia</t>
  </si>
  <si>
    <t>(Willd.) Kuntze</t>
  </si>
  <si>
    <t>Purple giant-hyssop</t>
  </si>
  <si>
    <t>Agastache sp.</t>
  </si>
  <si>
    <t>Clayton ex Gronov.</t>
  </si>
  <si>
    <t>Giant Hyssop</t>
  </si>
  <si>
    <t>Ageratina altissima</t>
  </si>
  <si>
    <t>AGAL5</t>
  </si>
  <si>
    <t>(L.) King &amp; H.E. Robins.</t>
  </si>
  <si>
    <t>White snakeroot</t>
  </si>
  <si>
    <t>Ageratina altissima var. altissima</t>
  </si>
  <si>
    <t>AGALA</t>
  </si>
  <si>
    <t>(L.) R.M. King &amp; H. Rob.</t>
  </si>
  <si>
    <t>Eupatorium rugosum</t>
  </si>
  <si>
    <t>Ageratina aromatica</t>
  </si>
  <si>
    <t>AGAR4</t>
  </si>
  <si>
    <t>(L.) Spach</t>
  </si>
  <si>
    <t>Smaller white snakeroot</t>
  </si>
  <si>
    <t>Ageratina aromatica var. aromatica</t>
  </si>
  <si>
    <t>AGARA</t>
  </si>
  <si>
    <t>Eupatorium aromaticum var. aromaticum</t>
  </si>
  <si>
    <t>Ageratina sp.</t>
  </si>
  <si>
    <t>AGERA2</t>
  </si>
  <si>
    <t>Spach</t>
  </si>
  <si>
    <t>Snakeroot</t>
  </si>
  <si>
    <t>Agrimonia gryposepala</t>
  </si>
  <si>
    <t>AGGR2</t>
  </si>
  <si>
    <t>Wallr.</t>
  </si>
  <si>
    <t>Tall hairy agrimony</t>
  </si>
  <si>
    <t>Agrimonia microcarpa</t>
  </si>
  <si>
    <t>AGMI2</t>
  </si>
  <si>
    <t>Small-fruit groovebur</t>
  </si>
  <si>
    <t>Agrimonia parviflora</t>
  </si>
  <si>
    <t>AGPA6</t>
  </si>
  <si>
    <t>Aiton</t>
  </si>
  <si>
    <t>Harvestlice</t>
  </si>
  <si>
    <t>Agrimonia pubescens</t>
  </si>
  <si>
    <t>AGPU</t>
  </si>
  <si>
    <t>Downy agrimony</t>
  </si>
  <si>
    <t>Agrimonia rostellata</t>
  </si>
  <si>
    <t>AGRO3</t>
  </si>
  <si>
    <t>Beaked agrimony</t>
  </si>
  <si>
    <t>Agrimonia sp.</t>
  </si>
  <si>
    <t>AGRIM</t>
  </si>
  <si>
    <t>Agrimony</t>
  </si>
  <si>
    <t>Agrimonia striata</t>
  </si>
  <si>
    <t>AGST</t>
  </si>
  <si>
    <t>Michx.</t>
  </si>
  <si>
    <t>Woodland agrimony</t>
  </si>
  <si>
    <t>Agrostemma githago</t>
  </si>
  <si>
    <t>AGGI</t>
  </si>
  <si>
    <t>Corn cockle</t>
  </si>
  <si>
    <t>Agrostemma sp.</t>
  </si>
  <si>
    <t>Agrostis altissima</t>
  </si>
  <si>
    <t>Agrostis perennans</t>
  </si>
  <si>
    <t>AGAL8</t>
  </si>
  <si>
    <t>AGPE</t>
  </si>
  <si>
    <t>(Walter) Tuck.</t>
  </si>
  <si>
    <t>Upland bentgrass</t>
  </si>
  <si>
    <t>Graminoid</t>
  </si>
  <si>
    <t>Agrostis canina</t>
  </si>
  <si>
    <t>AGCA4</t>
  </si>
  <si>
    <t>Velvet Bent-grass</t>
  </si>
  <si>
    <t>Rhode Island bent</t>
  </si>
  <si>
    <t>Agrostis elliottiana</t>
  </si>
  <si>
    <t>AGEL4</t>
  </si>
  <si>
    <t>Schult.</t>
  </si>
  <si>
    <t>Bentgrass</t>
  </si>
  <si>
    <t>Agrostis geminata</t>
  </si>
  <si>
    <t>AGGE2</t>
  </si>
  <si>
    <t>Trin.</t>
  </si>
  <si>
    <t>Ticklegrass</t>
  </si>
  <si>
    <t>Agrostis scabra var. geminata</t>
  </si>
  <si>
    <t>Roth</t>
  </si>
  <si>
    <t>Redtop</t>
  </si>
  <si>
    <t>Agrostis hyemalis</t>
  </si>
  <si>
    <t>AGHY</t>
  </si>
  <si>
    <t>(Walt.) B.S.P.</t>
  </si>
  <si>
    <t>Winter bentgrass</t>
  </si>
  <si>
    <t>Agrostis hyemalis var. scabra</t>
  </si>
  <si>
    <t>AGHYS</t>
  </si>
  <si>
    <t>(Walter) Britton, Sterns &amp; Poggenb. (Willd.) Blomquist</t>
  </si>
  <si>
    <t>Rough bent-grass</t>
  </si>
  <si>
    <t>AGSCG</t>
  </si>
  <si>
    <t>(Trin.) Swallen</t>
  </si>
  <si>
    <t>Agrostis sp.</t>
  </si>
  <si>
    <t>Creeping Bent-grass</t>
  </si>
  <si>
    <t>Ailanthus altissima</t>
  </si>
  <si>
    <t>AIAL</t>
  </si>
  <si>
    <t>(P. Mill.) Swingle</t>
  </si>
  <si>
    <t>Tree-of-heaven</t>
  </si>
  <si>
    <t>Simaroubaceae</t>
  </si>
  <si>
    <t>Ailanthus sp.</t>
  </si>
  <si>
    <t>AILAN</t>
  </si>
  <si>
    <t>Desf.</t>
  </si>
  <si>
    <t>Ailanthus</t>
  </si>
  <si>
    <t>Silvery Hair-grass</t>
  </si>
  <si>
    <t>Aira elegans</t>
  </si>
  <si>
    <t>AIEL4</t>
  </si>
  <si>
    <t>Willd. ex Kunth</t>
  </si>
  <si>
    <t>Elegant Hair-grass</t>
  </si>
  <si>
    <t>Aira elegantissima</t>
  </si>
  <si>
    <t>AIEL2</t>
  </si>
  <si>
    <t>Schur</t>
  </si>
  <si>
    <t>Early Hair-grass</t>
  </si>
  <si>
    <t>Aira sp.</t>
  </si>
  <si>
    <t>AIRA</t>
  </si>
  <si>
    <t>Hairgrass</t>
  </si>
  <si>
    <t>Ajuga genevensis</t>
  </si>
  <si>
    <t>AJGE</t>
  </si>
  <si>
    <t>Upright bugleweed</t>
  </si>
  <si>
    <t>Ajuga reptans</t>
  </si>
  <si>
    <t>AJRE</t>
  </si>
  <si>
    <t>Carpet bugleweed</t>
  </si>
  <si>
    <t>Ajuga sp.</t>
  </si>
  <si>
    <t>AJUGA</t>
  </si>
  <si>
    <t>Bugle</t>
  </si>
  <si>
    <t>Akebia quinata</t>
  </si>
  <si>
    <t>AKQU</t>
  </si>
  <si>
    <t>(Houtt.) Decne.</t>
  </si>
  <si>
    <t>Akebia five-leaf</t>
  </si>
  <si>
    <t>Lardizabalaceae</t>
  </si>
  <si>
    <t>Vine</t>
  </si>
  <si>
    <t>Akebia sp.</t>
  </si>
  <si>
    <t>AKEBI</t>
  </si>
  <si>
    <t>Decne.</t>
  </si>
  <si>
    <t>Chocolate Vine</t>
  </si>
  <si>
    <t>Albizia julibrissin</t>
  </si>
  <si>
    <t>ALJU</t>
  </si>
  <si>
    <t>Durazz.</t>
  </si>
  <si>
    <t>Mimosa</t>
  </si>
  <si>
    <t>Albizia sp.</t>
  </si>
  <si>
    <t>ALBIZ</t>
  </si>
  <si>
    <t>Albizia</t>
  </si>
  <si>
    <t>Aletris farinosa</t>
  </si>
  <si>
    <t>ALFA2</t>
  </si>
  <si>
    <t>Colic-root</t>
  </si>
  <si>
    <t>Aletris sp.</t>
  </si>
  <si>
    <t>ALETR</t>
  </si>
  <si>
    <t>Colicroot</t>
  </si>
  <si>
    <t>Alisma sp.</t>
  </si>
  <si>
    <t>Water Plantain</t>
  </si>
  <si>
    <t>Alisma subcordatum</t>
  </si>
  <si>
    <t>ALSU</t>
  </si>
  <si>
    <t>American water-plantain</t>
  </si>
  <si>
    <t>Pursh</t>
  </si>
  <si>
    <t>Northern water-plantain</t>
  </si>
  <si>
    <t>Alliaria petiolata</t>
  </si>
  <si>
    <t>ALPE4</t>
  </si>
  <si>
    <t>(Bieb.) Cavara &amp; Grande</t>
  </si>
  <si>
    <t>Garlic-mustard</t>
  </si>
  <si>
    <t>Alliaria sp.</t>
  </si>
  <si>
    <t>ALLIA</t>
  </si>
  <si>
    <t>Heist. ex Fabr.</t>
  </si>
  <si>
    <t>Alliaria</t>
  </si>
  <si>
    <t>Allium canadense</t>
  </si>
  <si>
    <t>ALCA3</t>
  </si>
  <si>
    <t>Wild onion</t>
  </si>
  <si>
    <t>Allium sativum</t>
  </si>
  <si>
    <t>Cultivated garlic</t>
  </si>
  <si>
    <t>Chives</t>
  </si>
  <si>
    <t>Allium sp.</t>
  </si>
  <si>
    <t>Onion</t>
  </si>
  <si>
    <t>Allium tricoccum</t>
  </si>
  <si>
    <t>ALTR3</t>
  </si>
  <si>
    <t>Wild leek</t>
  </si>
  <si>
    <t>Allium vineale</t>
  </si>
  <si>
    <t>Field garlic</t>
  </si>
  <si>
    <t>Alnus glutinosa</t>
  </si>
  <si>
    <t>ALGL2</t>
  </si>
  <si>
    <t>(L.) Gaertn.</t>
  </si>
  <si>
    <t>Black alder</t>
  </si>
  <si>
    <t>ALIN2</t>
  </si>
  <si>
    <t>Speckled alder</t>
  </si>
  <si>
    <t>Alnus serrulata</t>
  </si>
  <si>
    <t>ALSE2</t>
  </si>
  <si>
    <t>(L.) Moench</t>
  </si>
  <si>
    <t>Smooth alder</t>
  </si>
  <si>
    <t>Alnus sp.</t>
  </si>
  <si>
    <t>ALNUS</t>
  </si>
  <si>
    <t>Alder</t>
  </si>
  <si>
    <t>Sobol.</t>
  </si>
  <si>
    <t>Short-awn foxtail</t>
  </si>
  <si>
    <t>Alopecurus carolinianus</t>
  </si>
  <si>
    <t>ALCA4</t>
  </si>
  <si>
    <t>Tufted meadow-foxtail</t>
  </si>
  <si>
    <t>Walt.</t>
  </si>
  <si>
    <t>Marsh foxtail</t>
  </si>
  <si>
    <t>Alopecurus myosuroides</t>
  </si>
  <si>
    <t>ALMY</t>
  </si>
  <si>
    <t>Huds.</t>
  </si>
  <si>
    <t>Slender meadow foxtail</t>
  </si>
  <si>
    <t>Meadow foxtail</t>
  </si>
  <si>
    <t>Alopecurus sp.</t>
  </si>
  <si>
    <t>Foxtail</t>
  </si>
  <si>
    <t>Althaea officinalis</t>
  </si>
  <si>
    <t>ALOF2</t>
  </si>
  <si>
    <t>Marsh-mallow</t>
  </si>
  <si>
    <t>Althaea sp.</t>
  </si>
  <si>
    <t>ALTHA</t>
  </si>
  <si>
    <t>Marshmallow</t>
  </si>
  <si>
    <t>Alyssum alyssoides</t>
  </si>
  <si>
    <t>ALAL3</t>
  </si>
  <si>
    <t>(L.)L.</t>
  </si>
  <si>
    <t>Pale madwort</t>
  </si>
  <si>
    <t>Alyssum sp.</t>
  </si>
  <si>
    <t>ALYSS</t>
  </si>
  <si>
    <t>Madwort</t>
  </si>
  <si>
    <t>Amaranthus albus</t>
  </si>
  <si>
    <t>Tumbleweed</t>
  </si>
  <si>
    <t>Amaranthus arenicola</t>
  </si>
  <si>
    <t>AMAR</t>
  </si>
  <si>
    <t>I.M. Johnst.</t>
  </si>
  <si>
    <t>Sandhill amaranth</t>
  </si>
  <si>
    <t>Amaranthus blitoides</t>
  </si>
  <si>
    <t>AMBL</t>
  </si>
  <si>
    <t>S. Watson.</t>
  </si>
  <si>
    <t>Prostrate pigweed</t>
  </si>
  <si>
    <t>Amaranthus blitum</t>
  </si>
  <si>
    <t>AMBL2</t>
  </si>
  <si>
    <t>Amaranth</t>
  </si>
  <si>
    <t>Amaranthus cannabinus</t>
  </si>
  <si>
    <t>AMCA2</t>
  </si>
  <si>
    <t>(L.) Sauer</t>
  </si>
  <si>
    <t>Water hemp</t>
  </si>
  <si>
    <t>Amaranthus caudatus</t>
  </si>
  <si>
    <t>AMCA3</t>
  </si>
  <si>
    <t>Love-lies-bleeding</t>
  </si>
  <si>
    <t>Amaranthus crispus</t>
  </si>
  <si>
    <t>AMCR2</t>
  </si>
  <si>
    <t>(Lesp. &amp; Thev.) N. Terracc.</t>
  </si>
  <si>
    <t>Curly amaranth</t>
  </si>
  <si>
    <t>Amaranthus cruentus</t>
  </si>
  <si>
    <t>AMCR4</t>
  </si>
  <si>
    <t>Blood amaranth</t>
  </si>
  <si>
    <t>Amaranthus deflexus</t>
  </si>
  <si>
    <t>AMDE</t>
  </si>
  <si>
    <t>Low amaranth</t>
  </si>
  <si>
    <t>Amaranthus hybridus</t>
  </si>
  <si>
    <t>AMHY</t>
  </si>
  <si>
    <t>Pigweed</t>
  </si>
  <si>
    <t>Amaranthus palmeri</t>
  </si>
  <si>
    <t>AMPA</t>
  </si>
  <si>
    <t>S. Wats.</t>
  </si>
  <si>
    <t>Carelessweed</t>
  </si>
  <si>
    <t>Amaranthus powellii</t>
  </si>
  <si>
    <t>AMPO2</t>
  </si>
  <si>
    <t>Amaranthus pumilus</t>
  </si>
  <si>
    <t>AMPU2</t>
  </si>
  <si>
    <t>Sea-beach amaranth</t>
  </si>
  <si>
    <t>Amaranthus retroflexus</t>
  </si>
  <si>
    <t>AMRE</t>
  </si>
  <si>
    <t>Green amaranth</t>
  </si>
  <si>
    <t>Amaranthus rudis</t>
  </si>
  <si>
    <t>Amaranthus tuberculatus</t>
  </si>
  <si>
    <t>AMRU</t>
  </si>
  <si>
    <t>AMTU</t>
  </si>
  <si>
    <t>Sauer</t>
  </si>
  <si>
    <t>Western water-hemp</t>
  </si>
  <si>
    <t>Amaranthus sp.</t>
  </si>
  <si>
    <t>AMARA</t>
  </si>
  <si>
    <t>Amaranthus spinosus</t>
  </si>
  <si>
    <t>AMSP</t>
  </si>
  <si>
    <t>Spiny amaranth</t>
  </si>
  <si>
    <t>(Moq.) Sauer</t>
  </si>
  <si>
    <t>Water-hemp</t>
  </si>
  <si>
    <t>Ambrosia artemisiifolia</t>
  </si>
  <si>
    <t>AMAR2</t>
  </si>
  <si>
    <t>Common ragweed</t>
  </si>
  <si>
    <t>Ambrosia bidentata</t>
  </si>
  <si>
    <t>AMBI2</t>
  </si>
  <si>
    <t>Lance-leaved ragweed</t>
  </si>
  <si>
    <t>Ambrosia sp.</t>
  </si>
  <si>
    <t>AMBRO</t>
  </si>
  <si>
    <t>Ragweed</t>
  </si>
  <si>
    <t>Ambrosia trifida</t>
  </si>
  <si>
    <t>AMTR</t>
  </si>
  <si>
    <t>Giant ragweed</t>
  </si>
  <si>
    <t>Amelanchier arborea</t>
  </si>
  <si>
    <t>AMAR3</t>
  </si>
  <si>
    <t>(Michx. f.) Fern.</t>
  </si>
  <si>
    <t>Common service-berry</t>
  </si>
  <si>
    <t>Amelanchier canadensis</t>
  </si>
  <si>
    <t>AMCA4</t>
  </si>
  <si>
    <t>(L.) Medik.</t>
  </si>
  <si>
    <t>Canadian service-berry</t>
  </si>
  <si>
    <t>Amelanchier canadensis var. canadensis</t>
  </si>
  <si>
    <t>_AMCAC2</t>
  </si>
  <si>
    <t>Amelanchier canadensis var. obovalis</t>
  </si>
  <si>
    <t>Amelanchier obovalis</t>
  </si>
  <si>
    <t>_AMCAO</t>
  </si>
  <si>
    <t>AMOB2</t>
  </si>
  <si>
    <t>(Michx.) Britton, Sterns &amp; Poggenb.</t>
  </si>
  <si>
    <t>Coastal service-berry</t>
  </si>
  <si>
    <t>Amelanchier humilis</t>
  </si>
  <si>
    <t>AMHU2</t>
  </si>
  <si>
    <t>Wiegand</t>
  </si>
  <si>
    <t>Low service-berry</t>
  </si>
  <si>
    <t>Amelanchier laevis</t>
  </si>
  <si>
    <t>AMLA</t>
  </si>
  <si>
    <t>Allegheny service-berry</t>
  </si>
  <si>
    <t>Amelanchier nantucketensis</t>
  </si>
  <si>
    <t>AMNA2</t>
  </si>
  <si>
    <t>E. P. Bicknell</t>
  </si>
  <si>
    <t>Nantucket Service-berry</t>
  </si>
  <si>
    <t>(Michx.) Ashe</t>
  </si>
  <si>
    <t>Amelanchier sanguinea</t>
  </si>
  <si>
    <t>AMSA</t>
  </si>
  <si>
    <t>(Pursh) DC.</t>
  </si>
  <si>
    <t>Round-leaf service-berry</t>
  </si>
  <si>
    <t>Amelanchier sanguinea var. sanguinea</t>
  </si>
  <si>
    <t>AMSAS</t>
  </si>
  <si>
    <t>Amelanchier sp.</t>
  </si>
  <si>
    <t>AMELA</t>
  </si>
  <si>
    <t>Serviceberry</t>
  </si>
  <si>
    <t>Amelanchier spicata</t>
  </si>
  <si>
    <t>Amelanchier stolonifera</t>
  </si>
  <si>
    <t>AMSP2</t>
  </si>
  <si>
    <t>AMST80</t>
  </si>
  <si>
    <t>auct. non (Lam.) K. Koch. p.p.</t>
  </si>
  <si>
    <t>Dwarf juneberry</t>
  </si>
  <si>
    <t>Running service-berry</t>
  </si>
  <si>
    <t>Amelanchier x intermedia</t>
  </si>
  <si>
    <t>AMIN4</t>
  </si>
  <si>
    <t>Spach (pro sp.)</t>
  </si>
  <si>
    <t>Amianthium muscitoxicum</t>
  </si>
  <si>
    <t>AMMU</t>
  </si>
  <si>
    <t>(Walt.) Gray</t>
  </si>
  <si>
    <t>Fly-poison</t>
  </si>
  <si>
    <t>Amianthium sp.</t>
  </si>
  <si>
    <t>AMIAN</t>
  </si>
  <si>
    <t>A. Gray</t>
  </si>
  <si>
    <t>Amianthium</t>
  </si>
  <si>
    <t>Ammannia coccinea</t>
  </si>
  <si>
    <t>AMCO</t>
  </si>
  <si>
    <t>Rottb.</t>
  </si>
  <si>
    <t>Valley redstem</t>
  </si>
  <si>
    <t>Ammannia latifolia</t>
  </si>
  <si>
    <t>AMLA3</t>
  </si>
  <si>
    <t>Pink redstem</t>
  </si>
  <si>
    <t>Ammannia robusta</t>
  </si>
  <si>
    <t>AMRO3</t>
  </si>
  <si>
    <t>Heer &amp; Regel</t>
  </si>
  <si>
    <t>Grand redstem</t>
  </si>
  <si>
    <t>Ammannia sp.</t>
  </si>
  <si>
    <t>AMMAN</t>
  </si>
  <si>
    <t>Redstem</t>
  </si>
  <si>
    <t>Fern.</t>
  </si>
  <si>
    <t>American beachgrass</t>
  </si>
  <si>
    <t>Ammophila sp.</t>
  </si>
  <si>
    <t>AMMOP</t>
  </si>
  <si>
    <t>Host</t>
  </si>
  <si>
    <t>Beachgrass</t>
  </si>
  <si>
    <t>False-indigo</t>
  </si>
  <si>
    <t>Amorpha sp.</t>
  </si>
  <si>
    <t>AMORP</t>
  </si>
  <si>
    <t>False Indigo</t>
  </si>
  <si>
    <t>Ampelopsis brevipedunculata</t>
  </si>
  <si>
    <t>AMBR7</t>
  </si>
  <si>
    <t>(Maxim.) Trautv.</t>
  </si>
  <si>
    <t>Porcelain-berry</t>
  </si>
  <si>
    <t>Vitaceae</t>
  </si>
  <si>
    <t>Ampelopsis glandulosa</t>
  </si>
  <si>
    <t>_AMGL7</t>
  </si>
  <si>
    <t>(Wallich) Momiy.</t>
  </si>
  <si>
    <t>Ampelopsis sp.</t>
  </si>
  <si>
    <t>AMPEL3</t>
  </si>
  <si>
    <t>Peppervine</t>
  </si>
  <si>
    <t>Amphicarpaea bracteata</t>
  </si>
  <si>
    <t>AMBR2</t>
  </si>
  <si>
    <t>(L.) Fern.</t>
  </si>
  <si>
    <t>Hog peanut</t>
  </si>
  <si>
    <t>Amphicarpaea sp.</t>
  </si>
  <si>
    <t>AMPHI4</t>
  </si>
  <si>
    <t>Elliott ex Nutt.</t>
  </si>
  <si>
    <t>Hogpeanut</t>
  </si>
  <si>
    <t>Amphicarpum amphicarpon</t>
  </si>
  <si>
    <t>Amphicarpum purshii</t>
  </si>
  <si>
    <t>AMAM</t>
  </si>
  <si>
    <t>AMPU6</t>
  </si>
  <si>
    <t>(Pursh) Nash</t>
  </si>
  <si>
    <t>blue maidencane</t>
  </si>
  <si>
    <t>Kunth</t>
  </si>
  <si>
    <t>Pursh's millet-grass</t>
  </si>
  <si>
    <t>Amphicarpum sp.</t>
  </si>
  <si>
    <t>AMPHI2</t>
  </si>
  <si>
    <t>Maidencane</t>
  </si>
  <si>
    <t>Amsonia sp.</t>
  </si>
  <si>
    <t>AMSON</t>
  </si>
  <si>
    <t>Walter</t>
  </si>
  <si>
    <t>Bluestar</t>
  </si>
  <si>
    <t>Amsonia tabernaemontana</t>
  </si>
  <si>
    <t>AMTA2</t>
  </si>
  <si>
    <t>Blue-star</t>
  </si>
  <si>
    <t>Anagallis arvensis</t>
  </si>
  <si>
    <t>ANAR</t>
  </si>
  <si>
    <t>Scarlet pimpernel</t>
  </si>
  <si>
    <t>Lysimachia arvensis</t>
  </si>
  <si>
    <t>Anagallis sp.</t>
  </si>
  <si>
    <t>ANAGA</t>
  </si>
  <si>
    <t>Pimpernel</t>
  </si>
  <si>
    <t>(L.) Benth.</t>
  </si>
  <si>
    <t>Pearly everlasting</t>
  </si>
  <si>
    <t>Anaphalis sp.</t>
  </si>
  <si>
    <t>ANAPH</t>
  </si>
  <si>
    <t>DC.</t>
  </si>
  <si>
    <t>Pearly Everlasting</t>
  </si>
  <si>
    <t>Anchusa arvensis</t>
  </si>
  <si>
    <t>ANAR16</t>
  </si>
  <si>
    <t>(L.) M. Bieb.</t>
  </si>
  <si>
    <t>Small bugloss</t>
  </si>
  <si>
    <t>Anchusa sp.</t>
  </si>
  <si>
    <t>ANCHU</t>
  </si>
  <si>
    <t>Bugloss</t>
  </si>
  <si>
    <t>Andromeda glaucophylla</t>
  </si>
  <si>
    <t>Andromeda polifolia var. glaucophylla</t>
  </si>
  <si>
    <t>ANGL</t>
  </si>
  <si>
    <t>ANPOG</t>
  </si>
  <si>
    <t>Bog rosemary</t>
  </si>
  <si>
    <t>Andromeda polifolia var. latifolia</t>
  </si>
  <si>
    <t>Subshrub, Shrub</t>
  </si>
  <si>
    <t>Andromeda polifolia</t>
  </si>
  <si>
    <t>ANPO</t>
  </si>
  <si>
    <t>L. (Link) DC.</t>
  </si>
  <si>
    <t>ANPOL2</t>
  </si>
  <si>
    <t>L. Aiton.</t>
  </si>
  <si>
    <t>Andromeda sp.</t>
  </si>
  <si>
    <t>ANDRO</t>
  </si>
  <si>
    <t>Bog Rosemary</t>
  </si>
  <si>
    <t>Andropogon gerardi</t>
  </si>
  <si>
    <t>Andropogon gerardii</t>
  </si>
  <si>
    <t>_ANGE5</t>
  </si>
  <si>
    <t>Vitman</t>
  </si>
  <si>
    <t>Big bluestem</t>
  </si>
  <si>
    <t>Andropogon glomeratus</t>
  </si>
  <si>
    <t>ANGL2</t>
  </si>
  <si>
    <t>Bushy bluestem</t>
  </si>
  <si>
    <t>Andropogon glomeratus var. glomeratus</t>
  </si>
  <si>
    <t>ANGLG2</t>
  </si>
  <si>
    <t xml:space="preserve">(Walter) Britton, Sterns &amp; Poggenb. </t>
  </si>
  <si>
    <t>Andropogon glomeratus var. hirsutior</t>
  </si>
  <si>
    <t>ANGLH</t>
  </si>
  <si>
    <t>(Walter) Britton, Sterns &amp; Poggenb. (Hack.) C. Mohr</t>
  </si>
  <si>
    <t>Hairy beardgrass</t>
  </si>
  <si>
    <t>Andropogon hirsutior</t>
  </si>
  <si>
    <t>Andropogon gyrans</t>
  </si>
  <si>
    <t>ANGY2</t>
  </si>
  <si>
    <t>Ashe</t>
  </si>
  <si>
    <t>Elliott's beardgrass</t>
  </si>
  <si>
    <t>Andropogon gyrans var. gyrans</t>
  </si>
  <si>
    <t>ANGYG</t>
  </si>
  <si>
    <t>ANHI</t>
  </si>
  <si>
    <t>(Hack.) Weakley &amp; LeBlond</t>
  </si>
  <si>
    <t>bushy bluestem</t>
  </si>
  <si>
    <t>Andropogon scoparius var. littoralis</t>
  </si>
  <si>
    <t>Schizachyrium littorale</t>
  </si>
  <si>
    <t>ANSCL</t>
  </si>
  <si>
    <t>SCLI11</t>
  </si>
  <si>
    <t>Michx. (Nash) Hitchc.</t>
  </si>
  <si>
    <t>Shore Little bluestem</t>
  </si>
  <si>
    <t>Andropogon sp.</t>
  </si>
  <si>
    <t>ANDRO2</t>
  </si>
  <si>
    <t>Bluestem</t>
  </si>
  <si>
    <t>Andropogon ternarius</t>
  </si>
  <si>
    <t>ANTE2</t>
  </si>
  <si>
    <t>Silvery beardgrass</t>
  </si>
  <si>
    <t>Andropogon ternarius var. ternarius</t>
  </si>
  <si>
    <t>ANTET</t>
  </si>
  <si>
    <t>Andropogon virginicus</t>
  </si>
  <si>
    <t>ANVI2</t>
  </si>
  <si>
    <t>Broomsedge</t>
  </si>
  <si>
    <t>Andropogon virginicus var. virginicus</t>
  </si>
  <si>
    <t>ANVIV</t>
  </si>
  <si>
    <t>Anemone canadensis</t>
  </si>
  <si>
    <t>ANCA8</t>
  </si>
  <si>
    <t>Canada anemone</t>
  </si>
  <si>
    <t>Anemone cylindrica</t>
  </si>
  <si>
    <t>ANCY</t>
  </si>
  <si>
    <t>Long-head anemone</t>
  </si>
  <si>
    <t>Anemone quinquefolia</t>
  </si>
  <si>
    <t>ANQU</t>
  </si>
  <si>
    <t>Wood anemone</t>
  </si>
  <si>
    <t>Anemone sp.</t>
  </si>
  <si>
    <t>Anemone virginiana</t>
  </si>
  <si>
    <t>ANVI3</t>
  </si>
  <si>
    <t>Tall thimbleweed</t>
  </si>
  <si>
    <t>Anemone virginiana var. alba</t>
  </si>
  <si>
    <t>ANVIA2</t>
  </si>
  <si>
    <t>(Oakes) Alph. Wood</t>
  </si>
  <si>
    <t>Riverbank anemone</t>
  </si>
  <si>
    <t>Anemone virginiana var. virginiana</t>
  </si>
  <si>
    <t>ANVIV2</t>
  </si>
  <si>
    <t>Anemonella sp.</t>
  </si>
  <si>
    <t>Thalictrum sp.</t>
  </si>
  <si>
    <t>_ANEMO2_G</t>
  </si>
  <si>
    <t>Anemonella</t>
  </si>
  <si>
    <t>Anemonella thalictroides</t>
  </si>
  <si>
    <t>Thalictrum thalictroides</t>
  </si>
  <si>
    <t>ANTH5</t>
  </si>
  <si>
    <t>THTH2</t>
  </si>
  <si>
    <t>(L.) Eames &amp; B. Boivin</t>
  </si>
  <si>
    <t>Rue anemone</t>
  </si>
  <si>
    <t>Anethum graveolens</t>
  </si>
  <si>
    <t>ANGR2</t>
  </si>
  <si>
    <t>Dill</t>
  </si>
  <si>
    <t>Anethum sp.</t>
  </si>
  <si>
    <t>ANETH</t>
  </si>
  <si>
    <t>Angelica atropurpurea</t>
  </si>
  <si>
    <t>ANAT</t>
  </si>
  <si>
    <t>Purple-stemmed angelica</t>
  </si>
  <si>
    <t>Angelica sp.</t>
  </si>
  <si>
    <t>Angelica venenosa</t>
  </si>
  <si>
    <t>ANVE</t>
  </si>
  <si>
    <t>(Greenway) Fernald</t>
  </si>
  <si>
    <t>Hairy angelica</t>
  </si>
  <si>
    <t>Anoda cristata</t>
  </si>
  <si>
    <t>ANCR2</t>
  </si>
  <si>
    <t>(L.) Schltdl.</t>
  </si>
  <si>
    <t>Anoda</t>
  </si>
  <si>
    <t>Anoda sp.</t>
  </si>
  <si>
    <t>ANODA</t>
  </si>
  <si>
    <t>Cav.</t>
  </si>
  <si>
    <t>Antennaria howellii</t>
  </si>
  <si>
    <t>ANHO</t>
  </si>
  <si>
    <t>Greene</t>
  </si>
  <si>
    <t>Howell's pussytoes</t>
  </si>
  <si>
    <t>Antennaria howellii ssp. canadensis</t>
  </si>
  <si>
    <t>ANHOC</t>
  </si>
  <si>
    <t>Greene (Greene) Bayer</t>
  </si>
  <si>
    <t>Canada pussytoes</t>
  </si>
  <si>
    <t>Antennaria neglecta var. canadensis</t>
  </si>
  <si>
    <t>Antennaria howellii ssp. neodioica</t>
  </si>
  <si>
    <t>ANHON</t>
  </si>
  <si>
    <t>Antennaria neglecta var. neodioica</t>
  </si>
  <si>
    <t>Antennaria howellii ssp. petaloidea</t>
  </si>
  <si>
    <t>ANHOP</t>
  </si>
  <si>
    <t>Greene (Fernald) Bayer</t>
  </si>
  <si>
    <t>Small pussytoes</t>
  </si>
  <si>
    <t>ANNE</t>
  </si>
  <si>
    <t>Overlooked pussytoe</t>
  </si>
  <si>
    <t>ANNEC5</t>
  </si>
  <si>
    <t>Greene (Greene) Cronquist</t>
  </si>
  <si>
    <t>ANNEN2</t>
  </si>
  <si>
    <t>Antennaria parlinii</t>
  </si>
  <si>
    <t>ANPA9</t>
  </si>
  <si>
    <t>Fernald</t>
  </si>
  <si>
    <t>Parlin's pussytoes</t>
  </si>
  <si>
    <t>Antennaria parlinii ssp. fallax</t>
  </si>
  <si>
    <t>ANPAF</t>
  </si>
  <si>
    <t>Fernald (Greene) Bayer &amp; Stebbins</t>
  </si>
  <si>
    <t>Antennaria parlinii ssp. parlinii</t>
  </si>
  <si>
    <t>ANPAP</t>
  </si>
  <si>
    <t>Antennaria plantaginifolia var. parlinii</t>
  </si>
  <si>
    <t>Antennaria plantaginifolia</t>
  </si>
  <si>
    <t>ANPL</t>
  </si>
  <si>
    <t>(L.) Richardson</t>
  </si>
  <si>
    <t>Plantain-leaved pussytoes</t>
  </si>
  <si>
    <t>ANPLP3</t>
  </si>
  <si>
    <t>(L.) Richardson (Fernald) Cronquist</t>
  </si>
  <si>
    <t>Smooth pussytoes</t>
  </si>
  <si>
    <t>Antennaria sp.</t>
  </si>
  <si>
    <t>Gaertn.</t>
  </si>
  <si>
    <t>Pussytoes</t>
  </si>
  <si>
    <t>Anthemis arvensis</t>
  </si>
  <si>
    <t>ANAR6</t>
  </si>
  <si>
    <t>Corn chamomile</t>
  </si>
  <si>
    <t>Anthemis cotula</t>
  </si>
  <si>
    <t>Mayweed</t>
  </si>
  <si>
    <t>Anthemis sp.</t>
  </si>
  <si>
    <t>ANTHE</t>
  </si>
  <si>
    <t>Chamomile</t>
  </si>
  <si>
    <t>Anthoxanthum aristatum</t>
  </si>
  <si>
    <t>ANAR7</t>
  </si>
  <si>
    <t>Boiss.</t>
  </si>
  <si>
    <t>Annual vernalgrass</t>
  </si>
  <si>
    <t>Anthoxanthum ovatum var. aristatum</t>
  </si>
  <si>
    <t>Sweet vernalgrass</t>
  </si>
  <si>
    <t>ANOVA</t>
  </si>
  <si>
    <t>Lag. (Boiss.) Pérez Lara</t>
  </si>
  <si>
    <t>Anthoxanthum sp.</t>
  </si>
  <si>
    <t>ANTHO</t>
  </si>
  <si>
    <t>Hornwort</t>
  </si>
  <si>
    <t>M. Biebe.</t>
  </si>
  <si>
    <t>Bur chervil</t>
  </si>
  <si>
    <t>Anthriscus cerefolium</t>
  </si>
  <si>
    <t>ANCE</t>
  </si>
  <si>
    <t>(L.) Hoffm.</t>
  </si>
  <si>
    <t>Chervil</t>
  </si>
  <si>
    <t>Anthriscus sp.</t>
  </si>
  <si>
    <t>ANTHR</t>
  </si>
  <si>
    <t>Pers.</t>
  </si>
  <si>
    <t>Anthriscus sylvestris</t>
  </si>
  <si>
    <t>ANSY</t>
  </si>
  <si>
    <t>Wild chervil</t>
  </si>
  <si>
    <t>Anthyllis sp.</t>
  </si>
  <si>
    <t>ANTHY</t>
  </si>
  <si>
    <t>Kidneyvetch</t>
  </si>
  <si>
    <t>Anthyllis vulneraria</t>
  </si>
  <si>
    <t>ANVU</t>
  </si>
  <si>
    <t>Lady's fingers</t>
  </si>
  <si>
    <t>(L.) P. Beauv.</t>
  </si>
  <si>
    <t>Interrupted bent-grass</t>
  </si>
  <si>
    <t>Apera sp.</t>
  </si>
  <si>
    <t>APERA</t>
  </si>
  <si>
    <t>Adans.</t>
  </si>
  <si>
    <t>Silkybent</t>
  </si>
  <si>
    <t>Apera spica-venti</t>
  </si>
  <si>
    <t>APSP</t>
  </si>
  <si>
    <t>Silky bent-grass</t>
  </si>
  <si>
    <t>Apios americana</t>
  </si>
  <si>
    <t>APAM</t>
  </si>
  <si>
    <t>Ground-nut</t>
  </si>
  <si>
    <t>Apios sp.</t>
  </si>
  <si>
    <t>APIOS</t>
  </si>
  <si>
    <t>Fabr.</t>
  </si>
  <si>
    <t>Groundnut</t>
  </si>
  <si>
    <t>Aplectrum hyemale</t>
  </si>
  <si>
    <t>APHY</t>
  </si>
  <si>
    <t>(Muhl. ex Willd.) Torr.</t>
  </si>
  <si>
    <t>Puttyroot</t>
  </si>
  <si>
    <t>Aplectrum sp.</t>
  </si>
  <si>
    <t>APLEC</t>
  </si>
  <si>
    <t>Torr.</t>
  </si>
  <si>
    <t>Adam And Eve</t>
  </si>
  <si>
    <t>Pink dogbane</t>
  </si>
  <si>
    <t>Apocynum cannabinum</t>
  </si>
  <si>
    <t>APCA</t>
  </si>
  <si>
    <t>Indian-hemp</t>
  </si>
  <si>
    <t>Apocynum sibiricum</t>
  </si>
  <si>
    <t>APSI</t>
  </si>
  <si>
    <t>Jacq.</t>
  </si>
  <si>
    <t>Clasping-leaf dogbane</t>
  </si>
  <si>
    <t>Apocynum sp.</t>
  </si>
  <si>
    <t>APOCY</t>
  </si>
  <si>
    <t>Dogbane</t>
  </si>
  <si>
    <t>Apocynum x floribundum</t>
  </si>
  <si>
    <t>APFL</t>
  </si>
  <si>
    <t>Greene (pro sp.)</t>
  </si>
  <si>
    <t>Intermediate dogbane</t>
  </si>
  <si>
    <t>Aquilegia canadensis</t>
  </si>
  <si>
    <t>AQCA</t>
  </si>
  <si>
    <t>Wild columbine</t>
  </si>
  <si>
    <t>Aquilegia sp.</t>
  </si>
  <si>
    <t>Columbine</t>
  </si>
  <si>
    <t>Aquilegia vulgaris</t>
  </si>
  <si>
    <t>AQVU</t>
  </si>
  <si>
    <t>European columbine</t>
  </si>
  <si>
    <t>Arabidopsis lyrata</t>
  </si>
  <si>
    <t>Arabis lyrata</t>
  </si>
  <si>
    <t>ARLY5</t>
  </si>
  <si>
    <t>ARLY2</t>
  </si>
  <si>
    <t>(L.) O'Kane &amp; Al-Shehbaz</t>
  </si>
  <si>
    <t>Lyre-leaved rockcress</t>
  </si>
  <si>
    <t>Arabidopsis sp.</t>
  </si>
  <si>
    <t>Heynh.</t>
  </si>
  <si>
    <t>Rockcress</t>
  </si>
  <si>
    <t>Arabidopsis thaliana</t>
  </si>
  <si>
    <t>ARTH</t>
  </si>
  <si>
    <t>(L.) Heynh.</t>
  </si>
  <si>
    <t>Mouse-ear cress</t>
  </si>
  <si>
    <t>Arabis canadensis</t>
  </si>
  <si>
    <t>ARCA</t>
  </si>
  <si>
    <t>Sicklepod</t>
  </si>
  <si>
    <t>Boechera canadensis</t>
  </si>
  <si>
    <t>Borodinia canadensis</t>
  </si>
  <si>
    <t>Arabis drummondii</t>
  </si>
  <si>
    <t>Drummond's rockcress</t>
  </si>
  <si>
    <t>Arabis glabra</t>
  </si>
  <si>
    <t>(L.) Bernh.</t>
  </si>
  <si>
    <t>Tower rockcress</t>
  </si>
  <si>
    <t>Arabis hirsuta var. pycnocarpa</t>
  </si>
  <si>
    <t>ARHIP</t>
  </si>
  <si>
    <t>(L.) Scop. (M. Hopkins) Rollins</t>
  </si>
  <si>
    <t>creamflower rockcress</t>
  </si>
  <si>
    <t>Arabis pycnocarpa var. pycnocarpa</t>
  </si>
  <si>
    <t>Arabis pycnocarpa var. adpressipilis</t>
  </si>
  <si>
    <t>Arabis laevigata</t>
  </si>
  <si>
    <t>(Muhl. ex Willd.) Poir.</t>
  </si>
  <si>
    <t>Smooth rockcress</t>
  </si>
  <si>
    <t>Boechera laevigata</t>
  </si>
  <si>
    <t>Borodinia laevigata</t>
  </si>
  <si>
    <t>Arabis missouriensis</t>
  </si>
  <si>
    <t>ARMI5</t>
  </si>
  <si>
    <t>Missouri rockcress</t>
  </si>
  <si>
    <t>Boechera missouriensis</t>
  </si>
  <si>
    <t>Borodinia missouriensis</t>
  </si>
  <si>
    <t>Arabis pycnocarpa</t>
  </si>
  <si>
    <t>ARPY4</t>
  </si>
  <si>
    <t>M. Hopkins</t>
  </si>
  <si>
    <t>ARPYA</t>
  </si>
  <si>
    <t>M. Hopkins M. Hopkins</t>
  </si>
  <si>
    <t>ARPYP</t>
  </si>
  <si>
    <t>Arabis sp.</t>
  </si>
  <si>
    <t>Aralia elata</t>
  </si>
  <si>
    <t>AREL8</t>
  </si>
  <si>
    <t>(Miq.) Seem.</t>
  </si>
  <si>
    <t>Japanese angelica-tree</t>
  </si>
  <si>
    <t>Aralia hispida</t>
  </si>
  <si>
    <t>ARHI2</t>
  </si>
  <si>
    <t>Vent.</t>
  </si>
  <si>
    <t>Bristly sarsaparilla</t>
  </si>
  <si>
    <t>Wild sarsaparilla</t>
  </si>
  <si>
    <t>Aralia racemosa</t>
  </si>
  <si>
    <t>ARRA</t>
  </si>
  <si>
    <t>Spikenard</t>
  </si>
  <si>
    <t>Aralia racemosa ssp. racemosa</t>
  </si>
  <si>
    <t>ARRAR</t>
  </si>
  <si>
    <t>Aralia sp.</t>
  </si>
  <si>
    <t>ARALI</t>
  </si>
  <si>
    <t>Aralia spinosa</t>
  </si>
  <si>
    <t>ARSP2</t>
  </si>
  <si>
    <t>Hercules'-club</t>
  </si>
  <si>
    <t>Arceuthobium pusillum</t>
  </si>
  <si>
    <t>ARPU3</t>
  </si>
  <si>
    <t>Peck.</t>
  </si>
  <si>
    <t>Dwarf Mistletoe</t>
  </si>
  <si>
    <t>Viscaceae</t>
  </si>
  <si>
    <t>Subshrub</t>
  </si>
  <si>
    <t>Arceuthobium sp.</t>
  </si>
  <si>
    <t>ARCEU</t>
  </si>
  <si>
    <t>M. Bieb.</t>
  </si>
  <si>
    <t>Great burdock</t>
  </si>
  <si>
    <t>(Hill) Bernh.</t>
  </si>
  <si>
    <t>Common burdock</t>
  </si>
  <si>
    <t>Arctium sp.</t>
  </si>
  <si>
    <t>ARCTI</t>
  </si>
  <si>
    <t>Burdock</t>
  </si>
  <si>
    <t>Arctium tomentosum</t>
  </si>
  <si>
    <t>ARTO</t>
  </si>
  <si>
    <t>Wooly burdock</t>
  </si>
  <si>
    <t>Arctostaphylos sp.</t>
  </si>
  <si>
    <t>Manzanita</t>
  </si>
  <si>
    <t>(L.) Spreng.</t>
  </si>
  <si>
    <t>Bearberry</t>
  </si>
  <si>
    <t>Arenaria caroliniana</t>
  </si>
  <si>
    <t>Minuartia caroliniana</t>
  </si>
  <si>
    <t>ARCA31</t>
  </si>
  <si>
    <t>MICA8</t>
  </si>
  <si>
    <t>Pine barrens sandwort</t>
  </si>
  <si>
    <t>Arenaria lateriflora</t>
  </si>
  <si>
    <t>ARLA15</t>
  </si>
  <si>
    <t>Grove sandwort</t>
  </si>
  <si>
    <t>Thyme-leaved sandwort</t>
  </si>
  <si>
    <t>Arenaria sp.</t>
  </si>
  <si>
    <t>Sandwort</t>
  </si>
  <si>
    <t>Arenaria stricta</t>
  </si>
  <si>
    <t>Minuartia michauxii var. michauxii</t>
  </si>
  <si>
    <t>MIMIM</t>
  </si>
  <si>
    <t>Rock sandwort</t>
  </si>
  <si>
    <t>Arethusa bulbosa</t>
  </si>
  <si>
    <t>ARBU</t>
  </si>
  <si>
    <t>Dragon's mouth</t>
  </si>
  <si>
    <t>Arethusa sp.</t>
  </si>
  <si>
    <t>ARETH</t>
  </si>
  <si>
    <t>Dragon'S Mouth</t>
  </si>
  <si>
    <t>Argemone mexicana</t>
  </si>
  <si>
    <t>ARME4</t>
  </si>
  <si>
    <t>Mexican poppy</t>
  </si>
  <si>
    <t>Argemone sp.</t>
  </si>
  <si>
    <t>ARGEM</t>
  </si>
  <si>
    <t>Pricklypoppy</t>
  </si>
  <si>
    <t>Argentina anserina</t>
  </si>
  <si>
    <t>(L.) Rydb.</t>
  </si>
  <si>
    <t>Silverweed cinquefoil</t>
  </si>
  <si>
    <t>Potentilla anserina ssp. anserina</t>
  </si>
  <si>
    <t>Argentina sp.</t>
  </si>
  <si>
    <t>ARGEN</t>
  </si>
  <si>
    <t>Hill</t>
  </si>
  <si>
    <t>Silverweed</t>
  </si>
  <si>
    <t>Arisaema dracontium</t>
  </si>
  <si>
    <t>ARDR3</t>
  </si>
  <si>
    <t>(L.) Schott</t>
  </si>
  <si>
    <t>Green-dragon</t>
  </si>
  <si>
    <t>Arisaema sp.</t>
  </si>
  <si>
    <t>ARISA</t>
  </si>
  <si>
    <t>Mart.</t>
  </si>
  <si>
    <t>Jack In The Pulpit</t>
  </si>
  <si>
    <t>Arisaema triphyllum</t>
  </si>
  <si>
    <t>Jack-in-the-pulpit</t>
  </si>
  <si>
    <t>Arisaema triphyllum ssp. pusillum</t>
  </si>
  <si>
    <t>ARTRP</t>
  </si>
  <si>
    <t>(L.) Schott (Peck) Huttleston</t>
  </si>
  <si>
    <t>Small Jack-in-the-pulpit</t>
  </si>
  <si>
    <t>Arisaema triphyllum ssp. stewardsonii</t>
  </si>
  <si>
    <t>ARTRS</t>
  </si>
  <si>
    <t>(L.) Schott (Britton) Huttleston</t>
  </si>
  <si>
    <t>Northern Jack-in-the-pulpit</t>
  </si>
  <si>
    <t>Arisaema triphyllum ssp. triphyllum</t>
  </si>
  <si>
    <t>ARTRT3</t>
  </si>
  <si>
    <t>Aristida dichotoma</t>
  </si>
  <si>
    <t>ARDI4</t>
  </si>
  <si>
    <t>Povertygrass</t>
  </si>
  <si>
    <t>Aristida dichotoma var. curtissii</t>
  </si>
  <si>
    <t>ARDIC</t>
  </si>
  <si>
    <t>Michx. A. Gray</t>
  </si>
  <si>
    <t>Curtiss' threeawn</t>
  </si>
  <si>
    <t>Aristida dichotoma var. dichotoma</t>
  </si>
  <si>
    <t>ARDID</t>
  </si>
  <si>
    <t>Churchmouse threeawn</t>
  </si>
  <si>
    <t>Aristida lanosa</t>
  </si>
  <si>
    <t>ARLA6</t>
  </si>
  <si>
    <t>Muhl. ex Elliott</t>
  </si>
  <si>
    <t>Woolly Three-awn</t>
  </si>
  <si>
    <t>Aristida longespica</t>
  </si>
  <si>
    <t>ARLO16</t>
  </si>
  <si>
    <t>Poir.</t>
  </si>
  <si>
    <t>Slender threeawn</t>
  </si>
  <si>
    <t>Aristida longespica var. geniculata</t>
  </si>
  <si>
    <t>ARLOG6</t>
  </si>
  <si>
    <t>Poir. (Raf.) Fernald</t>
  </si>
  <si>
    <t>Aristida longespica var. longespica</t>
  </si>
  <si>
    <t>ARLOL3</t>
  </si>
  <si>
    <t>Slimspike threeawn</t>
  </si>
  <si>
    <t>Aristida oligantha</t>
  </si>
  <si>
    <t>AROL</t>
  </si>
  <si>
    <t>Prairie threeawn</t>
  </si>
  <si>
    <t>Aristida purpurascens</t>
  </si>
  <si>
    <t>ARPU8</t>
  </si>
  <si>
    <t>Arrow-feather three-awn</t>
  </si>
  <si>
    <t>Aristida purpurascens var. purpurascens</t>
  </si>
  <si>
    <t>ARPUP4</t>
  </si>
  <si>
    <t>Arrowfeather threeawn</t>
  </si>
  <si>
    <t>Aristida purpurascens var. virgata</t>
  </si>
  <si>
    <t>ARPUV</t>
  </si>
  <si>
    <t>Poir. (Trin.) Allred</t>
  </si>
  <si>
    <t>Wand-like three-awn grass</t>
  </si>
  <si>
    <t>Aristida virgata</t>
  </si>
  <si>
    <t>Aristida sp.</t>
  </si>
  <si>
    <t>ARIST</t>
  </si>
  <si>
    <t>Three-awn grass</t>
  </si>
  <si>
    <t>Aristida tuberculosa</t>
  </si>
  <si>
    <t>ARTU</t>
  </si>
  <si>
    <t>Nutt.</t>
  </si>
  <si>
    <t>Sea-beach Three-awn</t>
  </si>
  <si>
    <t>ARVI5</t>
  </si>
  <si>
    <t>Aristolochia macrophylla</t>
  </si>
  <si>
    <t>ARMA7</t>
  </si>
  <si>
    <t>Dutchman's pipe</t>
  </si>
  <si>
    <t>Aristolochia serpentaria</t>
  </si>
  <si>
    <t>ARSE3</t>
  </si>
  <si>
    <t>Virginia snakeroot</t>
  </si>
  <si>
    <t>Endodeca serpentaria</t>
  </si>
  <si>
    <t>Aristolochia sp.</t>
  </si>
  <si>
    <t>ARIST2</t>
  </si>
  <si>
    <t>Dutchman'S Pipe</t>
  </si>
  <si>
    <t>Armoracia lacustris</t>
  </si>
  <si>
    <t>Neobeckia aquatica</t>
  </si>
  <si>
    <t>ARLA22</t>
  </si>
  <si>
    <t>NEAQ2</t>
  </si>
  <si>
    <t>(A. Gray) Al-Shehbaz &amp; V.M. Bates</t>
  </si>
  <si>
    <t>Lake water-cress</t>
  </si>
  <si>
    <t>Rorippa aquatica</t>
  </si>
  <si>
    <t>Armoracia rusticana</t>
  </si>
  <si>
    <t>ARRU4</t>
  </si>
  <si>
    <t>G. Gaertn., B. Mey. &amp; Scherb.</t>
  </si>
  <si>
    <t>Horseradish</t>
  </si>
  <si>
    <t>Armoracia sp.</t>
  </si>
  <si>
    <t>ARMOR</t>
  </si>
  <si>
    <t>Armoracia</t>
  </si>
  <si>
    <t>Arnica acaulis</t>
  </si>
  <si>
    <t>ARAC3</t>
  </si>
  <si>
    <t>Leopardbane</t>
  </si>
  <si>
    <t>Arnica sp.</t>
  </si>
  <si>
    <t>Arnoglossum atriplicifolium</t>
  </si>
  <si>
    <t>ARAT</t>
  </si>
  <si>
    <t>(L.) H. Rob.</t>
  </si>
  <si>
    <t>Pale Indian plantain</t>
  </si>
  <si>
    <t>Cacalia atriplicifolia</t>
  </si>
  <si>
    <t>Arnoglossum muehlenbergii</t>
  </si>
  <si>
    <t>Arnoglossum reniforme</t>
  </si>
  <si>
    <t>ARMU3</t>
  </si>
  <si>
    <t>ARRE6</t>
  </si>
  <si>
    <t>(Sch. Bip.) H. Rob.</t>
  </si>
  <si>
    <t>Great Indian plantain</t>
  </si>
  <si>
    <t>(Hook.) H. Rob.</t>
  </si>
  <si>
    <t>Cacalia muehlenbergii</t>
  </si>
  <si>
    <t>Arnoglossum sp.</t>
  </si>
  <si>
    <t>ARNOG</t>
  </si>
  <si>
    <t>Indian Plantain</t>
  </si>
  <si>
    <t>Aronia arbutifolia</t>
  </si>
  <si>
    <t>ARAR7</t>
  </si>
  <si>
    <t>(Lam.) K.R. Roberston &amp; Phipps</t>
  </si>
  <si>
    <t>Red chokeberry</t>
  </si>
  <si>
    <t>Photinia pyrifolia</t>
  </si>
  <si>
    <t>Aronia melanocarpa</t>
  </si>
  <si>
    <t>ARME6</t>
  </si>
  <si>
    <t>(Michx.) Elliott</t>
  </si>
  <si>
    <t>Black chokeberry</t>
  </si>
  <si>
    <t>Photinia melanocarpa</t>
  </si>
  <si>
    <t>Aronia prunifolia</t>
  </si>
  <si>
    <t>ARPR2</t>
  </si>
  <si>
    <t>(Marshall) Rehder (pro sp.)</t>
  </si>
  <si>
    <t>Purple chokeberry</t>
  </si>
  <si>
    <t>Photinia floribunda</t>
  </si>
  <si>
    <t>Aronia sp.</t>
  </si>
  <si>
    <t>_ARONI_G</t>
  </si>
  <si>
    <t>Chokeberry</t>
  </si>
  <si>
    <t>(L.) Beauv. ex J.&amp; K. Presl</t>
  </si>
  <si>
    <t>Tall oatgrass</t>
  </si>
  <si>
    <t>Arrhenatherum sp.</t>
  </si>
  <si>
    <t>ARRHE</t>
  </si>
  <si>
    <t>P. Beauv.</t>
  </si>
  <si>
    <t>Oatgrass</t>
  </si>
  <si>
    <t>Artemisia abrotanum</t>
  </si>
  <si>
    <t>ARAB2</t>
  </si>
  <si>
    <t>Southernwood</t>
  </si>
  <si>
    <t>Artemisia absinthium</t>
  </si>
  <si>
    <t>ARAB3</t>
  </si>
  <si>
    <t>Absinthe wormwood</t>
  </si>
  <si>
    <t>Artemisia annua</t>
  </si>
  <si>
    <t>ARAN3</t>
  </si>
  <si>
    <t>Sweet sagewort</t>
  </si>
  <si>
    <t>Biennial wormwood</t>
  </si>
  <si>
    <t>Beach wormwood</t>
  </si>
  <si>
    <t>Artemisia campestris ssp. caudata</t>
  </si>
  <si>
    <t>ARCAC</t>
  </si>
  <si>
    <t>L. (Michx.) H.M. Hall &amp; Clem.</t>
  </si>
  <si>
    <t>Artemisia caudata</t>
  </si>
  <si>
    <t>ARCA24</t>
  </si>
  <si>
    <t>Artemisia dracunculus</t>
  </si>
  <si>
    <t>ARDR4</t>
  </si>
  <si>
    <t>Tarragon</t>
  </si>
  <si>
    <t>White sagebrush</t>
  </si>
  <si>
    <t>Artemisia pontica</t>
  </si>
  <si>
    <t>ARPO4</t>
  </si>
  <si>
    <t>Roman wormwood</t>
  </si>
  <si>
    <t>Artemisia sp.</t>
  </si>
  <si>
    <t>Sagebrush</t>
  </si>
  <si>
    <t>Artemisia stelleriana</t>
  </si>
  <si>
    <t>ARST6</t>
  </si>
  <si>
    <t>Besser</t>
  </si>
  <si>
    <t>Oldwoman</t>
  </si>
  <si>
    <t>Artemisia vulgaris</t>
  </si>
  <si>
    <t>ARVU</t>
  </si>
  <si>
    <t>Common mugwort</t>
  </si>
  <si>
    <t>Arthraxon hispidus</t>
  </si>
  <si>
    <t>ARHI3</t>
  </si>
  <si>
    <t>(Thunb.) Makino</t>
  </si>
  <si>
    <t>Small carpgrass</t>
  </si>
  <si>
    <t>Arthraxon sp.</t>
  </si>
  <si>
    <t>ARTHR</t>
  </si>
  <si>
    <t>Carpgrass</t>
  </si>
  <si>
    <t>Arundinaria gigantea</t>
  </si>
  <si>
    <t>ARGI</t>
  </si>
  <si>
    <t>(Walter) Muhl.</t>
  </si>
  <si>
    <t>Giant cane</t>
  </si>
  <si>
    <t>Arundinaria sp.</t>
  </si>
  <si>
    <t>ARUND2</t>
  </si>
  <si>
    <t>Cane</t>
  </si>
  <si>
    <t>Arundinaria tecta</t>
  </si>
  <si>
    <t>ARTE4</t>
  </si>
  <si>
    <t>Switchcane</t>
  </si>
  <si>
    <t>Asarum acuminatum</t>
  </si>
  <si>
    <t>Asarum canadense</t>
  </si>
  <si>
    <t>ASAC7</t>
  </si>
  <si>
    <t>ASCA</t>
  </si>
  <si>
    <t> (Ashe) E.P. Bicknell</t>
  </si>
  <si>
    <t>Canadian wild ginger</t>
  </si>
  <si>
    <t>Asarum canadense var. acuminatum</t>
  </si>
  <si>
    <t>Asarum canadense var. ambiguum</t>
  </si>
  <si>
    <t>Asarum canadense var. reflexum</t>
  </si>
  <si>
    <t>Asarum reflexum</t>
  </si>
  <si>
    <t>ASCAA</t>
  </si>
  <si>
    <t>ASCAA2</t>
  </si>
  <si>
    <t>(E.P. Bicknell) Farw.</t>
  </si>
  <si>
    <t>ASCAR</t>
  </si>
  <si>
    <t>(E.P. Bicknell) B.L. Rob</t>
  </si>
  <si>
    <t>ASRE10</t>
  </si>
  <si>
    <t>E.P. Bicknell</t>
  </si>
  <si>
    <t>Asarum sp.</t>
  </si>
  <si>
    <t>ASARU</t>
  </si>
  <si>
    <t>Wild ginger</t>
  </si>
  <si>
    <t>Asclepias amplexicaulis</t>
  </si>
  <si>
    <t>ASAM</t>
  </si>
  <si>
    <t>Sm.</t>
  </si>
  <si>
    <t>Blunt-leaved milkweed</t>
  </si>
  <si>
    <t>Asclepiadaceae</t>
  </si>
  <si>
    <t>Asclepias exaltata</t>
  </si>
  <si>
    <t>ASEX</t>
  </si>
  <si>
    <t>Poke milkweed</t>
  </si>
  <si>
    <t>Asclepias incarnata</t>
  </si>
  <si>
    <t>ASIN</t>
  </si>
  <si>
    <t>Swamp milkweed</t>
  </si>
  <si>
    <t>Asclepias incarnata ssp. incarnata</t>
  </si>
  <si>
    <t>ASINI</t>
  </si>
  <si>
    <t>Asclepias incarnata ssp. pulchra</t>
  </si>
  <si>
    <t>ASINP2</t>
  </si>
  <si>
    <t>L. (Ehrh. ex Willd.) Woodson</t>
  </si>
  <si>
    <t>Asclepias lanceolata</t>
  </si>
  <si>
    <t>ASLA2</t>
  </si>
  <si>
    <t>Smooth orange milkweed</t>
  </si>
  <si>
    <t>Asclepias purpurascens</t>
  </si>
  <si>
    <t>ASPU2</t>
  </si>
  <si>
    <t>Purple milkweed</t>
  </si>
  <si>
    <t>Asclepias quadrifolia</t>
  </si>
  <si>
    <t>ASQU</t>
  </si>
  <si>
    <t>Four-leaf milkweed</t>
  </si>
  <si>
    <t>Asclepias rubra</t>
  </si>
  <si>
    <t>ASRU</t>
  </si>
  <si>
    <t>Red milkweed</t>
  </si>
  <si>
    <t>Asclepias sp.</t>
  </si>
  <si>
    <t>ASCLE</t>
  </si>
  <si>
    <t>Milkweed</t>
  </si>
  <si>
    <t>Asclepias syriaca</t>
  </si>
  <si>
    <t>ASSY</t>
  </si>
  <si>
    <t>Common milkweed</t>
  </si>
  <si>
    <t>Asclepias tuberosa</t>
  </si>
  <si>
    <t>ASTU</t>
  </si>
  <si>
    <t>Butterfly-weed</t>
  </si>
  <si>
    <t>Asclepias variegata</t>
  </si>
  <si>
    <t>ASVA</t>
  </si>
  <si>
    <t>White milkweed</t>
  </si>
  <si>
    <t>Asclepias verticillata</t>
  </si>
  <si>
    <t>ASVE</t>
  </si>
  <si>
    <t>Whorled milkweed</t>
  </si>
  <si>
    <t>Asclepias viridiflora</t>
  </si>
  <si>
    <t>Green milkweed</t>
  </si>
  <si>
    <t>Asimina sp.</t>
  </si>
  <si>
    <t>ASIMI</t>
  </si>
  <si>
    <t>Pawpaw</t>
  </si>
  <si>
    <t>Annonaceae</t>
  </si>
  <si>
    <t>Asimina triloba</t>
  </si>
  <si>
    <t>(L.) Dunal</t>
  </si>
  <si>
    <t>Garden asparagus</t>
  </si>
  <si>
    <t>Asparagus sp.</t>
  </si>
  <si>
    <t>ASPAR</t>
  </si>
  <si>
    <t>Asperugo procumbens</t>
  </si>
  <si>
    <t>ASPR</t>
  </si>
  <si>
    <t>Asperugo sp.</t>
  </si>
  <si>
    <t>ASPER</t>
  </si>
  <si>
    <t>German-Madwort</t>
  </si>
  <si>
    <t>Asplenium bradleyi</t>
  </si>
  <si>
    <t>ASBR2</t>
  </si>
  <si>
    <t>D.C. Eaton</t>
  </si>
  <si>
    <t>Bradley's spleenwort</t>
  </si>
  <si>
    <t>Asplenium montanum</t>
  </si>
  <si>
    <t>ASMO2</t>
  </si>
  <si>
    <t>Mountain spleenwort</t>
  </si>
  <si>
    <t>Asplenium pinnatifidum</t>
  </si>
  <si>
    <t>ASPI</t>
  </si>
  <si>
    <t>Lobed spleenwort</t>
  </si>
  <si>
    <t>Asplenium platyneuron</t>
  </si>
  <si>
    <t>ASPL</t>
  </si>
  <si>
    <t>Ebony spleenwort</t>
  </si>
  <si>
    <t>Asplenium rhizophyllum</t>
  </si>
  <si>
    <t>ASRH2</t>
  </si>
  <si>
    <t>Walking fern</t>
  </si>
  <si>
    <t>Asplenium ruta-muraria</t>
  </si>
  <si>
    <t>ASRU2</t>
  </si>
  <si>
    <t>Wall rue spleenwort</t>
  </si>
  <si>
    <t>Asplenium ruta-muraria var. cryptolepis</t>
  </si>
  <si>
    <t>ASRUC</t>
  </si>
  <si>
    <t>L. (Fernald) Wherry</t>
  </si>
  <si>
    <t>Asplenium sp.</t>
  </si>
  <si>
    <t>ASPLE</t>
  </si>
  <si>
    <t>Spleenwort</t>
  </si>
  <si>
    <t>Maidenhair spleenwort</t>
  </si>
  <si>
    <t>Asplenium trichomanes ssp. quadrivalens</t>
  </si>
  <si>
    <t>ASTRQ</t>
  </si>
  <si>
    <t>L. D.E. Mey</t>
  </si>
  <si>
    <t>Asplenium trichomanes ssp. trichomanes</t>
  </si>
  <si>
    <t>ASTRT</t>
  </si>
  <si>
    <t>Asplenium x ebenoides</t>
  </si>
  <si>
    <t>ASEB</t>
  </si>
  <si>
    <t>R.R. Scott (pro sp.)</t>
  </si>
  <si>
    <t>Scott's spleenwort</t>
  </si>
  <si>
    <t>Asplenium x trudellii</t>
  </si>
  <si>
    <t>ASTR11</t>
  </si>
  <si>
    <t>Wherry (pro sp.)</t>
  </si>
  <si>
    <t>Trudell's spleenwort</t>
  </si>
  <si>
    <t>Aster acuminatus</t>
  </si>
  <si>
    <t>Oclemena acuminata</t>
  </si>
  <si>
    <t>ASAC6</t>
  </si>
  <si>
    <t>OCAC</t>
  </si>
  <si>
    <t>Whorled wood aster</t>
  </si>
  <si>
    <t>Aster blakei</t>
  </si>
  <si>
    <t>Oclemena x blakei</t>
  </si>
  <si>
    <t>ASBL7</t>
  </si>
  <si>
    <t>OCBL</t>
  </si>
  <si>
    <t>(Porter) House</t>
  </si>
  <si>
    <t>Blake's aster</t>
  </si>
  <si>
    <t>Aster borealis</t>
  </si>
  <si>
    <t>ASBO7</t>
  </si>
  <si>
    <t>(Torr. &amp; A. Gray) Prov.</t>
  </si>
  <si>
    <t>Rush aster</t>
  </si>
  <si>
    <t>Aster concolor</t>
  </si>
  <si>
    <t>Symphyotrichum concolor</t>
  </si>
  <si>
    <t>ASCO2</t>
  </si>
  <si>
    <t>SYCO3</t>
  </si>
  <si>
    <t>Eastern silvery aster</t>
  </si>
  <si>
    <t>Symphyotrichum concolor var. concolor</t>
  </si>
  <si>
    <t>Aster cordifolius</t>
  </si>
  <si>
    <t>Symphyotrichum cordifolium</t>
  </si>
  <si>
    <t>ASCO4</t>
  </si>
  <si>
    <t>SYCO4</t>
  </si>
  <si>
    <t>Heart-leaved aster</t>
  </si>
  <si>
    <t>Aster divaricatus</t>
  </si>
  <si>
    <t>Eurybia divaricata</t>
  </si>
  <si>
    <t>ASDI</t>
  </si>
  <si>
    <t>EUDI16</t>
  </si>
  <si>
    <t>White wood aster</t>
  </si>
  <si>
    <t>Aster dumosus</t>
  </si>
  <si>
    <t>Symphyotrichum dumosum</t>
  </si>
  <si>
    <t>ASDU</t>
  </si>
  <si>
    <t>SYDU2</t>
  </si>
  <si>
    <t>Bushy aster</t>
  </si>
  <si>
    <t>Aster ericoides</t>
  </si>
  <si>
    <t>Symphyotrichum ericoides</t>
  </si>
  <si>
    <t>ASER3</t>
  </si>
  <si>
    <t>SYER</t>
  </si>
  <si>
    <t>Many-flowered aster</t>
  </si>
  <si>
    <t>Aster ericoides var. ericoides</t>
  </si>
  <si>
    <t>ASERE</t>
  </si>
  <si>
    <t>White heath aster</t>
  </si>
  <si>
    <t>Symphyotrichum ericoides var. ericoides</t>
  </si>
  <si>
    <t>Aster ericoides var. prostratus</t>
  </si>
  <si>
    <t>ASERP</t>
  </si>
  <si>
    <t>L. (Kuntze) S.F. Blake</t>
  </si>
  <si>
    <t>Prostrate white heath aster</t>
  </si>
  <si>
    <t>Symphyotrichum ericoides var. prostratum</t>
  </si>
  <si>
    <t>Aster firmus</t>
  </si>
  <si>
    <t>Symphyotrichum firmum</t>
  </si>
  <si>
    <t>ASFI5</t>
  </si>
  <si>
    <t>SYFI5</t>
  </si>
  <si>
    <t>Nees</t>
  </si>
  <si>
    <t>Shining aster</t>
  </si>
  <si>
    <t>Aster gracilis</t>
  </si>
  <si>
    <t>Eurybia compacta</t>
  </si>
  <si>
    <t>ASGR7</t>
  </si>
  <si>
    <t>EUCO37</t>
  </si>
  <si>
    <t>Slender aster</t>
  </si>
  <si>
    <t>Aster herveyi</t>
  </si>
  <si>
    <t>Eurybia x herveyi</t>
  </si>
  <si>
    <t>ASHE12</t>
  </si>
  <si>
    <t>EUHE9</t>
  </si>
  <si>
    <t>Hervey's aster</t>
  </si>
  <si>
    <t>Aster infirmus</t>
  </si>
  <si>
    <t>Doellingeria infirma</t>
  </si>
  <si>
    <t>ASIN2</t>
  </si>
  <si>
    <t>DOIN2</t>
  </si>
  <si>
    <t>Cornel-leaved aster</t>
  </si>
  <si>
    <t>Aster laevis</t>
  </si>
  <si>
    <t>Symphyotrichum laeve</t>
  </si>
  <si>
    <t>ASLA5</t>
  </si>
  <si>
    <t>SYLA3</t>
  </si>
  <si>
    <t>Smooth aster</t>
  </si>
  <si>
    <t>Symphyotrichum laeve var. laeve</t>
  </si>
  <si>
    <t>Aster lanceolatus</t>
  </si>
  <si>
    <t>ASLA80</t>
  </si>
  <si>
    <t>SYLA6</t>
  </si>
  <si>
    <t>White panicled aster</t>
  </si>
  <si>
    <t>Aster lateriflorus</t>
  </si>
  <si>
    <t>Symphyotrichum lateriflorum</t>
  </si>
  <si>
    <t>ASLA6</t>
  </si>
  <si>
    <t>SYLA4</t>
  </si>
  <si>
    <t>(L.) Britton</t>
  </si>
  <si>
    <t>Calico aster</t>
  </si>
  <si>
    <t>Aster linariifolius</t>
  </si>
  <si>
    <t>Ionactis linariifolius</t>
  </si>
  <si>
    <t>ASLI2</t>
  </si>
  <si>
    <t>IOLI2</t>
  </si>
  <si>
    <t>Stiff aster</t>
  </si>
  <si>
    <t>Aster lowrieanus</t>
  </si>
  <si>
    <t>Symphyotrichum lowrieanum</t>
  </si>
  <si>
    <t>ASLO9</t>
  </si>
  <si>
    <t>SYLO2</t>
  </si>
  <si>
    <t>Porter</t>
  </si>
  <si>
    <t>Lowrie's aster</t>
  </si>
  <si>
    <t>Aster lucidulus</t>
  </si>
  <si>
    <t>ASLU</t>
  </si>
  <si>
    <t>(A. Gray) Wiegand</t>
  </si>
  <si>
    <t>Aster macrophyllus</t>
  </si>
  <si>
    <t>Eurybia macrophylla</t>
  </si>
  <si>
    <t>ASMA2</t>
  </si>
  <si>
    <t>EUMA27</t>
  </si>
  <si>
    <t>Large-leaved aster</t>
  </si>
  <si>
    <t>Aster nemoralis</t>
  </si>
  <si>
    <t>Oclemena nemoralis</t>
  </si>
  <si>
    <t>ASNE</t>
  </si>
  <si>
    <t>OCNE2</t>
  </si>
  <si>
    <t>Bog aster</t>
  </si>
  <si>
    <t>Aster novae-angliae</t>
  </si>
  <si>
    <t>Symphyotrichum novae-angliae</t>
  </si>
  <si>
    <t>ASNO</t>
  </si>
  <si>
    <t>SYNO2</t>
  </si>
  <si>
    <t>New England aster</t>
  </si>
  <si>
    <t>Aster novi-belgii</t>
  </si>
  <si>
    <t>Symphyotrichum novi-belgii</t>
  </si>
  <si>
    <t>ASNO2</t>
  </si>
  <si>
    <t>SYNO3</t>
  </si>
  <si>
    <t>New York aster</t>
  </si>
  <si>
    <t>Symphyotrichum novi-belgii var. novi-belgii</t>
  </si>
  <si>
    <t>Aster novi-belgii var. elodes</t>
  </si>
  <si>
    <t>Symphyotrichum novi-belgii var. elodes</t>
  </si>
  <si>
    <t>ASNOE</t>
  </si>
  <si>
    <t>SYNOE</t>
  </si>
  <si>
    <t>L. (Torr. &amp; A. Gray) A. Gray</t>
  </si>
  <si>
    <t>Marsh New York aster</t>
  </si>
  <si>
    <t>Aster novi-belgii var. novi-belgii</t>
  </si>
  <si>
    <t>ASNON</t>
  </si>
  <si>
    <t>SYNON</t>
  </si>
  <si>
    <t>Aster patens</t>
  </si>
  <si>
    <t>Symphyotrichum patens var. patens</t>
  </si>
  <si>
    <t>ASPA5</t>
  </si>
  <si>
    <t>SYPAP2</t>
  </si>
  <si>
    <t>Late purple aster</t>
  </si>
  <si>
    <t>Aster paternus</t>
  </si>
  <si>
    <t>Sericocarpus asteroides</t>
  </si>
  <si>
    <t>ASPA6</t>
  </si>
  <si>
    <t>SEAS3</t>
  </si>
  <si>
    <t>Cronquist</t>
  </si>
  <si>
    <t>Toothed white-topped aster</t>
  </si>
  <si>
    <t>Aster phlogifolius</t>
  </si>
  <si>
    <t>Symphyotrichum phlogifolium</t>
  </si>
  <si>
    <t>ASPH6</t>
  </si>
  <si>
    <t>SYPH3</t>
  </si>
  <si>
    <t>Muhl. ex Willd.</t>
  </si>
  <si>
    <t>Thin leaf late purple aster</t>
  </si>
  <si>
    <t>Aster pilosus</t>
  </si>
  <si>
    <t>Symphyotrichum pilosum</t>
  </si>
  <si>
    <t>ASPI2</t>
  </si>
  <si>
    <t>SYPI2</t>
  </si>
  <si>
    <t>WIlld.</t>
  </si>
  <si>
    <t>Heath aster</t>
  </si>
  <si>
    <t>Symphyotrichum pilosum var. pilosum</t>
  </si>
  <si>
    <t>Aster praealtus</t>
  </si>
  <si>
    <t>Symphyotrichum praealtum</t>
  </si>
  <si>
    <t>ASPR2</t>
  </si>
  <si>
    <t>SYPR5</t>
  </si>
  <si>
    <t>Willow-leaf aster</t>
  </si>
  <si>
    <t>Symphyotrichum praealtum var. praealtum</t>
  </si>
  <si>
    <t>Aster praealtus var. praealtus</t>
  </si>
  <si>
    <t>ASPRP</t>
  </si>
  <si>
    <t>SYPRP</t>
  </si>
  <si>
    <t>(Poir.) G.L. Nesom</t>
  </si>
  <si>
    <t>Aster prenanthoides</t>
  </si>
  <si>
    <t>Symphyotrichum prenanthoides</t>
  </si>
  <si>
    <t>ASPR4</t>
  </si>
  <si>
    <t>SYPR6</t>
  </si>
  <si>
    <t>Crooked-stem aster</t>
  </si>
  <si>
    <t>Aster puniceus</t>
  </si>
  <si>
    <t>Symphyotrichum puniceum</t>
  </si>
  <si>
    <t>ASPU5</t>
  </si>
  <si>
    <t>SYPU</t>
  </si>
  <si>
    <t>Purplestem aster</t>
  </si>
  <si>
    <t>Aster puniceus var. firmus</t>
  </si>
  <si>
    <t>ASPUF</t>
  </si>
  <si>
    <t>L. (Nees) Torr. &amp; A. Gray</t>
  </si>
  <si>
    <t>Aster puniceus var. puniceus</t>
  </si>
  <si>
    <t>Symphyotrichum puniceum var. puniceum</t>
  </si>
  <si>
    <t>ASPUP4</t>
  </si>
  <si>
    <t>SYPUP</t>
  </si>
  <si>
    <t>Aster racemosus</t>
  </si>
  <si>
    <t>Symphyotrichum racemosum</t>
  </si>
  <si>
    <t>ASRA7</t>
  </si>
  <si>
    <t>SYRA5</t>
  </si>
  <si>
    <t>Elliott</t>
  </si>
  <si>
    <t>Small white aster</t>
  </si>
  <si>
    <t>Aster radula</t>
  </si>
  <si>
    <t>Eurybia radula</t>
  </si>
  <si>
    <t>ASRA8</t>
  </si>
  <si>
    <t>EURA10</t>
  </si>
  <si>
    <t>Low rough aster</t>
  </si>
  <si>
    <t>Aster sagittifolius</t>
  </si>
  <si>
    <t>ASSA</t>
  </si>
  <si>
    <t>Wedemeyer ex. Willd.</t>
  </si>
  <si>
    <t>Arrow-leaved aster</t>
  </si>
  <si>
    <t>Aster schreberi</t>
  </si>
  <si>
    <t>Eurybia schreberi</t>
  </si>
  <si>
    <t>ASSC2</t>
  </si>
  <si>
    <t>EUSC5</t>
  </si>
  <si>
    <t>Schreber's aster</t>
  </si>
  <si>
    <t>Aster solidagineus</t>
  </si>
  <si>
    <t>Sericocarpus linifolius</t>
  </si>
  <si>
    <t>ASSO2</t>
  </si>
  <si>
    <t>SELI5</t>
  </si>
  <si>
    <t>Narrow-leaved white-topped aster</t>
  </si>
  <si>
    <t>Aster sp.</t>
  </si>
  <si>
    <t>Aster</t>
  </si>
  <si>
    <t>Aster spectabilis</t>
  </si>
  <si>
    <t>Eurybia spectabilis</t>
  </si>
  <si>
    <t>ASSP11</t>
  </si>
  <si>
    <t>EUSP3</t>
  </si>
  <si>
    <t>Showy aster</t>
  </si>
  <si>
    <t>Aster subulatus</t>
  </si>
  <si>
    <t>Symphyotrichum subulatum</t>
  </si>
  <si>
    <t>ASSU5</t>
  </si>
  <si>
    <t>SYSU5</t>
  </si>
  <si>
    <t>Annual salt marsh aster</t>
  </si>
  <si>
    <t>Aster tataricus</t>
  </si>
  <si>
    <t>ASTA</t>
  </si>
  <si>
    <t>L. f.</t>
  </si>
  <si>
    <t>Tartarian aster</t>
  </si>
  <si>
    <t>Aster tenuifolius</t>
  </si>
  <si>
    <t>Symphyotrichum tenuifolium</t>
  </si>
  <si>
    <t>ASTE2</t>
  </si>
  <si>
    <t>SYTE6</t>
  </si>
  <si>
    <t>Perennial salt marsh aster</t>
  </si>
  <si>
    <t>Aster tradescantii</t>
  </si>
  <si>
    <t>Symphyotrichum tradescantii</t>
  </si>
  <si>
    <t>ASTR3</t>
  </si>
  <si>
    <t>SYTR</t>
  </si>
  <si>
    <t>Tradescant's aster</t>
  </si>
  <si>
    <t>Aster umbellatus</t>
  </si>
  <si>
    <t>Doellingeria umbellata</t>
  </si>
  <si>
    <t>ASUM</t>
  </si>
  <si>
    <t>DOUM2</t>
  </si>
  <si>
    <t>Flat-topped aster</t>
  </si>
  <si>
    <t>Aster undulatus</t>
  </si>
  <si>
    <t>Symphyotrichum undulatum</t>
  </si>
  <si>
    <t>ASUN2</t>
  </si>
  <si>
    <t>SYUN</t>
  </si>
  <si>
    <t>Wavy-leaved aster</t>
  </si>
  <si>
    <t>Aster urophyllus</t>
  </si>
  <si>
    <t>Symphyotrichum urophyllum</t>
  </si>
  <si>
    <t>ASUR2</t>
  </si>
  <si>
    <t>SYUR</t>
  </si>
  <si>
    <t>Lindl.</t>
  </si>
  <si>
    <t>White arrowleaf aster</t>
  </si>
  <si>
    <t>Aster vimineus</t>
  </si>
  <si>
    <t>ASVI16</t>
  </si>
  <si>
    <t>Canadian milk-vetch</t>
  </si>
  <si>
    <t>Astragalus canadensis var. canadensis</t>
  </si>
  <si>
    <t>ASCAC6</t>
  </si>
  <si>
    <t>Astragalus sp.</t>
  </si>
  <si>
    <t>Milkvetch</t>
  </si>
  <si>
    <t>Athyrium angustum</t>
  </si>
  <si>
    <t>Athyrium filix-femina ssp. angustum</t>
  </si>
  <si>
    <t>ATAN2</t>
  </si>
  <si>
    <t>ATFIA</t>
  </si>
  <si>
    <t>(Willd.) K. Presl</t>
  </si>
  <si>
    <t>Subartic lady fern</t>
  </si>
  <si>
    <t>Athyrium asplenioides</t>
  </si>
  <si>
    <t>Athyrium filix-femina ssp. asplenioides</t>
  </si>
  <si>
    <t>ATAS</t>
  </si>
  <si>
    <t>ATFIA2</t>
  </si>
  <si>
    <t>(Michx.) A.A. Eaton</t>
  </si>
  <si>
    <t>asplenium ladyfern</t>
  </si>
  <si>
    <t>(L.) Roth</t>
  </si>
  <si>
    <t>Common lady fern</t>
  </si>
  <si>
    <t>(L.) Roth (Willd.) R.T. Clausen</t>
  </si>
  <si>
    <t>(L.) Roth (Michx.) Hultén</t>
  </si>
  <si>
    <t>Asplenium lady fern</t>
  </si>
  <si>
    <t>Athyrium pycnocarpon</t>
  </si>
  <si>
    <t>Diplazium pycnocarpon</t>
  </si>
  <si>
    <t>ATPY</t>
  </si>
  <si>
    <t>DIPY</t>
  </si>
  <si>
    <t>(Spreng.) Tidestr.</t>
  </si>
  <si>
    <t>Glade fern</t>
  </si>
  <si>
    <t>Athyrium sp.</t>
  </si>
  <si>
    <t>ATHYR</t>
  </si>
  <si>
    <t>Ladyfern</t>
  </si>
  <si>
    <t>Atriplex cristata</t>
  </si>
  <si>
    <t>ATCR2</t>
  </si>
  <si>
    <t>Humb. &amp; Bonpl. ex Willd.</t>
  </si>
  <si>
    <t>Crested saltbush</t>
  </si>
  <si>
    <t>Chenopodiaceae</t>
  </si>
  <si>
    <t>Atriplex mucronata</t>
  </si>
  <si>
    <t>Atriplex subspicata</t>
  </si>
  <si>
    <t>ATSU2</t>
  </si>
  <si>
    <t>Saline orache</t>
  </si>
  <si>
    <t>Atriplex glabriuscula</t>
  </si>
  <si>
    <t>Atriplex glabriscula</t>
  </si>
  <si>
    <t>ATGL</t>
  </si>
  <si>
    <t>Edmondston</t>
  </si>
  <si>
    <t>Glabrous Orache</t>
  </si>
  <si>
    <t>Atriplex glabriuscula var. glabriuscula</t>
  </si>
  <si>
    <t>Atriplex glabriuscula var. glabruiscula</t>
  </si>
  <si>
    <t>ATGLG</t>
  </si>
  <si>
    <t>Atriplex hastata</t>
  </si>
  <si>
    <t>Atriplex prostrata</t>
  </si>
  <si>
    <t>ATHA</t>
  </si>
  <si>
    <t>ATPR</t>
  </si>
  <si>
    <t>L., nom. utique rej.</t>
  </si>
  <si>
    <t>Triangle orache</t>
  </si>
  <si>
    <t>Atriplex hortensis</t>
  </si>
  <si>
    <t>ATHO</t>
  </si>
  <si>
    <t>Garden orache</t>
  </si>
  <si>
    <t>Atriplex nitens</t>
  </si>
  <si>
    <t>Atriplex littoralis</t>
  </si>
  <si>
    <t>ATLI3</t>
  </si>
  <si>
    <t>Grassleaf orache</t>
  </si>
  <si>
    <t>ATMU2</t>
  </si>
  <si>
    <t>ATNI80</t>
  </si>
  <si>
    <t>Schkuhr, nom. Illeg.</t>
  </si>
  <si>
    <t>Hoary orache</t>
  </si>
  <si>
    <t>Atriplex patula</t>
  </si>
  <si>
    <t>ATPA4</t>
  </si>
  <si>
    <t>Spear saltbush</t>
  </si>
  <si>
    <t>Bouchér ex DC.</t>
  </si>
  <si>
    <t>Halberd-leaved orach</t>
  </si>
  <si>
    <t>Atriplex rosea</t>
  </si>
  <si>
    <t>ATRO</t>
  </si>
  <si>
    <t>Red orache</t>
  </si>
  <si>
    <t>Atriplex sp.</t>
  </si>
  <si>
    <t>ATRIP</t>
  </si>
  <si>
    <t>Saltbush</t>
  </si>
  <si>
    <t>(Nutt.) Rydb.</t>
  </si>
  <si>
    <t>Atropa bella-donna</t>
  </si>
  <si>
    <t>ATBE</t>
  </si>
  <si>
    <t>Deadly nightshade</t>
  </si>
  <si>
    <t>Atropa sp.</t>
  </si>
  <si>
    <t>ATROP</t>
  </si>
  <si>
    <t>Belladonna</t>
  </si>
  <si>
    <t>Aureolaria flava</t>
  </si>
  <si>
    <t>AUFL</t>
  </si>
  <si>
    <t>(L.) Farw.</t>
  </si>
  <si>
    <t>Smooth false foxglove</t>
  </si>
  <si>
    <t>Aureolaria pedicularia</t>
  </si>
  <si>
    <t>AUPE2</t>
  </si>
  <si>
    <t>(L.) Raf.</t>
  </si>
  <si>
    <t>Fernleaf yellow false foxglove</t>
  </si>
  <si>
    <t>Aureolaria sp.</t>
  </si>
  <si>
    <t>AUREO</t>
  </si>
  <si>
    <t>Aureolaria virginica</t>
  </si>
  <si>
    <t>AUVI</t>
  </si>
  <si>
    <t>Downy false-foxglove</t>
  </si>
  <si>
    <t>Avena fatua</t>
  </si>
  <si>
    <t>AVFA</t>
  </si>
  <si>
    <t>Wild oats</t>
  </si>
  <si>
    <t>Avena sativa</t>
  </si>
  <si>
    <t>AVSA</t>
  </si>
  <si>
    <t>Oats</t>
  </si>
  <si>
    <t>Avena sp.</t>
  </si>
  <si>
    <t>AVENA</t>
  </si>
  <si>
    <t>Oat</t>
  </si>
  <si>
    <t>Avenula pubescens</t>
  </si>
  <si>
    <t>AVPU2</t>
  </si>
  <si>
    <t>(Huds.) Dumort.</t>
  </si>
  <si>
    <t>Downy alpine oatgrass</t>
  </si>
  <si>
    <t>Helictotrichon pubescens</t>
  </si>
  <si>
    <t>Avenula sp.</t>
  </si>
  <si>
    <t>AVENU</t>
  </si>
  <si>
    <t>(Dumort.) Dumort.</t>
  </si>
  <si>
    <t>Helictotrichon sp.</t>
  </si>
  <si>
    <t>Azolla caroliniana</t>
  </si>
  <si>
    <t>AZCA</t>
  </si>
  <si>
    <t>Eastern mosquito-fern</t>
  </si>
  <si>
    <t>Azollaceae</t>
  </si>
  <si>
    <t>Azolla microphylla</t>
  </si>
  <si>
    <t>AZMI</t>
  </si>
  <si>
    <t>Kaulf.</t>
  </si>
  <si>
    <t>Azolla sp.</t>
  </si>
  <si>
    <t>AZOLL</t>
  </si>
  <si>
    <t>Mosquitofern</t>
  </si>
  <si>
    <t>Baccharis halimifolia</t>
  </si>
  <si>
    <t>BAHA</t>
  </si>
  <si>
    <t>Groundsel-tree</t>
  </si>
  <si>
    <t>Baccharis sp.</t>
  </si>
  <si>
    <t>BACCH</t>
  </si>
  <si>
    <t>Baccharis</t>
  </si>
  <si>
    <t>Ballota nigra</t>
  </si>
  <si>
    <t>BANI</t>
  </si>
  <si>
    <t>Black horehound</t>
  </si>
  <si>
    <t>Ballota sp.</t>
  </si>
  <si>
    <t>BALLO</t>
  </si>
  <si>
    <t>Horehound</t>
  </si>
  <si>
    <t>Baptisia australis</t>
  </si>
  <si>
    <t>BAAU</t>
  </si>
  <si>
    <t>(L.) R. Br.</t>
  </si>
  <si>
    <t>Blue false-indigo</t>
  </si>
  <si>
    <t>Baptisia bracteata</t>
  </si>
  <si>
    <t>BABR2</t>
  </si>
  <si>
    <t>Plains wild indigo</t>
  </si>
  <si>
    <t>Baptisia sp.</t>
  </si>
  <si>
    <t>BAPTI</t>
  </si>
  <si>
    <t>Wild Indigo</t>
  </si>
  <si>
    <t>Baptisia tinctoria</t>
  </si>
  <si>
    <t>BATI</t>
  </si>
  <si>
    <t>Wild indigo</t>
  </si>
  <si>
    <t>Barbarea sp.</t>
  </si>
  <si>
    <t>BARBA</t>
  </si>
  <si>
    <t>W.T. Aiton</t>
  </si>
  <si>
    <t>Yellowrocket</t>
  </si>
  <si>
    <t>Barbarea verna</t>
  </si>
  <si>
    <t>BAVE</t>
  </si>
  <si>
    <t>(Mill.) Asch.</t>
  </si>
  <si>
    <t>Early wintercress</t>
  </si>
  <si>
    <t>Barbarea vulgaris</t>
  </si>
  <si>
    <t>BAVU</t>
  </si>
  <si>
    <t>Common wintercress</t>
  </si>
  <si>
    <t>Bartonia paniculata</t>
  </si>
  <si>
    <t>BAPA2</t>
  </si>
  <si>
    <t>(Michx.) Muhl.</t>
  </si>
  <si>
    <t>Screwstem</t>
  </si>
  <si>
    <t>Bartonia sp.</t>
  </si>
  <si>
    <t>BARTO</t>
  </si>
  <si>
    <t>Bartonia virginica</t>
  </si>
  <si>
    <t>BAVI3</t>
  </si>
  <si>
    <t>Bartonia</t>
  </si>
  <si>
    <t>Bassia hirsuta</t>
  </si>
  <si>
    <t>BAHI3</t>
  </si>
  <si>
    <t>(L.) Aschers.</t>
  </si>
  <si>
    <t>Hairy sea blite</t>
  </si>
  <si>
    <t>Bassia hyssopifolia</t>
  </si>
  <si>
    <t>BAHY</t>
  </si>
  <si>
    <t>(Pallas) Kuntz</t>
  </si>
  <si>
    <t>Hyssop-leaved sea-blite</t>
  </si>
  <si>
    <t>(L.) A.J. Scott</t>
  </si>
  <si>
    <t>Burningbush</t>
  </si>
  <si>
    <t>Kochia scoparia</t>
  </si>
  <si>
    <t>Bassia sp.</t>
  </si>
  <si>
    <t>BASSI</t>
  </si>
  <si>
    <t>All.</t>
  </si>
  <si>
    <t>Smotherweed</t>
  </si>
  <si>
    <t>Kochia sp.</t>
  </si>
  <si>
    <t>Belamcanda chinensis</t>
  </si>
  <si>
    <t>BECH</t>
  </si>
  <si>
    <t>L. DC.</t>
  </si>
  <si>
    <t>Blackberry-lily</t>
  </si>
  <si>
    <t>Belamcanda sp.</t>
  </si>
  <si>
    <t>BELAM</t>
  </si>
  <si>
    <t>Belamcanda</t>
  </si>
  <si>
    <t>English daisy</t>
  </si>
  <si>
    <t>Bellis sp.</t>
  </si>
  <si>
    <t>BELLI</t>
  </si>
  <si>
    <t>Berberis sp.</t>
  </si>
  <si>
    <t>BERBE</t>
  </si>
  <si>
    <t>Barberry</t>
  </si>
  <si>
    <t>Berberis thunbergii</t>
  </si>
  <si>
    <t>BETH</t>
  </si>
  <si>
    <t>Japanese barberry</t>
  </si>
  <si>
    <t>Berberis vulgaris</t>
  </si>
  <si>
    <t>BEVU</t>
  </si>
  <si>
    <t>European barberry</t>
  </si>
  <si>
    <t>Berteroa incana</t>
  </si>
  <si>
    <t>BEIN2</t>
  </si>
  <si>
    <t>(L.) DC.</t>
  </si>
  <si>
    <t>Hoary alyssum</t>
  </si>
  <si>
    <t>Berteroa sp.</t>
  </si>
  <si>
    <t>BERTE</t>
  </si>
  <si>
    <t>False Madwort</t>
  </si>
  <si>
    <t>Betula alleghaniensis</t>
  </si>
  <si>
    <t>BEAL2</t>
  </si>
  <si>
    <t>Britt.</t>
  </si>
  <si>
    <t>Yellow birch</t>
  </si>
  <si>
    <t>Betula lenta</t>
  </si>
  <si>
    <t>BELE</t>
  </si>
  <si>
    <t>Black birch</t>
  </si>
  <si>
    <t>Betula nigra</t>
  </si>
  <si>
    <t>BENI</t>
  </si>
  <si>
    <t>River birch</t>
  </si>
  <si>
    <t>Marsh.</t>
  </si>
  <si>
    <t>Paper birch</t>
  </si>
  <si>
    <t>Betula papyrifera var. papyrifera</t>
  </si>
  <si>
    <t>BEPAP</t>
  </si>
  <si>
    <t>European white birch</t>
  </si>
  <si>
    <t>Betula populifolia</t>
  </si>
  <si>
    <t>BEPO</t>
  </si>
  <si>
    <t>Gray birch</t>
  </si>
  <si>
    <t>Betula pubescens</t>
  </si>
  <si>
    <t>BEPU5</t>
  </si>
  <si>
    <t>Ehrh.</t>
  </si>
  <si>
    <t>Downy birch</t>
  </si>
  <si>
    <t>Swamp birch</t>
  </si>
  <si>
    <t>Betula pumila var. pumila</t>
  </si>
  <si>
    <t>BEPUP2</t>
  </si>
  <si>
    <t>Betula sp.</t>
  </si>
  <si>
    <t>BETUL</t>
  </si>
  <si>
    <t>Birch</t>
  </si>
  <si>
    <t>Bidens aristosa</t>
  </si>
  <si>
    <t>BIAR</t>
  </si>
  <si>
    <t>(Michx.) Britt.</t>
  </si>
  <si>
    <t>Tickseed-sunflower</t>
  </si>
  <si>
    <t>Bidens polylepis</t>
  </si>
  <si>
    <t>Bidens beckii</t>
  </si>
  <si>
    <t>BIBE2</t>
  </si>
  <si>
    <t>Torr. ex Spreng.</t>
  </si>
  <si>
    <t>Water-marigold</t>
  </si>
  <si>
    <t>Megalodonta beckii</t>
  </si>
  <si>
    <t>Bidens bidentoides</t>
  </si>
  <si>
    <t>BIBI3</t>
  </si>
  <si>
    <t>(Nutt.) Britt.</t>
  </si>
  <si>
    <t>Estuary burr-marigold</t>
  </si>
  <si>
    <t>Bidens bipinnata</t>
  </si>
  <si>
    <t>BIBI7</t>
  </si>
  <si>
    <t>Spanish needles</t>
  </si>
  <si>
    <t>Bur-marigold</t>
  </si>
  <si>
    <t>Bidens comosa</t>
  </si>
  <si>
    <t>Bidens tripartita</t>
  </si>
  <si>
    <t>BICO3</t>
  </si>
  <si>
    <t>BITR</t>
  </si>
  <si>
    <t>Strawstem beggar-ticks</t>
  </si>
  <si>
    <t>Bidens connata</t>
  </si>
  <si>
    <t>BICO5</t>
  </si>
  <si>
    <t>Purple-stemmed beggar -ticks</t>
  </si>
  <si>
    <t>Bidens coronata</t>
  </si>
  <si>
    <t>BICO</t>
  </si>
  <si>
    <t>Bidens trichosperma</t>
  </si>
  <si>
    <t>Bidens coronata var. trichosperma</t>
  </si>
  <si>
    <t>BICOT2</t>
  </si>
  <si>
    <t>(L.) Britton (Michx.) Fernald</t>
  </si>
  <si>
    <t>Bidens discoidea</t>
  </si>
  <si>
    <t>BIDI</t>
  </si>
  <si>
    <t>(Torr. &amp; Gray) Britt.</t>
  </si>
  <si>
    <t>Small beggar-ticks</t>
  </si>
  <si>
    <t>Bidens eatonii</t>
  </si>
  <si>
    <t>BIEA</t>
  </si>
  <si>
    <t>Eaton's beggar-ticks</t>
  </si>
  <si>
    <t>Beggar-ticks</t>
  </si>
  <si>
    <t>Bidens laevis</t>
  </si>
  <si>
    <t>BILA</t>
  </si>
  <si>
    <t>Showy bur-marigold</t>
  </si>
  <si>
    <t>Bidens mitis</t>
  </si>
  <si>
    <t>BIMI</t>
  </si>
  <si>
    <t>(Michx.) Sherff</t>
  </si>
  <si>
    <t>Small-fruit beggar-ticks</t>
  </si>
  <si>
    <t>BIPO</t>
  </si>
  <si>
    <t>S.F. Blake</t>
  </si>
  <si>
    <t>Bidens sp.</t>
  </si>
  <si>
    <t>Beggarticks</t>
  </si>
  <si>
    <t>BITR2</t>
  </si>
  <si>
    <t>(Michx.) Britton</t>
  </si>
  <si>
    <t>Threelobe beggar-ticks</t>
  </si>
  <si>
    <t>Bidens vulgata</t>
  </si>
  <si>
    <t>BIVU</t>
  </si>
  <si>
    <t>Big devils beggarticks</t>
  </si>
  <si>
    <t>Bifora radians</t>
  </si>
  <si>
    <t>BIRA</t>
  </si>
  <si>
    <t>Wild bishop</t>
  </si>
  <si>
    <t>Bifora sp.</t>
  </si>
  <si>
    <t>BIFOR</t>
  </si>
  <si>
    <t>Hoffm.</t>
  </si>
  <si>
    <t>Bishop</t>
  </si>
  <si>
    <t>Blephilia ciliata</t>
  </si>
  <si>
    <t>BLCI</t>
  </si>
  <si>
    <t>Downy woodmint</t>
  </si>
  <si>
    <t>Blephilia sp.</t>
  </si>
  <si>
    <t>BLEPH5</t>
  </si>
  <si>
    <t>Pagoda-Plant</t>
  </si>
  <si>
    <t>Blitum capitatum</t>
  </si>
  <si>
    <t>Chenopodium capitatum</t>
  </si>
  <si>
    <t>BLCA</t>
  </si>
  <si>
    <t>CHCA4</t>
  </si>
  <si>
    <t>Blite goosefoot</t>
  </si>
  <si>
    <t>BOCA11</t>
  </si>
  <si>
    <t>(L.) Al-Shehbaz</t>
  </si>
  <si>
    <t>_BOCA13</t>
  </si>
  <si>
    <t>(Muhl. ex Willd.) Al-Shehbaz</t>
  </si>
  <si>
    <t>BOMI4</t>
  </si>
  <si>
    <t>(Greene) Al-Shehbaz</t>
  </si>
  <si>
    <t>green rockcress</t>
  </si>
  <si>
    <t>BOST4</t>
  </si>
  <si>
    <t>(Graham) Al-Shehbaz</t>
  </si>
  <si>
    <t>Boehmeria cylindrica</t>
  </si>
  <si>
    <t>BOCY</t>
  </si>
  <si>
    <t>(L.) Sw.</t>
  </si>
  <si>
    <t>False nettle</t>
  </si>
  <si>
    <t>Boehmeria sp.</t>
  </si>
  <si>
    <t>BOEHM</t>
  </si>
  <si>
    <t>False Nettle</t>
  </si>
  <si>
    <t>Schoenoplectus fluviatilis</t>
  </si>
  <si>
    <t>BOFL3</t>
  </si>
  <si>
    <t>(Torr.) Soják</t>
  </si>
  <si>
    <t>River bulrush</t>
  </si>
  <si>
    <t>(L.) Palla</t>
  </si>
  <si>
    <t>Seaside bulrush</t>
  </si>
  <si>
    <t>Schoenoplectus maritimus</t>
  </si>
  <si>
    <t>Scirpus maritimus</t>
  </si>
  <si>
    <t>Bolboschoenus maritimus ssp. paludosus</t>
  </si>
  <si>
    <t>BOMAP4</t>
  </si>
  <si>
    <t>(L.) Palla (A. Nelson) T. Koyama</t>
  </si>
  <si>
    <t>Bolboschoenus novae-angliae</t>
  </si>
  <si>
    <t>BONO</t>
  </si>
  <si>
    <t>(Britton) S.G. Sm.</t>
  </si>
  <si>
    <t>New England bulrush</t>
  </si>
  <si>
    <t>Schoenoplectus novae-angliae</t>
  </si>
  <si>
    <t>Bolboschoenus robustus</t>
  </si>
  <si>
    <t>BORO5</t>
  </si>
  <si>
    <t>(Pursh) Soják</t>
  </si>
  <si>
    <t>sturdy bulrush</t>
  </si>
  <si>
    <t>Schoenoplectus robustus</t>
  </si>
  <si>
    <t>Boltonia asteroides</t>
  </si>
  <si>
    <t>BOAS</t>
  </si>
  <si>
    <t>(L.) L'Hér.</t>
  </si>
  <si>
    <t>White doll's daisy</t>
  </si>
  <si>
    <t>Boltonia asteroides var. asteroides</t>
  </si>
  <si>
    <t>Boltonia montana</t>
  </si>
  <si>
    <t>BOASA</t>
  </si>
  <si>
    <t>BOMO4</t>
  </si>
  <si>
    <t>Boltonia asteroides var. glastifolia</t>
  </si>
  <si>
    <t>BOASG</t>
  </si>
  <si>
    <t>(L.) L'Hér. (Hill) Fernald</t>
  </si>
  <si>
    <t>Southern boltonia</t>
  </si>
  <si>
    <t>Townsend &amp; Karaman-Castro</t>
  </si>
  <si>
    <t>Appalachian Mountain boltonia</t>
  </si>
  <si>
    <t>Boltonia sp.</t>
  </si>
  <si>
    <t>BOLTO</t>
  </si>
  <si>
    <t>L'Hér.</t>
  </si>
  <si>
    <t>Doll'S Daisy</t>
  </si>
  <si>
    <t>Borago officinalis</t>
  </si>
  <si>
    <t>BOOF</t>
  </si>
  <si>
    <t>Hound's-tongue</t>
  </si>
  <si>
    <t>Borago sp.</t>
  </si>
  <si>
    <t>Borage</t>
  </si>
  <si>
    <t>_BOCA12</t>
  </si>
  <si>
    <t>(L.) P.J. Alexander &amp; Windham</t>
  </si>
  <si>
    <t>BOLA6</t>
  </si>
  <si>
    <t>(Muhl. ex Willd.) P.J. Alexander &amp; Windham</t>
  </si>
  <si>
    <t>BOMI6</t>
  </si>
  <si>
    <t>(Greene) P.J. Alexander &amp; Windham</t>
  </si>
  <si>
    <t>Botrychium dissectum</t>
  </si>
  <si>
    <t>BODI2</t>
  </si>
  <si>
    <t>Spreng.</t>
  </si>
  <si>
    <t>Cut-leaved grape-fern</t>
  </si>
  <si>
    <t>Sceptridium dissectum</t>
  </si>
  <si>
    <t>(S.G. Gmel.) Angstr.</t>
  </si>
  <si>
    <t>Triangle moonwort</t>
  </si>
  <si>
    <t>Botrychium lanceolatum var. angustisegmentum</t>
  </si>
  <si>
    <t>BOLAA2</t>
  </si>
  <si>
    <t>(S.G. Gmel.) Angstr. Pease &amp; A.H. Moore</t>
  </si>
  <si>
    <t>Lance-leaf Moonwort</t>
  </si>
  <si>
    <t>Botrychium matricariifolium</t>
  </si>
  <si>
    <t>BOMA2</t>
  </si>
  <si>
    <t>(A. Braun ex Dowell) A. Braun ex Koch</t>
  </si>
  <si>
    <t>Matricary grape fern</t>
  </si>
  <si>
    <t>Botrychium multifidum</t>
  </si>
  <si>
    <t>(S.G. Gmel.) Trevis.</t>
  </si>
  <si>
    <t>Leathery grape fern</t>
  </si>
  <si>
    <t>Botrychium oneidense</t>
  </si>
  <si>
    <t>BOON</t>
  </si>
  <si>
    <t>(Gilbert) House</t>
  </si>
  <si>
    <t>Blunt-lobe grape fern</t>
  </si>
  <si>
    <t>Sceptridium oneidense</t>
  </si>
  <si>
    <t>Botrychium simplex</t>
  </si>
  <si>
    <t>BOSI</t>
  </si>
  <si>
    <t>E. Hitchc.</t>
  </si>
  <si>
    <t>Little grapefern</t>
  </si>
  <si>
    <t>Botrychium simplex var. laxifolium</t>
  </si>
  <si>
    <t>BOSIL</t>
  </si>
  <si>
    <t>E. Hitchc. (R.T. Clausen) Fernald</t>
  </si>
  <si>
    <t>Upland least moonwort</t>
  </si>
  <si>
    <t>Botrychium simplex var. simplex</t>
  </si>
  <si>
    <t>BOSIS</t>
  </si>
  <si>
    <t>Least moonwort</t>
  </si>
  <si>
    <t>Botrychium simplex var. tenebrosum</t>
  </si>
  <si>
    <t>BOSIT</t>
  </si>
  <si>
    <t>E. Hitchc. (A.A. Eaton) R.T. Clausen</t>
  </si>
  <si>
    <t>Slender least moonwort</t>
  </si>
  <si>
    <t>Botrychium sp.</t>
  </si>
  <si>
    <t>Sw.</t>
  </si>
  <si>
    <t>Grapefern</t>
  </si>
  <si>
    <t>Botrychium virginianum</t>
  </si>
  <si>
    <t>L. Sw.</t>
  </si>
  <si>
    <t>Rattlesnake fern</t>
  </si>
  <si>
    <t>BOVI8</t>
  </si>
  <si>
    <t>(L.) Michx.</t>
  </si>
  <si>
    <t>Bouteloua curtipendula</t>
  </si>
  <si>
    <t>BOCU</t>
  </si>
  <si>
    <t>(Michx.) Torr.</t>
  </si>
  <si>
    <t>Side-oats grama grass</t>
  </si>
  <si>
    <t>Bouteloua curtipendula var. curtipendula</t>
  </si>
  <si>
    <t>BOCUC2</t>
  </si>
  <si>
    <t>Bouteloua sp.</t>
  </si>
  <si>
    <t>BOUTE</t>
  </si>
  <si>
    <t>Lag.</t>
  </si>
  <si>
    <t>Grama</t>
  </si>
  <si>
    <t>Brachyelytrum aristosum</t>
  </si>
  <si>
    <t>BRAR9</t>
  </si>
  <si>
    <t>(Michx.) Trel.</t>
  </si>
  <si>
    <t>Northern short-husk</t>
  </si>
  <si>
    <t>Brachyelytrum septentrionale</t>
  </si>
  <si>
    <t>Brachyelytrum erectum</t>
  </si>
  <si>
    <t>BRER2</t>
  </si>
  <si>
    <t>(Schreb. ex Spreng.) P. Beauv.</t>
  </si>
  <si>
    <t>Bearded short-husk</t>
  </si>
  <si>
    <t>BRSE2</t>
  </si>
  <si>
    <t>(Babel) G. Tucker</t>
  </si>
  <si>
    <t>Brachyelytrum sp.</t>
  </si>
  <si>
    <t>BRACH2</t>
  </si>
  <si>
    <t>Shorthusk</t>
  </si>
  <si>
    <t>J.F. Gmel.</t>
  </si>
  <si>
    <t>Water shield</t>
  </si>
  <si>
    <t>Brasenia sp.</t>
  </si>
  <si>
    <t>BRASE</t>
  </si>
  <si>
    <t>Schreb.</t>
  </si>
  <si>
    <t>Brassica juncea</t>
  </si>
  <si>
    <t>BRJU</t>
  </si>
  <si>
    <t>(L.) Czern.</t>
  </si>
  <si>
    <t>Brown mustard</t>
  </si>
  <si>
    <t>(L.) W.D.J. Koch</t>
  </si>
  <si>
    <t>Black mustard</t>
  </si>
  <si>
    <t>Brassica oleracea</t>
  </si>
  <si>
    <t>BROL</t>
  </si>
  <si>
    <t>Cabbage</t>
  </si>
  <si>
    <t>Brassica rapa</t>
  </si>
  <si>
    <t>Field mustard</t>
  </si>
  <si>
    <t>Brassica sp.</t>
  </si>
  <si>
    <t>Mustard</t>
  </si>
  <si>
    <t>Brewaria pickeringii var. caesariensis</t>
  </si>
  <si>
    <t>Stylisma pickeringii var. pickeringii</t>
  </si>
  <si>
    <t>BRPIC</t>
  </si>
  <si>
    <t>STPIP3</t>
  </si>
  <si>
    <t>(Torr. ex M.A. Curtis) A. Gray Fernald &amp; B.G. Schub.</t>
  </si>
  <si>
    <t>Pickering's morning glory</t>
  </si>
  <si>
    <t>Brickellia eupatorioides</t>
  </si>
  <si>
    <t>BREU</t>
  </si>
  <si>
    <t>(L.) Shinners</t>
  </si>
  <si>
    <t>False boneset</t>
  </si>
  <si>
    <t>Brickellia eupatorioides var. eupatorioides</t>
  </si>
  <si>
    <t>BREUE</t>
  </si>
  <si>
    <t>Kuhnia eupatorioides</t>
  </si>
  <si>
    <t>Brickellia sp.</t>
  </si>
  <si>
    <t>BRICK</t>
  </si>
  <si>
    <t>Brickellbush</t>
  </si>
  <si>
    <t>Kuhnia sp.</t>
  </si>
  <si>
    <t>Briza maxima</t>
  </si>
  <si>
    <t>BRMA</t>
  </si>
  <si>
    <t>Big quaking grass</t>
  </si>
  <si>
    <t>Briza minor</t>
  </si>
  <si>
    <t>BRMI2</t>
  </si>
  <si>
    <t>Small quaking grass</t>
  </si>
  <si>
    <t>Briza sp.</t>
  </si>
  <si>
    <t>BRIZA</t>
  </si>
  <si>
    <t>Quakinggrass</t>
  </si>
  <si>
    <t>Bromus altissimus</t>
  </si>
  <si>
    <t>Bromus latiglumis</t>
  </si>
  <si>
    <t>BRAL5</t>
  </si>
  <si>
    <t>BRLA4</t>
  </si>
  <si>
    <t>Early brome</t>
  </si>
  <si>
    <t>Field brome</t>
  </si>
  <si>
    <t>Bromus japonicus</t>
  </si>
  <si>
    <t>Bromus briziformis</t>
  </si>
  <si>
    <t>BRBR5</t>
  </si>
  <si>
    <t>Fisch. &amp; C.A. Mey.</t>
  </si>
  <si>
    <t>Rattlesnake chess</t>
  </si>
  <si>
    <t>Bromus catharticus</t>
  </si>
  <si>
    <t>BRCA6</t>
  </si>
  <si>
    <t>Vahl</t>
  </si>
  <si>
    <t>Rescue grass</t>
  </si>
  <si>
    <t>Bromus unioloides</t>
  </si>
  <si>
    <t>Bromus willdenowii</t>
  </si>
  <si>
    <t>Fringed chess</t>
  </si>
  <si>
    <t>Bromus ciliatus var. ciliatus</t>
  </si>
  <si>
    <t>BRCIC3</t>
  </si>
  <si>
    <t>Bromus diandrus ssp. rigidus</t>
  </si>
  <si>
    <t>BRDIR</t>
  </si>
  <si>
    <t>Roth (Roth) Lainz</t>
  </si>
  <si>
    <t>Ripgut brome</t>
  </si>
  <si>
    <t>Bromus rigidus</t>
  </si>
  <si>
    <t>Soft chess</t>
  </si>
  <si>
    <t>Leyss.</t>
  </si>
  <si>
    <t>Smooth brome</t>
  </si>
  <si>
    <t>BRJA</t>
  </si>
  <si>
    <t>Japanese brome</t>
  </si>
  <si>
    <t>Bromus kalmii</t>
  </si>
  <si>
    <t>BRKA2</t>
  </si>
  <si>
    <t>Kalm's brome</t>
  </si>
  <si>
    <t>(Scribn. ex Shear) A.S. Hitchc.</t>
  </si>
  <si>
    <t>Bromus nottowayanus</t>
  </si>
  <si>
    <t>BRNO</t>
  </si>
  <si>
    <t>Nottoway Valley brome</t>
  </si>
  <si>
    <t>Bromus pubescens</t>
  </si>
  <si>
    <t>BRPU6</t>
  </si>
  <si>
    <t>Hairy brome</t>
  </si>
  <si>
    <t>Bromus racemosus</t>
  </si>
  <si>
    <t>Upright brome</t>
  </si>
  <si>
    <t>BRRI8</t>
  </si>
  <si>
    <t>Bromus secalinus</t>
  </si>
  <si>
    <t>BRSE</t>
  </si>
  <si>
    <t>Rye brome</t>
  </si>
  <si>
    <t>Bromus sp. (native forest and rich wetland species)</t>
  </si>
  <si>
    <t>_BROMU-N</t>
  </si>
  <si>
    <t>Brome</t>
  </si>
  <si>
    <t>Bromus sp. (non-native cultivated field species)</t>
  </si>
  <si>
    <t>_BROMU-C</t>
  </si>
  <si>
    <t>Bromus squarrosus</t>
  </si>
  <si>
    <t>BRSQ2</t>
  </si>
  <si>
    <t>Corn brome</t>
  </si>
  <si>
    <t>Barren brome</t>
  </si>
  <si>
    <t>Downy chess</t>
  </si>
  <si>
    <t>BRUN</t>
  </si>
  <si>
    <t>BRWI</t>
  </si>
  <si>
    <t>Rescue-grass</t>
  </si>
  <si>
    <t>Broussonetia papyrifera</t>
  </si>
  <si>
    <t>BRPA4</t>
  </si>
  <si>
    <t>(L.) L'Hér. ex Vent.</t>
  </si>
  <si>
    <t>Paper-mulberry</t>
  </si>
  <si>
    <t>Moraceae</t>
  </si>
  <si>
    <t>Broussonetia sp.</t>
  </si>
  <si>
    <t>BROUS</t>
  </si>
  <si>
    <t>L'Hér. ex Vent.</t>
  </si>
  <si>
    <t>Broussonetia</t>
  </si>
  <si>
    <t>Buchnera americana</t>
  </si>
  <si>
    <t>BUAM</t>
  </si>
  <si>
    <t>Bluehearts</t>
  </si>
  <si>
    <t>Buchnera sp.</t>
  </si>
  <si>
    <t>BUCHN</t>
  </si>
  <si>
    <t>Franch.</t>
  </si>
  <si>
    <t>Butterfly-bush</t>
  </si>
  <si>
    <t>Buddlejaceae</t>
  </si>
  <si>
    <t>Buddleja sp.</t>
  </si>
  <si>
    <t>BUDDL2</t>
  </si>
  <si>
    <t>Butterflybush</t>
  </si>
  <si>
    <t>Buglossoides arvensis</t>
  </si>
  <si>
    <t>BUAR3</t>
  </si>
  <si>
    <t>(L.) I.M. Johnst.</t>
  </si>
  <si>
    <t>Corn gromwell</t>
  </si>
  <si>
    <t>Lithospermum arvense</t>
  </si>
  <si>
    <t>Buglossoides sp.</t>
  </si>
  <si>
    <t>BUGLO</t>
  </si>
  <si>
    <t>Moench</t>
  </si>
  <si>
    <t>Buglossoides</t>
  </si>
  <si>
    <t>Bulbostylis capillaris</t>
  </si>
  <si>
    <t>BUCA2</t>
  </si>
  <si>
    <t>(L.) Kunth ex C.B. Clarke</t>
  </si>
  <si>
    <t>Densetuft hairsedge</t>
  </si>
  <si>
    <t>Bulbostylis sp.</t>
  </si>
  <si>
    <t>BULBO</t>
  </si>
  <si>
    <t>Hairsedge</t>
  </si>
  <si>
    <t>Bunias orientalis</t>
  </si>
  <si>
    <t>BUOR</t>
  </si>
  <si>
    <t>Turkish warty cabbage</t>
  </si>
  <si>
    <t>Bunias sp.</t>
  </si>
  <si>
    <t>BUNIA</t>
  </si>
  <si>
    <t>Wartycabbage</t>
  </si>
  <si>
    <t>Bupleurum rotundifolium</t>
  </si>
  <si>
    <t>BURO</t>
  </si>
  <si>
    <t>Hare's ear</t>
  </si>
  <si>
    <t>Bupleurum sp.</t>
  </si>
  <si>
    <t>BUPLE</t>
  </si>
  <si>
    <t>Bupleurum</t>
  </si>
  <si>
    <t>Cabomba caroliniana</t>
  </si>
  <si>
    <t>Fanwort</t>
  </si>
  <si>
    <t>Cabomba sp.</t>
  </si>
  <si>
    <t>CABOM</t>
  </si>
  <si>
    <t>Aubl.</t>
  </si>
  <si>
    <t>CAMU23</t>
  </si>
  <si>
    <t>(Sch. Bip.) Fernald</t>
  </si>
  <si>
    <t>Cacalia suaveolens</t>
  </si>
  <si>
    <t>Hasteola suaveolens</t>
  </si>
  <si>
    <t>CASU</t>
  </si>
  <si>
    <t>HASU3</t>
  </si>
  <si>
    <t>Sweet-scented Indian plantain</t>
  </si>
  <si>
    <t>(Bigelow) Hook.</t>
  </si>
  <si>
    <t>Sea rocket</t>
  </si>
  <si>
    <t>Cakile sp.</t>
  </si>
  <si>
    <t>CAKIL</t>
  </si>
  <si>
    <t>Searocket</t>
  </si>
  <si>
    <t>(Michx.) P. Beauv.</t>
  </si>
  <si>
    <t>Canada bluejoint</t>
  </si>
  <si>
    <t>Calamagrostis canadensis var. canadensis</t>
  </si>
  <si>
    <t>CACAC10</t>
  </si>
  <si>
    <t>Calamagrostis canadensis var. macouniana</t>
  </si>
  <si>
    <t>CACAM</t>
  </si>
  <si>
    <t>(Michx.) P. Beauv. (Vasey) Stebbins</t>
  </si>
  <si>
    <t>Calamagrostis cinnoides</t>
  </si>
  <si>
    <t>Calamagrostis coarctata</t>
  </si>
  <si>
    <t>CACI</t>
  </si>
  <si>
    <t>CACO71</t>
  </si>
  <si>
    <t>W.P.C. Barton, nom. Illeg.</t>
  </si>
  <si>
    <t>Nuttall's Reed-grass</t>
  </si>
  <si>
    <t>(Torr.) Torr. ex Eat.</t>
  </si>
  <si>
    <t>Arctic reedgrass</t>
  </si>
  <si>
    <t>Calamagrostis epigeios</t>
  </si>
  <si>
    <t>CAEP</t>
  </si>
  <si>
    <t>Chee reedgrass</t>
  </si>
  <si>
    <t>Calamagrostis pickeringii</t>
  </si>
  <si>
    <t>Pickering's reed grass</t>
  </si>
  <si>
    <t>Calamagrostis sp.</t>
  </si>
  <si>
    <t>Reedgrass</t>
  </si>
  <si>
    <t>Calamintha nepeta</t>
  </si>
  <si>
    <t>CANE17</t>
  </si>
  <si>
    <t>(L.) Savi</t>
  </si>
  <si>
    <t>Lesser calamint</t>
  </si>
  <si>
    <t>Calamintha sp.</t>
  </si>
  <si>
    <t>CALAM4</t>
  </si>
  <si>
    <t>Calamint</t>
  </si>
  <si>
    <t>Calamovilfa brevipilis</t>
  </si>
  <si>
    <t>(Torr.) Scribn.</t>
  </si>
  <si>
    <t>Pine Barrens reed grass</t>
  </si>
  <si>
    <t>Calamovilfa sp.</t>
  </si>
  <si>
    <t>CALAM2</t>
  </si>
  <si>
    <t>(A. Gray) Hack. ex Scribn. &amp; Southw.</t>
  </si>
  <si>
    <t>Sandreed</t>
  </si>
  <si>
    <t>Calla palustris</t>
  </si>
  <si>
    <t>Wild calla</t>
  </si>
  <si>
    <t>Calla sp.</t>
  </si>
  <si>
    <t>CALLA</t>
  </si>
  <si>
    <t>Callalily</t>
  </si>
  <si>
    <t>Callitriche heterophylla</t>
  </si>
  <si>
    <t>CAHE3</t>
  </si>
  <si>
    <t>Larger water-starwort</t>
  </si>
  <si>
    <t>Callitrichaceae</t>
  </si>
  <si>
    <t>Marsh water-starwort</t>
  </si>
  <si>
    <t>Callitriche sp.</t>
  </si>
  <si>
    <t>Water-Starwort</t>
  </si>
  <si>
    <t>Scop.</t>
  </si>
  <si>
    <t>European water-starwort</t>
  </si>
  <si>
    <t>Callitriche terrestris</t>
  </si>
  <si>
    <t>CATE19</t>
  </si>
  <si>
    <t>Austin's terrestial water-starwort</t>
  </si>
  <si>
    <t>Calluna sp.</t>
  </si>
  <si>
    <t>CALLU</t>
  </si>
  <si>
    <t>Salisb.</t>
  </si>
  <si>
    <t>Heather</t>
  </si>
  <si>
    <t>Calluna vulgaris</t>
  </si>
  <si>
    <t>(L.) Hull</t>
  </si>
  <si>
    <t>Calopogon sp.</t>
  </si>
  <si>
    <t>CALOP2</t>
  </si>
  <si>
    <t>R. Br.</t>
  </si>
  <si>
    <t>Grasspink</t>
  </si>
  <si>
    <t>Calopogon tuberosus</t>
  </si>
  <si>
    <t>CATU5</t>
  </si>
  <si>
    <t>Grass-pink</t>
  </si>
  <si>
    <t>Marsh-marigold</t>
  </si>
  <si>
    <t>Caltha sp.</t>
  </si>
  <si>
    <t>CALTH</t>
  </si>
  <si>
    <t>Marsh Marigold</t>
  </si>
  <si>
    <t>Calystegia hederacea</t>
  </si>
  <si>
    <t>CAHE21</t>
  </si>
  <si>
    <t>Wall.</t>
  </si>
  <si>
    <t>Japanese false bindweed</t>
  </si>
  <si>
    <t>Calystegia pubescens</t>
  </si>
  <si>
    <t>CAPU17</t>
  </si>
  <si>
    <t>Calystegia sepium</t>
  </si>
  <si>
    <t>CASE13</t>
  </si>
  <si>
    <t>Hedge false bindweed</t>
  </si>
  <si>
    <t>Calystegia sepium ssp. americanum</t>
  </si>
  <si>
    <t>CASEA2</t>
  </si>
  <si>
    <t>(L.) R. Br. (Sims) Brummitt </t>
  </si>
  <si>
    <t>Calystegia sepium ssp. angulata</t>
  </si>
  <si>
    <t>CASEA3</t>
  </si>
  <si>
    <t>(L.) R. Br. Brummitt </t>
  </si>
  <si>
    <t>Calystegia sepium ssp. appalachiana</t>
  </si>
  <si>
    <t>CASEA4</t>
  </si>
  <si>
    <t>(L.) R. Br. Brummitt</t>
  </si>
  <si>
    <t>Appalachian bindweed</t>
  </si>
  <si>
    <t>Calystegia sepium ssp. erratica</t>
  </si>
  <si>
    <t>CASEE</t>
  </si>
  <si>
    <t>Occluded bindweed</t>
  </si>
  <si>
    <t>Calystegia sepium ssp. sepium</t>
  </si>
  <si>
    <t>CASES</t>
  </si>
  <si>
    <t>Calystegia sp.</t>
  </si>
  <si>
    <t>CALYS</t>
  </si>
  <si>
    <t>False Bindweed</t>
  </si>
  <si>
    <t>Calystegia spithamaea</t>
  </si>
  <si>
    <t>CASP14</t>
  </si>
  <si>
    <t>(L.) Pursh</t>
  </si>
  <si>
    <t>Erect bindweed</t>
  </si>
  <si>
    <t>Calystegia spithamaea ssp. spithamaea</t>
  </si>
  <si>
    <t>CASPS2</t>
  </si>
  <si>
    <t>Camelina microcarpa</t>
  </si>
  <si>
    <t>Andrz. ex DC.</t>
  </si>
  <si>
    <t>Small-fruited false-flax</t>
  </si>
  <si>
    <t>Camelina sativa</t>
  </si>
  <si>
    <t>(L.) Crantz</t>
  </si>
  <si>
    <t>False flax</t>
  </si>
  <si>
    <t>Camelina sp.</t>
  </si>
  <si>
    <t>CAMEL</t>
  </si>
  <si>
    <t>Crantz</t>
  </si>
  <si>
    <t>False Flax</t>
  </si>
  <si>
    <t>Campanula americana</t>
  </si>
  <si>
    <t>Campanulastrum americanum</t>
  </si>
  <si>
    <t>CAAM6</t>
  </si>
  <si>
    <t>CAAM18</t>
  </si>
  <si>
    <t>Tall bellflower</t>
  </si>
  <si>
    <t>Campanula aparinoides</t>
  </si>
  <si>
    <t>CAAP2</t>
  </si>
  <si>
    <t>Marsh bellflower</t>
  </si>
  <si>
    <t>Campanula rapunculoides</t>
  </si>
  <si>
    <t>Creeping bellflower</t>
  </si>
  <si>
    <t>Harebell</t>
  </si>
  <si>
    <t>Campanula sp.</t>
  </si>
  <si>
    <t>Bellflower</t>
  </si>
  <si>
    <t>(L.) Small</t>
  </si>
  <si>
    <t>American bellflower</t>
  </si>
  <si>
    <t>Campanulastrum sp.</t>
  </si>
  <si>
    <t>CAMPA2</t>
  </si>
  <si>
    <t>Campsis radicans</t>
  </si>
  <si>
    <t>CARA2</t>
  </si>
  <si>
    <t>(L.) Seem. ex Bureau</t>
  </si>
  <si>
    <t>Trumpet creeper</t>
  </si>
  <si>
    <t>Bignoniaceae</t>
  </si>
  <si>
    <t>Campsis sp.</t>
  </si>
  <si>
    <t>CAMPS</t>
  </si>
  <si>
    <t>Lour.</t>
  </si>
  <si>
    <t>Campsis</t>
  </si>
  <si>
    <t>Campulosus aromaticus</t>
  </si>
  <si>
    <t>Ctenium aromaticum</t>
  </si>
  <si>
    <t>CAAR31</t>
  </si>
  <si>
    <t>CTAR</t>
  </si>
  <si>
    <t>(Walter) Scribn.</t>
  </si>
  <si>
    <t>Toothache grass</t>
  </si>
  <si>
    <t>Campulosus sp.</t>
  </si>
  <si>
    <t>Ctenium sp.</t>
  </si>
  <si>
    <t>_CAMPU_G</t>
  </si>
  <si>
    <t>CTENI</t>
  </si>
  <si>
    <t>Desv.</t>
  </si>
  <si>
    <t>Campulosus</t>
  </si>
  <si>
    <t>Cannabis sativa</t>
  </si>
  <si>
    <t>CASA3</t>
  </si>
  <si>
    <t>Hemp</t>
  </si>
  <si>
    <t>Cannabis sp.</t>
  </si>
  <si>
    <t>CANNA</t>
  </si>
  <si>
    <t>Capnoides sempervirens</t>
  </si>
  <si>
    <t>Corydalis sempervirens</t>
  </si>
  <si>
    <t>CASE16</t>
  </si>
  <si>
    <t>COSE5</t>
  </si>
  <si>
    <t>(L.) Borkh.</t>
  </si>
  <si>
    <t>Rock harlequin</t>
  </si>
  <si>
    <t>Capsella bursa-pastoris</t>
  </si>
  <si>
    <t>Shepherd's-purse</t>
  </si>
  <si>
    <t>Capsella sp.</t>
  </si>
  <si>
    <t>CAPSE</t>
  </si>
  <si>
    <t>Capsella</t>
  </si>
  <si>
    <t>Cardamine angustata</t>
  </si>
  <si>
    <t>CAAN11</t>
  </si>
  <si>
    <t>O.E. Schulz</t>
  </si>
  <si>
    <t>Slender toothwort</t>
  </si>
  <si>
    <t>Cardamine bulbosa</t>
  </si>
  <si>
    <t>(Schreb. ex Muhl.) B.S.P.</t>
  </si>
  <si>
    <t>Bittercress</t>
  </si>
  <si>
    <t>Cardamine concatenata</t>
  </si>
  <si>
    <t>CACO26</t>
  </si>
  <si>
    <t>(Michx.) Sw.</t>
  </si>
  <si>
    <t>Cutleaf toothwort</t>
  </si>
  <si>
    <t>Cardamine diphylla</t>
  </si>
  <si>
    <t>CADI10</t>
  </si>
  <si>
    <t>(Michx.) Wood</t>
  </si>
  <si>
    <t>Two-leaved toothwort</t>
  </si>
  <si>
    <t>Cardamine douglassii</t>
  </si>
  <si>
    <t>Purple bittercress</t>
  </si>
  <si>
    <t>Hairy bittercress</t>
  </si>
  <si>
    <t>Cardamine impatiens</t>
  </si>
  <si>
    <t>CAIM</t>
  </si>
  <si>
    <t>Narrowleaf bitter cress</t>
  </si>
  <si>
    <t>Cardamine longii</t>
  </si>
  <si>
    <t>CALO11</t>
  </si>
  <si>
    <t>Long's bittercress</t>
  </si>
  <si>
    <t>Cardamine maxima</t>
  </si>
  <si>
    <t>CAMA36</t>
  </si>
  <si>
    <t>(Nutt.) Alph. Wood</t>
  </si>
  <si>
    <t>Large toothwort</t>
  </si>
  <si>
    <t>Cardamine palustris</t>
  </si>
  <si>
    <t>Cardamine pratensis var. palustris</t>
  </si>
  <si>
    <t>CAPA84</t>
  </si>
  <si>
    <t>CAPRP2</t>
  </si>
  <si>
    <t>(Wimm. &amp; Grab.) Peterm.</t>
  </si>
  <si>
    <t>Meadow cuckoo-flower</t>
  </si>
  <si>
    <t>Cardamine parviflora</t>
  </si>
  <si>
    <t>CAPA12</t>
  </si>
  <si>
    <t>Sand bittercress</t>
  </si>
  <si>
    <t>Cardamine parviflora var. arenicola</t>
  </si>
  <si>
    <t>CAPAA2</t>
  </si>
  <si>
    <t>L. (Britton) O.E. Schulz</t>
  </si>
  <si>
    <t>Small-flowered bittercress</t>
  </si>
  <si>
    <t>Pennsylvania bittercress</t>
  </si>
  <si>
    <t>Cardamine pratensis</t>
  </si>
  <si>
    <t>CAPR3</t>
  </si>
  <si>
    <t>Cuckoo-flower</t>
  </si>
  <si>
    <t>L. Wimm. &amp; Grab.</t>
  </si>
  <si>
    <t>Cardamine pratensis var. pratensis</t>
  </si>
  <si>
    <t>CAPRP</t>
  </si>
  <si>
    <t>Cardamine rotundifolia</t>
  </si>
  <si>
    <t>Round-leaf bittercress</t>
  </si>
  <si>
    <t>Cardamine sp.</t>
  </si>
  <si>
    <t>Cardaria draba</t>
  </si>
  <si>
    <t>CADR</t>
  </si>
  <si>
    <t>(L.) Desv.</t>
  </si>
  <si>
    <t>Hoary cress</t>
  </si>
  <si>
    <t>Cardaria sp.</t>
  </si>
  <si>
    <t>CARDA2</t>
  </si>
  <si>
    <t>Whitetop</t>
  </si>
  <si>
    <t>Cardiospermum halicacabum</t>
  </si>
  <si>
    <t>CAHA13</t>
  </si>
  <si>
    <t>Balloon-vine</t>
  </si>
  <si>
    <t>Cardiospermum sp.</t>
  </si>
  <si>
    <t>CARDI2</t>
  </si>
  <si>
    <t>Balloonvine</t>
  </si>
  <si>
    <t>Carduus acanthoides</t>
  </si>
  <si>
    <t>CAAC</t>
  </si>
  <si>
    <t>Thistle</t>
  </si>
  <si>
    <t>Carduus crispus</t>
  </si>
  <si>
    <t>CACR2</t>
  </si>
  <si>
    <t>Welted thistle</t>
  </si>
  <si>
    <t>Carduus nutans</t>
  </si>
  <si>
    <t>CANU4</t>
  </si>
  <si>
    <t>Nodding thistle</t>
  </si>
  <si>
    <t>Carduus sp.</t>
  </si>
  <si>
    <t>CARDU</t>
  </si>
  <si>
    <t>Plumeless Thistle</t>
  </si>
  <si>
    <t>Carex abscondita</t>
  </si>
  <si>
    <t>CAAB5</t>
  </si>
  <si>
    <t>Mackenzie</t>
  </si>
  <si>
    <t>Thicket sedge</t>
  </si>
  <si>
    <t>Carex aggregata</t>
  </si>
  <si>
    <t>CAAG2</t>
  </si>
  <si>
    <t>Glomerate sedge</t>
  </si>
  <si>
    <t>Carex alata</t>
  </si>
  <si>
    <t>CAAL3</t>
  </si>
  <si>
    <t>Broad-winged sedge</t>
  </si>
  <si>
    <t>Carex albicans</t>
  </si>
  <si>
    <t>CAAL25</t>
  </si>
  <si>
    <t>Willd. ex Spreng.</t>
  </si>
  <si>
    <t>White-tinged sedge</t>
  </si>
  <si>
    <t>Carex albicans var. albicans</t>
  </si>
  <si>
    <t>CAALA</t>
  </si>
  <si>
    <t>Carex albicans var. emmonsii</t>
  </si>
  <si>
    <t>CAALE</t>
  </si>
  <si>
    <t>Willd. ex Spreng. (Dewey ex Torr.) J. Rettig</t>
  </si>
  <si>
    <t>Emmons' sedge</t>
  </si>
  <si>
    <t>Carex emmonsii</t>
  </si>
  <si>
    <t>Carex albolutescens</t>
  </si>
  <si>
    <t>CAAL5</t>
  </si>
  <si>
    <t>Schwein.</t>
  </si>
  <si>
    <t>Greenish-white sedge</t>
  </si>
  <si>
    <t>Carex albursina</t>
  </si>
  <si>
    <t>CAAL11</t>
  </si>
  <si>
    <t>Sheldon</t>
  </si>
  <si>
    <t>White bear lake sedge</t>
  </si>
  <si>
    <t>Carex alopecoidea</t>
  </si>
  <si>
    <t>CAAL8</t>
  </si>
  <si>
    <t>Tuckerman</t>
  </si>
  <si>
    <t>Foxtail sedge</t>
  </si>
  <si>
    <t>Carex amphibola</t>
  </si>
  <si>
    <t>CAAM8</t>
  </si>
  <si>
    <t>Steud.</t>
  </si>
  <si>
    <t>Eastern narrow-leaf sedge</t>
  </si>
  <si>
    <t>Carex amphibola var. amphibola</t>
  </si>
  <si>
    <t>CAAMA2</t>
  </si>
  <si>
    <t>Carex amphibola var. rigida</t>
  </si>
  <si>
    <t>Carex planispicata</t>
  </si>
  <si>
    <t>CAAMR</t>
  </si>
  <si>
    <t>CAPL18</t>
  </si>
  <si>
    <t>Steudel (L. H. Bailey) Fernald</t>
  </si>
  <si>
    <t>Flat-spiked sedge</t>
  </si>
  <si>
    <t>Carex annectens</t>
  </si>
  <si>
    <t>CAAN6</t>
  </si>
  <si>
    <t>(Bickn.) Bickn.</t>
  </si>
  <si>
    <t>Yellow fruited sedge</t>
  </si>
  <si>
    <t>Carex appalachica</t>
  </si>
  <si>
    <t>CAAP5</t>
  </si>
  <si>
    <t>J. Webber &amp; P.W. Ball</t>
  </si>
  <si>
    <t>Appalachian stellate sedge</t>
  </si>
  <si>
    <t>Wahlenb.</t>
  </si>
  <si>
    <t>water sedge</t>
  </si>
  <si>
    <t>Carex aquatilis var. substricta</t>
  </si>
  <si>
    <t>Carex aquatilis var. altior</t>
  </si>
  <si>
    <t>CAAQA5</t>
  </si>
  <si>
    <t>Wahlenb. (Rydb.) Fernald</t>
  </si>
  <si>
    <t>CAAQS2</t>
  </si>
  <si>
    <t>Carex arctata</t>
  </si>
  <si>
    <t>CAAR3</t>
  </si>
  <si>
    <t>Boott ex Hook.</t>
  </si>
  <si>
    <t>Drooping wood sedge</t>
  </si>
  <si>
    <t>Carex argyrantha</t>
  </si>
  <si>
    <t>CAAR4</t>
  </si>
  <si>
    <t>Tuck.</t>
  </si>
  <si>
    <t>Hay sedge</t>
  </si>
  <si>
    <t>Carex atlantica</t>
  </si>
  <si>
    <t>CAAT4</t>
  </si>
  <si>
    <t>Bailey</t>
  </si>
  <si>
    <t>Atlantic sedge</t>
  </si>
  <si>
    <t>Carex atlantica ssp. atlantica</t>
  </si>
  <si>
    <t>CAATA2</t>
  </si>
  <si>
    <t>Prickly bog sedge</t>
  </si>
  <si>
    <t>Carex atlantica ssp. capillacea</t>
  </si>
  <si>
    <t>CAATC</t>
  </si>
  <si>
    <t>L.H. Bailey (L.H. Bailey) Reznicek</t>
  </si>
  <si>
    <t>Howe's sedge</t>
  </si>
  <si>
    <t>Carex backii</t>
  </si>
  <si>
    <t>CABA3</t>
  </si>
  <si>
    <t>Boott</t>
  </si>
  <si>
    <t>Back's sedge</t>
  </si>
  <si>
    <t>Carex barrattii</t>
  </si>
  <si>
    <t>CABA9</t>
  </si>
  <si>
    <t>Schwein. &amp; Torr.</t>
  </si>
  <si>
    <t>Barratt's sedge</t>
  </si>
  <si>
    <t>Olney ex Fern.</t>
  </si>
  <si>
    <t>Bebb's sedge</t>
  </si>
  <si>
    <t>Carex bicknellii</t>
  </si>
  <si>
    <t>CABI3</t>
  </si>
  <si>
    <t>Bicknell's sedge</t>
  </si>
  <si>
    <t>Carex bicknellii var. bicknellii</t>
  </si>
  <si>
    <t>CABIB</t>
  </si>
  <si>
    <t>Carex billingsii</t>
  </si>
  <si>
    <t>CABI22</t>
  </si>
  <si>
    <t>(O.W. Knight) Kirschb.</t>
  </si>
  <si>
    <t>Billings' Sedge</t>
  </si>
  <si>
    <t>Carex trisperma var. billingsii</t>
  </si>
  <si>
    <t>Carex blanda</t>
  </si>
  <si>
    <t>CABL</t>
  </si>
  <si>
    <t>Dewey</t>
  </si>
  <si>
    <t>Woodland sedge</t>
  </si>
  <si>
    <t>(Dewey) Mackenzie</t>
  </si>
  <si>
    <t>Short sedge</t>
  </si>
  <si>
    <t>Carex bromoides</t>
  </si>
  <si>
    <t>CABR14</t>
  </si>
  <si>
    <t>Schkuhr ex Willd.</t>
  </si>
  <si>
    <t>Brome-like sedge</t>
  </si>
  <si>
    <t>CABR15</t>
  </si>
  <si>
    <t>(Pers.) Poir.</t>
  </si>
  <si>
    <t>Brownish sedge</t>
  </si>
  <si>
    <t>Carex brunnescens var. sphaerostachya</t>
  </si>
  <si>
    <t>Carex brunnescens ssp. sphaerostachya</t>
  </si>
  <si>
    <t>CABRS</t>
  </si>
  <si>
    <t>(Pers.) Poir. (Tuck.) Kalela</t>
  </si>
  <si>
    <t>Round-spike brownish sedge</t>
  </si>
  <si>
    <t>CABRS2</t>
  </si>
  <si>
    <t>(Pers.) Poir. (Tuck.) Kuk</t>
  </si>
  <si>
    <t>Carex bullata</t>
  </si>
  <si>
    <t>CABU7</t>
  </si>
  <si>
    <t>Button sedge</t>
  </si>
  <si>
    <t>Carex bushii</t>
  </si>
  <si>
    <t>CABU5</t>
  </si>
  <si>
    <t>Bush's sedge</t>
  </si>
  <si>
    <t>Brown sedge</t>
  </si>
  <si>
    <t>Silvery sedge</t>
  </si>
  <si>
    <t>Carex canescens ssp. canescens</t>
  </si>
  <si>
    <t>CACAC6</t>
  </si>
  <si>
    <t>Carex canescens var. canescens</t>
  </si>
  <si>
    <t>Carex canescens ssp. disjuncta</t>
  </si>
  <si>
    <t>CACAD2</t>
  </si>
  <si>
    <t>L. (Fernald) Toivonen</t>
  </si>
  <si>
    <t>Carex disjuncta</t>
  </si>
  <si>
    <t>CACAC5</t>
  </si>
  <si>
    <t>Carex caroliniana</t>
  </si>
  <si>
    <t>CACA15</t>
  </si>
  <si>
    <t>Carolina sedge</t>
  </si>
  <si>
    <t>Carex cephaloidea</t>
  </si>
  <si>
    <t>CACE2</t>
  </si>
  <si>
    <t>(Dewey) Dewey</t>
  </si>
  <si>
    <t>Thin-leaf sedge</t>
  </si>
  <si>
    <t>Carex cephalophora</t>
  </si>
  <si>
    <t>Sedge</t>
  </si>
  <si>
    <t>Carex collinsii</t>
  </si>
  <si>
    <t>CACO21</t>
  </si>
  <si>
    <t>Collins' sedge</t>
  </si>
  <si>
    <t>Carex communis</t>
  </si>
  <si>
    <t>CACO7</t>
  </si>
  <si>
    <t>L.H. Bailey</t>
  </si>
  <si>
    <t>Fibrous-rooted sedge</t>
  </si>
  <si>
    <t>Carex comosa</t>
  </si>
  <si>
    <t>CACO8</t>
  </si>
  <si>
    <t>Bristly sedge</t>
  </si>
  <si>
    <t>Carex complanata</t>
  </si>
  <si>
    <t>CACO9</t>
  </si>
  <si>
    <t>Torr. &amp; Hook.</t>
  </si>
  <si>
    <t>Flattened sedge</t>
  </si>
  <si>
    <t>Carex complanata var. hirsuta</t>
  </si>
  <si>
    <t>Carex hirsutella</t>
  </si>
  <si>
    <t>CACOH</t>
  </si>
  <si>
    <t>CAHI6</t>
  </si>
  <si>
    <t>Torr. &amp; Hook. (Willd.) Gleason</t>
  </si>
  <si>
    <t>Hirsute sedge</t>
  </si>
  <si>
    <t>Carex conjuncta</t>
  </si>
  <si>
    <t>CACO13</t>
  </si>
  <si>
    <t>Soft fox sedge</t>
  </si>
  <si>
    <t>Carex conoidea</t>
  </si>
  <si>
    <t>CACO14</t>
  </si>
  <si>
    <t>Field sedge</t>
  </si>
  <si>
    <t>Carex copulata</t>
  </si>
  <si>
    <t>Carex laxiculmis var. copulata</t>
  </si>
  <si>
    <t>CACO53</t>
  </si>
  <si>
    <t>CALAC</t>
  </si>
  <si>
    <t>(L.H. Bailey) Mackenzie (pro hyb)</t>
  </si>
  <si>
    <t>Coupled Sedge</t>
  </si>
  <si>
    <t>Carex crawei</t>
  </si>
  <si>
    <t>Crawe's sedge</t>
  </si>
  <si>
    <t>Crawford's sedge</t>
  </si>
  <si>
    <t>Carex crinita</t>
  </si>
  <si>
    <t>Fringed sedge</t>
  </si>
  <si>
    <t>Carex crinita var. brevicrinis</t>
  </si>
  <si>
    <t>CACRB</t>
  </si>
  <si>
    <t>Lam. Fernald</t>
  </si>
  <si>
    <t>Carex crinita var. crinita</t>
  </si>
  <si>
    <t>CACRC2</t>
  </si>
  <si>
    <t>Carex cristatella</t>
  </si>
  <si>
    <t>CACR7</t>
  </si>
  <si>
    <t>Crested sedge</t>
  </si>
  <si>
    <t>Carex cryptolepis</t>
  </si>
  <si>
    <t>CACR9</t>
  </si>
  <si>
    <t>Small yellow sedge</t>
  </si>
  <si>
    <t>Carex cumulata</t>
  </si>
  <si>
    <t>CACU3</t>
  </si>
  <si>
    <t>(Bailey) Fern.</t>
  </si>
  <si>
    <t>Clustered sedge</t>
  </si>
  <si>
    <t>Carex davisii</t>
  </si>
  <si>
    <t>CADA</t>
  </si>
  <si>
    <t>Davis' sedge</t>
  </si>
  <si>
    <t>Carex debilis</t>
  </si>
  <si>
    <t>CADE5</t>
  </si>
  <si>
    <t>White-edged sedge</t>
  </si>
  <si>
    <t>Carex debilis var. debilis</t>
  </si>
  <si>
    <t>CADED</t>
  </si>
  <si>
    <t>Carex debilis var. interjecta</t>
  </si>
  <si>
    <t>CADEI2</t>
  </si>
  <si>
    <t>Michx. L.H. Bailey</t>
  </si>
  <si>
    <t>Carex debilis var. pubera</t>
  </si>
  <si>
    <t>CADEP</t>
  </si>
  <si>
    <t>Carex debilis var. rudgei</t>
  </si>
  <si>
    <t>CADER</t>
  </si>
  <si>
    <t>Carex deweyana</t>
  </si>
  <si>
    <t>CADE9</t>
  </si>
  <si>
    <t>Dewey's sedge</t>
  </si>
  <si>
    <t>Carex deweyana var. deweyana</t>
  </si>
  <si>
    <t>CADED4</t>
  </si>
  <si>
    <t>Schrank</t>
  </si>
  <si>
    <t>Lesser panicled sedge</t>
  </si>
  <si>
    <t>Carex digitalis</t>
  </si>
  <si>
    <t>CADI5</t>
  </si>
  <si>
    <t>Slender woodland sedge</t>
  </si>
  <si>
    <t>CADI24</t>
  </si>
  <si>
    <t>(Fernald) E.P. Bicknell</t>
  </si>
  <si>
    <t>Soft-leaf sedge</t>
  </si>
  <si>
    <t>Carex eburnea</t>
  </si>
  <si>
    <t>CAEB2</t>
  </si>
  <si>
    <t>Ebony sedge</t>
  </si>
  <si>
    <t>Murr.</t>
  </si>
  <si>
    <t>Star sedge</t>
  </si>
  <si>
    <t>Carex stellulata</t>
  </si>
  <si>
    <t>CAEM</t>
  </si>
  <si>
    <t>Dewey ex Torr.</t>
  </si>
  <si>
    <t>Carex emoryi</t>
  </si>
  <si>
    <t>CAEM2</t>
  </si>
  <si>
    <t>Emory's sedge</t>
  </si>
  <si>
    <t>Carex exilis</t>
  </si>
  <si>
    <t>CAEX7</t>
  </si>
  <si>
    <t>Coast sedge</t>
  </si>
  <si>
    <t>Carex festucacea</t>
  </si>
  <si>
    <t>CAFE3</t>
  </si>
  <si>
    <t>Fescue sedge</t>
  </si>
  <si>
    <t>Carex flaccosperma</t>
  </si>
  <si>
    <t>CAFL3</t>
  </si>
  <si>
    <t>Thinfruit sedge</t>
  </si>
  <si>
    <t>Carex flaccosperma var. glaucodea</t>
  </si>
  <si>
    <t>Carex glaucodea</t>
  </si>
  <si>
    <t>CAFLG5</t>
  </si>
  <si>
    <t>CAGL6</t>
  </si>
  <si>
    <t>Dewey (Tuck. Ex Olney) Kuk.</t>
  </si>
  <si>
    <t>Yellow sedge</t>
  </si>
  <si>
    <t>Carex floridana</t>
  </si>
  <si>
    <t>CAFL5</t>
  </si>
  <si>
    <t>Florida sedge</t>
  </si>
  <si>
    <t>Carex nigromarginata var. floridana</t>
  </si>
  <si>
    <t>Carex foenea</t>
  </si>
  <si>
    <t>Carex siccata</t>
  </si>
  <si>
    <t>CAFO3</t>
  </si>
  <si>
    <t>CASI12</t>
  </si>
  <si>
    <t>Dry-spiked sedge</t>
  </si>
  <si>
    <t>Carex folliculata</t>
  </si>
  <si>
    <t>CAFO6</t>
  </si>
  <si>
    <t>Long sedge</t>
  </si>
  <si>
    <t>Carex formosa</t>
  </si>
  <si>
    <t>CAFO4</t>
  </si>
  <si>
    <t>Handsome sedge</t>
  </si>
  <si>
    <t>Carex frankii</t>
  </si>
  <si>
    <t>CAFR3</t>
  </si>
  <si>
    <t>Frank's sedge</t>
  </si>
  <si>
    <t>Tuck. ex Olney</t>
  </si>
  <si>
    <t>Blue sedge</t>
  </si>
  <si>
    <t>Carex gracilescens</t>
  </si>
  <si>
    <t>CAGR8</t>
  </si>
  <si>
    <t>Slender loose-flowered sedge</t>
  </si>
  <si>
    <t>Carex gracillima</t>
  </si>
  <si>
    <t>CAGR2</t>
  </si>
  <si>
    <t>Graceful sedge</t>
  </si>
  <si>
    <t>Carex granularis</t>
  </si>
  <si>
    <t>CAGR3</t>
  </si>
  <si>
    <t>Limestone meadow sedge</t>
  </si>
  <si>
    <t>Carex granularis var. granularis</t>
  </si>
  <si>
    <t>CAGRG</t>
  </si>
  <si>
    <t>Carex granularis var. haleana</t>
  </si>
  <si>
    <t>CAGRH</t>
  </si>
  <si>
    <t>Muhl. ex Willd. (Olney) Porter</t>
  </si>
  <si>
    <t>Hale's meadow sedge</t>
  </si>
  <si>
    <t>Carex grayi</t>
  </si>
  <si>
    <t>CAGR5</t>
  </si>
  <si>
    <t>Carey</t>
  </si>
  <si>
    <t>Gray's sedge</t>
  </si>
  <si>
    <t>Carex grisea</t>
  </si>
  <si>
    <t>CAGR24</t>
  </si>
  <si>
    <t>Carex grisea var. amphibola</t>
  </si>
  <si>
    <t>CAGRA</t>
  </si>
  <si>
    <t>Wahlenb. (Steud.) Kük.</t>
  </si>
  <si>
    <t>Narrow-leaf sedge</t>
  </si>
  <si>
    <t>Carex gynandra</t>
  </si>
  <si>
    <t>CAGY4</t>
  </si>
  <si>
    <t>Nodding sedge</t>
  </si>
  <si>
    <t>Carex haydenii</t>
  </si>
  <si>
    <t>CAHA7</t>
  </si>
  <si>
    <t>Cloud sedge</t>
  </si>
  <si>
    <t>Mack.</t>
  </si>
  <si>
    <t>Fuzzy wuzzy sedge</t>
  </si>
  <si>
    <t>Carex hirta</t>
  </si>
  <si>
    <t>CAHI10</t>
  </si>
  <si>
    <t>Hairy sedge</t>
  </si>
  <si>
    <t>Carex hirtifolia</t>
  </si>
  <si>
    <t>CAHI5</t>
  </si>
  <si>
    <t>Pubescent sedge</t>
  </si>
  <si>
    <t>Carex hitchcockiana</t>
  </si>
  <si>
    <t>CAHI8</t>
  </si>
  <si>
    <t>Hitchcock's sedge</t>
  </si>
  <si>
    <t>Carex hormathodes</t>
  </si>
  <si>
    <t>CAHO8</t>
  </si>
  <si>
    <t>Marsh straw sedge</t>
  </si>
  <si>
    <t>Carex hyalinolepis</t>
  </si>
  <si>
    <t>CAHY3</t>
  </si>
  <si>
    <t>Shore-line sedge</t>
  </si>
  <si>
    <t>Porcupine sedge</t>
  </si>
  <si>
    <t>Inland sedge</t>
  </si>
  <si>
    <t>Carex intumescens</t>
  </si>
  <si>
    <t>CAIN12</t>
  </si>
  <si>
    <t>Rudge</t>
  </si>
  <si>
    <t>Bladder sedge</t>
  </si>
  <si>
    <t>Carex jamesii</t>
  </si>
  <si>
    <t>CAJA2</t>
  </si>
  <si>
    <t>James' sedge</t>
  </si>
  <si>
    <t>Carex joorii</t>
  </si>
  <si>
    <t>CAJO2</t>
  </si>
  <si>
    <t>Cypress swamp sedge</t>
  </si>
  <si>
    <t>Carex kobomugi</t>
  </si>
  <si>
    <t>CAKO2</t>
  </si>
  <si>
    <t>Ohwi</t>
  </si>
  <si>
    <t>Japanese shore sedge</t>
  </si>
  <si>
    <t>Lake-bank sedge</t>
  </si>
  <si>
    <t>Carex laevivaginata</t>
  </si>
  <si>
    <t>CALA14</t>
  </si>
  <si>
    <t>(Kükenth.) Mackenzie</t>
  </si>
  <si>
    <t>Smooth-sheathed sedge</t>
  </si>
  <si>
    <t>Wooly fruit sedge</t>
  </si>
  <si>
    <t>Carex lasiocarpa var. americana</t>
  </si>
  <si>
    <t>CALAA</t>
  </si>
  <si>
    <t>Ehrh. Fernald</t>
  </si>
  <si>
    <t>American Slender Sedge</t>
  </si>
  <si>
    <t>Carex laxiculmis</t>
  </si>
  <si>
    <t>CALA18</t>
  </si>
  <si>
    <t>Spreading sedge</t>
  </si>
  <si>
    <t>Schwein. (L.H. Bailey) Fernald</t>
  </si>
  <si>
    <t>Carex laxiculmis var. laxiculmis</t>
  </si>
  <si>
    <t>CALAL4</t>
  </si>
  <si>
    <t>Spreading Sedge</t>
  </si>
  <si>
    <t>Carex laxiflora</t>
  </si>
  <si>
    <t>CALA19</t>
  </si>
  <si>
    <t>Loose-flowered sedge</t>
  </si>
  <si>
    <t>Carex leavenworthii</t>
  </si>
  <si>
    <t>Leavenworth's sedge</t>
  </si>
  <si>
    <t>Bristlystalked sedge</t>
  </si>
  <si>
    <t>Carex leptalea ssp. harperi</t>
  </si>
  <si>
    <t>CALEH</t>
  </si>
  <si>
    <t>Wahlenb. (Fernald) W. Stone</t>
  </si>
  <si>
    <t>Harper's Sedge</t>
  </si>
  <si>
    <t>Carex leptalea var. harperi</t>
  </si>
  <si>
    <t>Carex leptalea ssp. leptalea</t>
  </si>
  <si>
    <t>CALEL4</t>
  </si>
  <si>
    <t>CALEH3</t>
  </si>
  <si>
    <t>Wahlenb. (Fernald) Weath. Grisc.</t>
  </si>
  <si>
    <t>Carex leptonervia</t>
  </si>
  <si>
    <t>CALE11</t>
  </si>
  <si>
    <t>(Fern.) Fern.</t>
  </si>
  <si>
    <t>Fine-nerve sedge</t>
  </si>
  <si>
    <t>Mud sedge</t>
  </si>
  <si>
    <t>(Wahlenb.) Willd.</t>
  </si>
  <si>
    <t>Livid sedge</t>
  </si>
  <si>
    <t>Carex livida var. radicaulis</t>
  </si>
  <si>
    <t>CALIR</t>
  </si>
  <si>
    <t>(Wahlenb.) Willd. Paine</t>
  </si>
  <si>
    <t>Carex lonchocarpa</t>
  </si>
  <si>
    <t>CALO9</t>
  </si>
  <si>
    <t>Southern long sedge</t>
  </si>
  <si>
    <t>Carex longii</t>
  </si>
  <si>
    <t>CALO5</t>
  </si>
  <si>
    <t>Long's sedge</t>
  </si>
  <si>
    <t>Carex louisianica</t>
  </si>
  <si>
    <t>CALO6</t>
  </si>
  <si>
    <t>Louisiana sedge</t>
  </si>
  <si>
    <t>Carex lucorum</t>
  </si>
  <si>
    <t>CALU17</t>
  </si>
  <si>
    <t>Willd. ex Link</t>
  </si>
  <si>
    <t>Carex lupuliformis</t>
  </si>
  <si>
    <t>CALU3</t>
  </si>
  <si>
    <t>Sartwell ex Dewey</t>
  </si>
  <si>
    <t>Hop-like sedge</t>
  </si>
  <si>
    <t>Carex lupulina</t>
  </si>
  <si>
    <t>CALU4</t>
  </si>
  <si>
    <t>Hop sedge</t>
  </si>
  <si>
    <t>Carex lurida</t>
  </si>
  <si>
    <t>CALU5</t>
  </si>
  <si>
    <t>Sallow sedge</t>
  </si>
  <si>
    <t>Carex macrocephala</t>
  </si>
  <si>
    <t>CAMA10</t>
  </si>
  <si>
    <t>Largehead sedge</t>
  </si>
  <si>
    <t>Lam. (Wahlenb.) Hultén</t>
  </si>
  <si>
    <t>Boreal bog sedge</t>
  </si>
  <si>
    <t>Carex paupercula</t>
  </si>
  <si>
    <t>Carex meadii</t>
  </si>
  <si>
    <t>Mead's sedge</t>
  </si>
  <si>
    <t>Carex mesochorea</t>
  </si>
  <si>
    <t>CAME13</t>
  </si>
  <si>
    <t>Midland sedge</t>
  </si>
  <si>
    <t>Carex mitchelliana</t>
  </si>
  <si>
    <t>CAMI18</t>
  </si>
  <si>
    <t>M.A. Curtis</t>
  </si>
  <si>
    <t>Mitchell's sedge</t>
  </si>
  <si>
    <t>Carex molesta</t>
  </si>
  <si>
    <t>CAMO11</t>
  </si>
  <si>
    <t>Mackenzie ex Bright</t>
  </si>
  <si>
    <t>Troublesome sedge</t>
  </si>
  <si>
    <t>Carex muehlenbergii</t>
  </si>
  <si>
    <t>CAMU4</t>
  </si>
  <si>
    <t>Schkuhr ex Willd</t>
  </si>
  <si>
    <t>Muhlenberg's sedge</t>
  </si>
  <si>
    <t>Carex nigromarginata</t>
  </si>
  <si>
    <t>CANI3</t>
  </si>
  <si>
    <t>Black-edged sedge</t>
  </si>
  <si>
    <t>CANIF</t>
  </si>
  <si>
    <t>(Schwein.) Kük.</t>
  </si>
  <si>
    <t>Carex normalis</t>
  </si>
  <si>
    <t>CANO</t>
  </si>
  <si>
    <t>Large straw sedge</t>
  </si>
  <si>
    <t>Carex oligocarpa</t>
  </si>
  <si>
    <t>CAOL2</t>
  </si>
  <si>
    <t>Few-fruit sedge</t>
  </si>
  <si>
    <t>Carex pallescens</t>
  </si>
  <si>
    <t>CAPA17</t>
  </si>
  <si>
    <t>Pale sedge</t>
  </si>
  <si>
    <t>CAPA22</t>
  </si>
  <si>
    <t>Bog sedge</t>
  </si>
  <si>
    <t>Carex peckii</t>
  </si>
  <si>
    <t>CAPE11</t>
  </si>
  <si>
    <t>Howe</t>
  </si>
  <si>
    <t>Peck's white-tinged sedge</t>
  </si>
  <si>
    <t>Carex pedunculata</t>
  </si>
  <si>
    <t>Long-stalked sedge</t>
  </si>
  <si>
    <t>Woolly sedge</t>
  </si>
  <si>
    <t>Carex pensylvanica</t>
  </si>
  <si>
    <t>CAPE6</t>
  </si>
  <si>
    <t>Pennsylvania sedge</t>
  </si>
  <si>
    <t>Naczi</t>
  </si>
  <si>
    <t>Carex plantaginea</t>
  </si>
  <si>
    <t>CAPL4</t>
  </si>
  <si>
    <t>Plantain-leaf sedge</t>
  </si>
  <si>
    <t>Carex platyphylla</t>
  </si>
  <si>
    <t>CAPL5</t>
  </si>
  <si>
    <t>Broad-leaf sedge</t>
  </si>
  <si>
    <t>Carex polymorpha</t>
  </si>
  <si>
    <t>CAPO4</t>
  </si>
  <si>
    <t>Muhl.</t>
  </si>
  <si>
    <t>Variable sedge</t>
  </si>
  <si>
    <t>Carex prairea</t>
  </si>
  <si>
    <t>CAPR6</t>
  </si>
  <si>
    <t>Dewey ex Wood</t>
  </si>
  <si>
    <t>Prairie sedge</t>
  </si>
  <si>
    <t>Carex prasina</t>
  </si>
  <si>
    <t>CAPR12</t>
  </si>
  <si>
    <t>Drooping sedge</t>
  </si>
  <si>
    <t>Carex projecta</t>
  </si>
  <si>
    <t>Necklace sedge</t>
  </si>
  <si>
    <t>Carex pseudocyperus</t>
  </si>
  <si>
    <t>CAPS</t>
  </si>
  <si>
    <t>Cyperus-like sedge</t>
  </si>
  <si>
    <t>Carex radiata</t>
  </si>
  <si>
    <t>CARA8</t>
  </si>
  <si>
    <t>(Wahlenb.) Small</t>
  </si>
  <si>
    <t>Stellate sedge</t>
  </si>
  <si>
    <t>Carex retroflexa</t>
  </si>
  <si>
    <t>CARE9</t>
  </si>
  <si>
    <t>Reflexed sedge</t>
  </si>
  <si>
    <t>Retrorse sedge</t>
  </si>
  <si>
    <t>Carex reznicekii</t>
  </si>
  <si>
    <t>CARE18</t>
  </si>
  <si>
    <t>Werier</t>
  </si>
  <si>
    <t>Reznicek's sedge</t>
  </si>
  <si>
    <t>Carex rosea</t>
  </si>
  <si>
    <t>CARO22</t>
  </si>
  <si>
    <t>Rose sedge</t>
  </si>
  <si>
    <t>Carex scabrata</t>
  </si>
  <si>
    <t>CASC13</t>
  </si>
  <si>
    <t>Rough sedge</t>
  </si>
  <si>
    <t>Carex scoparia</t>
  </si>
  <si>
    <t>CASC11</t>
  </si>
  <si>
    <t>Broom sedge</t>
  </si>
  <si>
    <t>Carex seorsa</t>
  </si>
  <si>
    <t>CASE6</t>
  </si>
  <si>
    <t>Weak stellate sedge</t>
  </si>
  <si>
    <t>Hillside sedge</t>
  </si>
  <si>
    <t>Carex silicea</t>
  </si>
  <si>
    <t>CASI6</t>
  </si>
  <si>
    <t>Olney</t>
  </si>
  <si>
    <t>Seabeach sedge</t>
  </si>
  <si>
    <t>Carex sp.</t>
  </si>
  <si>
    <t>Carex sparganioides</t>
  </si>
  <si>
    <t>CASP3</t>
  </si>
  <si>
    <t>Bur-reed sedge</t>
  </si>
  <si>
    <t>Carex spicata</t>
  </si>
  <si>
    <t>CASP10</t>
  </si>
  <si>
    <t>Spiked sedge</t>
  </si>
  <si>
    <t>Carex sprengelii</t>
  </si>
  <si>
    <t>CASP7</t>
  </si>
  <si>
    <t>Dewey ex Spreng.</t>
  </si>
  <si>
    <t>Long-beaked sedge</t>
  </si>
  <si>
    <t>Carex squarrosa</t>
  </si>
  <si>
    <t>CASQ2</t>
  </si>
  <si>
    <t>Squarrose sedge</t>
  </si>
  <si>
    <t>CAST26</t>
  </si>
  <si>
    <t>Murray</t>
  </si>
  <si>
    <t>Carex sterilis</t>
  </si>
  <si>
    <t>CAST16</t>
  </si>
  <si>
    <t>Dioecious sedge</t>
  </si>
  <si>
    <t>CAST5</t>
  </si>
  <si>
    <t>Awl-fruited sedge</t>
  </si>
  <si>
    <t>Carex stipata var. maxima</t>
  </si>
  <si>
    <t>CASTM</t>
  </si>
  <si>
    <t>Muhl. ex Willd. Chapm.</t>
  </si>
  <si>
    <t>Large awl-fruit sedge</t>
  </si>
  <si>
    <t>Muhl. Ex Willd.</t>
  </si>
  <si>
    <t>Owlfruit sedge</t>
  </si>
  <si>
    <t>Carex straminea</t>
  </si>
  <si>
    <t>Willd. ex Schkuhr</t>
  </si>
  <si>
    <t>Eastern straw sedge</t>
  </si>
  <si>
    <t>Carex striata</t>
  </si>
  <si>
    <t>CAST41</t>
  </si>
  <si>
    <t>Walter's sedge</t>
  </si>
  <si>
    <t>Carex striata var. brevis</t>
  </si>
  <si>
    <t>CASTB</t>
  </si>
  <si>
    <t>Carex striatula</t>
  </si>
  <si>
    <t>CAST17</t>
  </si>
  <si>
    <t>Striate sedge</t>
  </si>
  <si>
    <t>Carex stricta</t>
  </si>
  <si>
    <t>CAST8</t>
  </si>
  <si>
    <t>Tussock sedge</t>
  </si>
  <si>
    <t>Carex styloflexa</t>
  </si>
  <si>
    <t>CAST9</t>
  </si>
  <si>
    <t>Buckl.</t>
  </si>
  <si>
    <t>Bent sedge</t>
  </si>
  <si>
    <t>Carex swanii</t>
  </si>
  <si>
    <t>CASW</t>
  </si>
  <si>
    <t>(Fernald) Mack.</t>
  </si>
  <si>
    <t>Swan's sedge</t>
  </si>
  <si>
    <t>Carex tenera</t>
  </si>
  <si>
    <t>Quill sedge</t>
  </si>
  <si>
    <t>Carex tetanica</t>
  </si>
  <si>
    <t>CATE6</t>
  </si>
  <si>
    <t>Schkuhr</t>
  </si>
  <si>
    <t>Rigid sedge</t>
  </si>
  <si>
    <t>Carex texensis</t>
  </si>
  <si>
    <t>CATE7</t>
  </si>
  <si>
    <t>(Torr.) L.H. Bailey</t>
  </si>
  <si>
    <t>Texas sedge</t>
  </si>
  <si>
    <t>Carex tonsa</t>
  </si>
  <si>
    <t>CATO10</t>
  </si>
  <si>
    <t>Carex torta</t>
  </si>
  <si>
    <t>CATO4</t>
  </si>
  <si>
    <t>Boott ex Tuckerman</t>
  </si>
  <si>
    <t>Twisted sedge</t>
  </si>
  <si>
    <t>Carex tribuloides</t>
  </si>
  <si>
    <t>CATR7</t>
  </si>
  <si>
    <t>Blunt broom sedge</t>
  </si>
  <si>
    <t>Carex trichocarpa</t>
  </si>
  <si>
    <t>CATR8</t>
  </si>
  <si>
    <t>Hairy-fruited sedge</t>
  </si>
  <si>
    <t>Carex trisperma</t>
  </si>
  <si>
    <t>CATR10</t>
  </si>
  <si>
    <t>threeseeded sedge</t>
  </si>
  <si>
    <t>CATRB</t>
  </si>
  <si>
    <t>Dewey Knight</t>
  </si>
  <si>
    <t>Carex trisperma var. trisperma</t>
  </si>
  <si>
    <t>CATRT3</t>
  </si>
  <si>
    <t>Carex tuckermanii</t>
  </si>
  <si>
    <t>CATU2</t>
  </si>
  <si>
    <t>Tuckerman's sedge</t>
  </si>
  <si>
    <t>Carex typhina</t>
  </si>
  <si>
    <t>CATY</t>
  </si>
  <si>
    <t>Cat-tail sedge</t>
  </si>
  <si>
    <t>Carex umbellata</t>
  </si>
  <si>
    <t>CAUM4</t>
  </si>
  <si>
    <t>Umbellate sedge</t>
  </si>
  <si>
    <t>Bottle-shaped sedge</t>
  </si>
  <si>
    <t>Carex venusta</t>
  </si>
  <si>
    <t>CAVE7</t>
  </si>
  <si>
    <t>Dark green sedge</t>
  </si>
  <si>
    <t>CAVE6</t>
  </si>
  <si>
    <t>Inflated sedge</t>
  </si>
  <si>
    <t>Carex vesicaria var. monile</t>
  </si>
  <si>
    <t>CAVEM2</t>
  </si>
  <si>
    <t>L. (Tuck.) Fernald</t>
  </si>
  <si>
    <t>Carex vestita</t>
  </si>
  <si>
    <t>CAVE9</t>
  </si>
  <si>
    <t>Velvet sedge</t>
  </si>
  <si>
    <t>Carex virescens</t>
  </si>
  <si>
    <t>CAVI4</t>
  </si>
  <si>
    <t>Ribbed sedge</t>
  </si>
  <si>
    <t>CAVI5</t>
  </si>
  <si>
    <t>Little green sedge</t>
  </si>
  <si>
    <t>Carex viridula ssp. oedocarpa</t>
  </si>
  <si>
    <t>CAVIO</t>
  </si>
  <si>
    <t>Michx. (Andersson) B. Schmid</t>
  </si>
  <si>
    <t>Green sedge</t>
  </si>
  <si>
    <t>Fox sedge</t>
  </si>
  <si>
    <t>Carex willdenowii</t>
  </si>
  <si>
    <t>CAWI2</t>
  </si>
  <si>
    <t>Willdenow's sedge</t>
  </si>
  <si>
    <t>Carex willdenowii var. willdenowii</t>
  </si>
  <si>
    <t>CAWIW</t>
  </si>
  <si>
    <t>Carex woodii</t>
  </si>
  <si>
    <t>CAWO2</t>
  </si>
  <si>
    <t>Wood's sedge</t>
  </si>
  <si>
    <t>Carlina sp.</t>
  </si>
  <si>
    <t>CARLI</t>
  </si>
  <si>
    <t>Carline Thistle</t>
  </si>
  <si>
    <t>Carlina vulgaris</t>
  </si>
  <si>
    <t>CAVU3</t>
  </si>
  <si>
    <t>Carline thistle</t>
  </si>
  <si>
    <t>Carpinus caroliniana</t>
  </si>
  <si>
    <t>CACA18</t>
  </si>
  <si>
    <t>American hornbeam</t>
  </si>
  <si>
    <t>Carpinus sp.</t>
  </si>
  <si>
    <t>CARPI</t>
  </si>
  <si>
    <t>Hornbeam</t>
  </si>
  <si>
    <t>Carum carvi</t>
  </si>
  <si>
    <t>CACA19</t>
  </si>
  <si>
    <t>Caraway</t>
  </si>
  <si>
    <t>Carum sp.</t>
  </si>
  <si>
    <t>CARUM</t>
  </si>
  <si>
    <t>Carum</t>
  </si>
  <si>
    <t>Carya alba</t>
  </si>
  <si>
    <t>Carya tomentosa</t>
  </si>
  <si>
    <t>CAAL27</t>
  </si>
  <si>
    <t>CATO6</t>
  </si>
  <si>
    <t>(L.) Nutt.</t>
  </si>
  <si>
    <t>Mockernut hickory</t>
  </si>
  <si>
    <t>Carya cordiformis</t>
  </si>
  <si>
    <t>CACO15</t>
  </si>
  <si>
    <t>(Wangenh.) K. Koch</t>
  </si>
  <si>
    <t>Bitternut hickory</t>
  </si>
  <si>
    <t>Carya glabra</t>
  </si>
  <si>
    <t>CAGL8</t>
  </si>
  <si>
    <t>(P. Mill.) Sweet</t>
  </si>
  <si>
    <t>Pignut hickory</t>
  </si>
  <si>
    <t>Carya laciniosa</t>
  </si>
  <si>
    <t>CALA21</t>
  </si>
  <si>
    <t>(Michx. f.) G. Don</t>
  </si>
  <si>
    <t>Shellbark hickory</t>
  </si>
  <si>
    <t>Carya ovalis</t>
  </si>
  <si>
    <t>CAOV3</t>
  </si>
  <si>
    <t>(Wangenh.) Sarg.</t>
  </si>
  <si>
    <t>Sweet Pignut Hickory</t>
  </si>
  <si>
    <t>Carya ovata</t>
  </si>
  <si>
    <t>CAOV2</t>
  </si>
  <si>
    <t>(P. Mill.) K. Koch</t>
  </si>
  <si>
    <t>Shagbark hickory</t>
  </si>
  <si>
    <t>Carya pallida</t>
  </si>
  <si>
    <t>CAPA24</t>
  </si>
  <si>
    <t>(Ashe) Engl. &amp; Graebn.</t>
  </si>
  <si>
    <t>Sand Hickory</t>
  </si>
  <si>
    <t>Carya sp.</t>
  </si>
  <si>
    <t>CARYA</t>
  </si>
  <si>
    <t>Hickory</t>
  </si>
  <si>
    <t>(Lam.) Nutt.</t>
  </si>
  <si>
    <t>Castanea dentata</t>
  </si>
  <si>
    <t>CADE12</t>
  </si>
  <si>
    <t>(Marshall) Borkh.</t>
  </si>
  <si>
    <t>American chestnut</t>
  </si>
  <si>
    <t>Castanea pumila</t>
  </si>
  <si>
    <t>CAPU9</t>
  </si>
  <si>
    <t>Chinquapin</t>
  </si>
  <si>
    <t>Castanea sp.</t>
  </si>
  <si>
    <t>CASTA</t>
  </si>
  <si>
    <t>Chestnut</t>
  </si>
  <si>
    <t>Castilleja coccinea</t>
  </si>
  <si>
    <t>CACO17</t>
  </si>
  <si>
    <t>Scarlet Indian-paintbrush</t>
  </si>
  <si>
    <t>Castilleja sp.</t>
  </si>
  <si>
    <t>Mutis ex L. f.</t>
  </si>
  <si>
    <t>Indian Paintbrush</t>
  </si>
  <si>
    <t>Catalpa bignonioides</t>
  </si>
  <si>
    <t>CABI8</t>
  </si>
  <si>
    <t>Catalpa</t>
  </si>
  <si>
    <t>Catalpa sp.</t>
  </si>
  <si>
    <t>CATAL</t>
  </si>
  <si>
    <t>Catalpa speciosa</t>
  </si>
  <si>
    <t>CASP8</t>
  </si>
  <si>
    <t>Warder ex Engelm.</t>
  </si>
  <si>
    <t>Northern catalpa</t>
  </si>
  <si>
    <t>Caulophyllum sp.</t>
  </si>
  <si>
    <t>CAULO</t>
  </si>
  <si>
    <t>Cohosh</t>
  </si>
  <si>
    <t>Caulophyllum thalictroides</t>
  </si>
  <si>
    <t>CATH2</t>
  </si>
  <si>
    <t>Blue cohosh</t>
  </si>
  <si>
    <t>Ceanothus americanus</t>
  </si>
  <si>
    <t>CEAM</t>
  </si>
  <si>
    <t>New Jersey tea</t>
  </si>
  <si>
    <t>Ceanothus sp.</t>
  </si>
  <si>
    <t>CEANO</t>
  </si>
  <si>
    <t>Celastrus orbiculatus</t>
  </si>
  <si>
    <t>CEOR7</t>
  </si>
  <si>
    <t>Oriental bittersweet</t>
  </si>
  <si>
    <t>Celastrus scandens</t>
  </si>
  <si>
    <t>CESC</t>
  </si>
  <si>
    <t>American bittersweet</t>
  </si>
  <si>
    <t>Celastrus sp.</t>
  </si>
  <si>
    <t>CELAS</t>
  </si>
  <si>
    <t>Bittersweet</t>
  </si>
  <si>
    <t>Celosia argentea</t>
  </si>
  <si>
    <t>CEAR3</t>
  </si>
  <si>
    <t>Celosia</t>
  </si>
  <si>
    <t>Celosia sp.</t>
  </si>
  <si>
    <t>CELOS</t>
  </si>
  <si>
    <t>Cock'S Comb</t>
  </si>
  <si>
    <t>Celtis occidentalis</t>
  </si>
  <si>
    <t>CEOC</t>
  </si>
  <si>
    <t>Hackberry</t>
  </si>
  <si>
    <t>Ulmaceae</t>
  </si>
  <si>
    <t>Celtis pumila</t>
  </si>
  <si>
    <t>CEPU10</t>
  </si>
  <si>
    <t>Dwarf hackberry</t>
  </si>
  <si>
    <t>Celtis tenuifolia</t>
  </si>
  <si>
    <t>Celtis sp.</t>
  </si>
  <si>
    <t>CELTI</t>
  </si>
  <si>
    <t>CETE</t>
  </si>
  <si>
    <t>Cenchrus longispinus</t>
  </si>
  <si>
    <t>CELO3</t>
  </si>
  <si>
    <t>(Hack.) Fern.</t>
  </si>
  <si>
    <t>Sandbur</t>
  </si>
  <si>
    <t>Cenchrus sp.</t>
  </si>
  <si>
    <t>CENCH</t>
  </si>
  <si>
    <t>Cenchrus tribuloides</t>
  </si>
  <si>
    <t>CETR</t>
  </si>
  <si>
    <t>Dune sandbur</t>
  </si>
  <si>
    <t>Centaurea calcitrapa</t>
  </si>
  <si>
    <t>CECA2</t>
  </si>
  <si>
    <t>Red star-thistle</t>
  </si>
  <si>
    <t>Centaurea cyanus</t>
  </si>
  <si>
    <t>CECY2</t>
  </si>
  <si>
    <t>Garden cornflower</t>
  </si>
  <si>
    <t>Diffuse knapweed</t>
  </si>
  <si>
    <t>Centaurea jacea</t>
  </si>
  <si>
    <t>CEJA</t>
  </si>
  <si>
    <t>Brownray knapweed</t>
  </si>
  <si>
    <t>Centaurea maculosa</t>
  </si>
  <si>
    <t>Centaurea stoebe ssp. micranthos</t>
  </si>
  <si>
    <t>CEMA4</t>
  </si>
  <si>
    <t>auct. non Lam</t>
  </si>
  <si>
    <t>Spotted knapweed</t>
  </si>
  <si>
    <t>Centaurea nigra</t>
  </si>
  <si>
    <t>CENI2</t>
  </si>
  <si>
    <t>Lesser knapweed</t>
  </si>
  <si>
    <t>Centaurea nigrescens</t>
  </si>
  <si>
    <t>CENI3</t>
  </si>
  <si>
    <t>Tyrol Knapweed</t>
  </si>
  <si>
    <t>Centaurea scabiosa</t>
  </si>
  <si>
    <t>CESC2</t>
  </si>
  <si>
    <t>Greater knapweed</t>
  </si>
  <si>
    <t>Centaurea solstitialis</t>
  </si>
  <si>
    <t>CESO3</t>
  </si>
  <si>
    <t>Yellow star-thistle</t>
  </si>
  <si>
    <t>Centaurea sp.</t>
  </si>
  <si>
    <t>Knapweed</t>
  </si>
  <si>
    <t>CEST8</t>
  </si>
  <si>
    <t>L. (Gugler) Hayek</t>
  </si>
  <si>
    <t>Centaurium pulchellum</t>
  </si>
  <si>
    <t>CEPU3</t>
  </si>
  <si>
    <t>(Sw.) Druce</t>
  </si>
  <si>
    <t>Branched centaury</t>
  </si>
  <si>
    <t>Centaurium sp.</t>
  </si>
  <si>
    <t>CENTA2</t>
  </si>
  <si>
    <t>Centaury</t>
  </si>
  <si>
    <t>Centaurium spicatum</t>
  </si>
  <si>
    <t>CESP3</t>
  </si>
  <si>
    <t>(L.) Fritsch</t>
  </si>
  <si>
    <t>Spiked centaury</t>
  </si>
  <si>
    <t>Centella erecta</t>
  </si>
  <si>
    <t>CEER2</t>
  </si>
  <si>
    <t>(L. f.) Fern.</t>
  </si>
  <si>
    <t>Erect coinleaf</t>
  </si>
  <si>
    <t>Centella sp.</t>
  </si>
  <si>
    <t>CENTE</t>
  </si>
  <si>
    <t>Centella</t>
  </si>
  <si>
    <t>Centrosema sp.</t>
  </si>
  <si>
    <t>CENTR2</t>
  </si>
  <si>
    <t>(DC.) Benth.</t>
  </si>
  <si>
    <t>Butterfly Pea</t>
  </si>
  <si>
    <t>Centrosema virginianum</t>
  </si>
  <si>
    <t>CEVI2</t>
  </si>
  <si>
    <t>Spurred butterfly-pea</t>
  </si>
  <si>
    <t>Cephalanthus occidentalis</t>
  </si>
  <si>
    <t>CEOC2</t>
  </si>
  <si>
    <t>Buttonbush</t>
  </si>
  <si>
    <t>Cephalanthus sp.</t>
  </si>
  <si>
    <t>CEPHA</t>
  </si>
  <si>
    <t>Field chickweed</t>
  </si>
  <si>
    <t>Cerastium arvense ssp. arvense</t>
  </si>
  <si>
    <t>CEARA2</t>
  </si>
  <si>
    <t>Cerastium arvense ssp. strictum</t>
  </si>
  <si>
    <t>CEARS2</t>
  </si>
  <si>
    <t>L. (L.) Ugborogho</t>
  </si>
  <si>
    <t>Cerastium strictum</t>
  </si>
  <si>
    <t>Cerastium arvense ssp. velutinum var. villosum</t>
  </si>
  <si>
    <t>CEARV4</t>
  </si>
  <si>
    <t>L. (Raf.) Ugborogho (Muhl. ex Darl.) Hollick &amp; Britton</t>
  </si>
  <si>
    <t>Cerastium arvense var. villosissimum</t>
  </si>
  <si>
    <t>Cerastium velutinum var. villosissimum</t>
  </si>
  <si>
    <t>CEARV6</t>
  </si>
  <si>
    <t>L. Pennell</t>
  </si>
  <si>
    <t>Octoraro Creek Chickweed</t>
  </si>
  <si>
    <t>CEFO2</t>
  </si>
  <si>
    <t>Baumg.</t>
  </si>
  <si>
    <t>Common mouse-ear chickweed</t>
  </si>
  <si>
    <t>Baumg. (Hartm) Greuter &amp; Burdet</t>
  </si>
  <si>
    <t>Cerastium vulgatum</t>
  </si>
  <si>
    <t>Thuill.</t>
  </si>
  <si>
    <t>Sticky chickweed</t>
  </si>
  <si>
    <t>Cerastium viscosum</t>
  </si>
  <si>
    <t>CENU2</t>
  </si>
  <si>
    <t>Nodding chickweed</t>
  </si>
  <si>
    <t>Cerastium pumilum</t>
  </si>
  <si>
    <t>CEPU4</t>
  </si>
  <si>
    <t>W. Curtis</t>
  </si>
  <si>
    <t>European chickweed</t>
  </si>
  <si>
    <t>Cerastium semidecandrum</t>
  </si>
  <si>
    <t>CESE4</t>
  </si>
  <si>
    <t>Five-stamen chickweed</t>
  </si>
  <si>
    <t>Cerastium sp.</t>
  </si>
  <si>
    <t>Mouse-Ear Chickweed</t>
  </si>
  <si>
    <t>CEST3</t>
  </si>
  <si>
    <t>CEVEV2</t>
  </si>
  <si>
    <t>Rafinesque (Pennell) J.K. Morton</t>
  </si>
  <si>
    <t>CEVI3</t>
  </si>
  <si>
    <t>Coontail</t>
  </si>
  <si>
    <t>Ceratophyllum echinatum</t>
  </si>
  <si>
    <t>CEEC2</t>
  </si>
  <si>
    <t>Spiny coontail</t>
  </si>
  <si>
    <t>Ceratophyllum sp.</t>
  </si>
  <si>
    <t>CERAT</t>
  </si>
  <si>
    <t>Cercis canadensis</t>
  </si>
  <si>
    <t>CECA4</t>
  </si>
  <si>
    <t>Eastern redbud</t>
  </si>
  <si>
    <t>Cercis canadensis var. canadensis</t>
  </si>
  <si>
    <t>CECAC</t>
  </si>
  <si>
    <t>Redbud</t>
  </si>
  <si>
    <t>Cercis sp.</t>
  </si>
  <si>
    <t>CERCI2</t>
  </si>
  <si>
    <t>Chaenorhinum minus</t>
  </si>
  <si>
    <t>CHMI</t>
  </si>
  <si>
    <t>(L.) Lange</t>
  </si>
  <si>
    <t>Dwarf snapdragon</t>
  </si>
  <si>
    <t>Chaenorhinum sp.</t>
  </si>
  <si>
    <t>CHAEN7</t>
  </si>
  <si>
    <t>(DC.) Rchb.</t>
  </si>
  <si>
    <t>Dwarf Snapdragon</t>
  </si>
  <si>
    <t>Chaerophyllum procumbens</t>
  </si>
  <si>
    <t>CHPR</t>
  </si>
  <si>
    <t>Spreading chervil</t>
  </si>
  <si>
    <t>Chaerophyllum procumbens var. procumbens</t>
  </si>
  <si>
    <t>CHPRP</t>
  </si>
  <si>
    <t>Chaerophyllum sp.</t>
  </si>
  <si>
    <t>CHAER</t>
  </si>
  <si>
    <t>Chaiturus marrubiastrum</t>
  </si>
  <si>
    <t>CHMA18</t>
  </si>
  <si>
    <t>(L.) Rchb.</t>
  </si>
  <si>
    <t>Lion's tail</t>
  </si>
  <si>
    <t>Leonurus marrubiastrum</t>
  </si>
  <si>
    <t>Chaiturus sp.</t>
  </si>
  <si>
    <t>CHAIT</t>
  </si>
  <si>
    <t>Lion'S Tail</t>
  </si>
  <si>
    <t>Chamaecrista fasciculata</t>
  </si>
  <si>
    <t>CHFA2</t>
  </si>
  <si>
    <t>(Michx.) Greene</t>
  </si>
  <si>
    <t>Partridge-pea</t>
  </si>
  <si>
    <t>Chamaecrista nictitans</t>
  </si>
  <si>
    <t>CHNI2</t>
  </si>
  <si>
    <t>Wild sensitive-plant</t>
  </si>
  <si>
    <t>Chamaecrista sp.</t>
  </si>
  <si>
    <t>CHAMA17</t>
  </si>
  <si>
    <t>Sensitive Pea</t>
  </si>
  <si>
    <t>Chamaecyparis sp.</t>
  </si>
  <si>
    <t>CHAMA4</t>
  </si>
  <si>
    <t>Cedar</t>
  </si>
  <si>
    <t>Chamaecyparis thyoides</t>
  </si>
  <si>
    <t>CHTH2</t>
  </si>
  <si>
    <t>Atlantic white-cedar</t>
  </si>
  <si>
    <t>Chamaedaphne calyculata</t>
  </si>
  <si>
    <t>CHCA2</t>
  </si>
  <si>
    <t>Leatherleaf</t>
  </si>
  <si>
    <t>Chamaedaphne sp.</t>
  </si>
  <si>
    <t>CHAMA5</t>
  </si>
  <si>
    <t>Chamaelirium luteum</t>
  </si>
  <si>
    <t>CHLU</t>
  </si>
  <si>
    <t>(L.) Gray</t>
  </si>
  <si>
    <t>Devil's-bit</t>
  </si>
  <si>
    <t>Chamaelirium sp.</t>
  </si>
  <si>
    <t>CHAMA6</t>
  </si>
  <si>
    <t>Chamaelirium</t>
  </si>
  <si>
    <t>Chamerion angustifolium</t>
  </si>
  <si>
    <t>CHAN80</t>
  </si>
  <si>
    <t>CHAN9</t>
  </si>
  <si>
    <t>(L.) Scop.</t>
  </si>
  <si>
    <t>Fireweed</t>
  </si>
  <si>
    <t>Chamaenerion angustifolium ssp. circumvagum</t>
  </si>
  <si>
    <t>Chamerion angustifolium ssp. circumvagum</t>
  </si>
  <si>
    <t>CHANC2</t>
  </si>
  <si>
    <t>CHANC</t>
  </si>
  <si>
    <t>(L.) Scop. (Mosquin) Moldenke</t>
  </si>
  <si>
    <t>Chamaenerion sp.</t>
  </si>
  <si>
    <t>Epilobium sp.</t>
  </si>
  <si>
    <t>_CHAMA_G</t>
  </si>
  <si>
    <t>(Ludw.) Tausch</t>
  </si>
  <si>
    <t>Chamaesyce humistrata</t>
  </si>
  <si>
    <t>CHHU3</t>
  </si>
  <si>
    <t>(Engelm. ex Gray) Small</t>
  </si>
  <si>
    <t>Hairy spreading spurge</t>
  </si>
  <si>
    <t>Euphorbia humistrata</t>
  </si>
  <si>
    <t>Chamaesyce maculata</t>
  </si>
  <si>
    <t>CHMA15</t>
  </si>
  <si>
    <t>Spotted spurge</t>
  </si>
  <si>
    <t>Euphorbia maculata</t>
  </si>
  <si>
    <t>Chamaesyce nutans</t>
  </si>
  <si>
    <t>CHNU9</t>
  </si>
  <si>
    <t>(Lag.) Small</t>
  </si>
  <si>
    <t>Eyebane</t>
  </si>
  <si>
    <t>Euphorbia nutans</t>
  </si>
  <si>
    <t>Chamaesyce polygonifolia</t>
  </si>
  <si>
    <t>CHPO6</t>
  </si>
  <si>
    <t>Seaside sandmat</t>
  </si>
  <si>
    <t>Euphorbia polygonifolia</t>
  </si>
  <si>
    <t>Chamaesyce sp.</t>
  </si>
  <si>
    <t>CHAMA15</t>
  </si>
  <si>
    <t>Sandmat</t>
  </si>
  <si>
    <t>Chamaesyce vermiculata</t>
  </si>
  <si>
    <t>CHVE5</t>
  </si>
  <si>
    <t>(Raf.) House</t>
  </si>
  <si>
    <t>Wormseed sandmat</t>
  </si>
  <si>
    <t>Euphorbia vermiculata</t>
  </si>
  <si>
    <t>(L.) Holub</t>
  </si>
  <si>
    <t>Epilobium angustifolium</t>
  </si>
  <si>
    <t>(L.) Holub (Mosquin) Hoch</t>
  </si>
  <si>
    <t>Chamerion sp.</t>
  </si>
  <si>
    <t>CHAME2</t>
  </si>
  <si>
    <t>Raf. ex Holub</t>
  </si>
  <si>
    <t>Chasmanthium latifolium</t>
  </si>
  <si>
    <t>CHLA5</t>
  </si>
  <si>
    <t>(Michx.) Yates</t>
  </si>
  <si>
    <t>Indian wood-oats</t>
  </si>
  <si>
    <t>Chasmanthium laxum</t>
  </si>
  <si>
    <t>CHLA6</t>
  </si>
  <si>
    <t>(L.) Yates</t>
  </si>
  <si>
    <t>Slender spike-grass</t>
  </si>
  <si>
    <t>Chasmanthium sp.</t>
  </si>
  <si>
    <t>CHASM</t>
  </si>
  <si>
    <t>Link</t>
  </si>
  <si>
    <t>Woodoats</t>
  </si>
  <si>
    <t>Cheilanthes lanosa</t>
  </si>
  <si>
    <t>CHLA2</t>
  </si>
  <si>
    <t>(Michx.) D.C. Eaton</t>
  </si>
  <si>
    <t>Hairy lipfern</t>
  </si>
  <si>
    <t>Myriopteris lanosa</t>
  </si>
  <si>
    <t>Cheilanthes sp.</t>
  </si>
  <si>
    <t>Lipfern</t>
  </si>
  <si>
    <t>Chelidonium majus</t>
  </si>
  <si>
    <t>CHMA2</t>
  </si>
  <si>
    <t>Greater celandine</t>
  </si>
  <si>
    <t>Chelidonium sp.</t>
  </si>
  <si>
    <t>CHELI</t>
  </si>
  <si>
    <t>Celandine</t>
  </si>
  <si>
    <t>Chelone glabra</t>
  </si>
  <si>
    <t>CHGL2</t>
  </si>
  <si>
    <t>Turtlehead</t>
  </si>
  <si>
    <t>Chelone sp.</t>
  </si>
  <si>
    <t>CHELO</t>
  </si>
  <si>
    <t>Chenopodiastrum simplex</t>
  </si>
  <si>
    <t>Chenopodium simplex</t>
  </si>
  <si>
    <t>CHSI6</t>
  </si>
  <si>
    <t>CHSI2</t>
  </si>
  <si>
    <t>(Torr.) S. Fuentes, Uotila &amp; Borsch</t>
  </si>
  <si>
    <t>Maple-leaf goosefoot</t>
  </si>
  <si>
    <t>Lamb's quarters</t>
  </si>
  <si>
    <t>Chenopodium album var. album</t>
  </si>
  <si>
    <t>CHALA</t>
  </si>
  <si>
    <t>Chenopodium album var. missouriense</t>
  </si>
  <si>
    <t>CHALM2</t>
  </si>
  <si>
    <t>L. (Aellen) I.J. Bassett &amp; C.W. Crompton</t>
  </si>
  <si>
    <t>Chenopodium ambrosioides</t>
  </si>
  <si>
    <t>Dysphania ambrosioides</t>
  </si>
  <si>
    <t>CHAM</t>
  </si>
  <si>
    <t>DYAM</t>
  </si>
  <si>
    <t>Mexican tea</t>
  </si>
  <si>
    <t>Chenopodium berlandieri</t>
  </si>
  <si>
    <t>CHBE4</t>
  </si>
  <si>
    <t>Moq.</t>
  </si>
  <si>
    <t>Pitseed goosefoot</t>
  </si>
  <si>
    <t>Chenopodium berlandieri var. boscianum</t>
  </si>
  <si>
    <t>CHBEB</t>
  </si>
  <si>
    <t>Moq. (Moq.) Wahl</t>
  </si>
  <si>
    <t>Chenopodium boscianum</t>
  </si>
  <si>
    <t>Chenopodium berlandieri var. bushianum</t>
  </si>
  <si>
    <t>CHBEB3</t>
  </si>
  <si>
    <t>Moq. (Aellen) Cronquist</t>
  </si>
  <si>
    <t>Chenopodium bushianum</t>
  </si>
  <si>
    <t>Chenopodium berlandieri var. macrocalycium</t>
  </si>
  <si>
    <t>CHBEM</t>
  </si>
  <si>
    <t>Large-calyx goosefoot</t>
  </si>
  <si>
    <t>Chenopodium bonus-henricus</t>
  </si>
  <si>
    <t>CHBO</t>
  </si>
  <si>
    <t>Good King Henry</t>
  </si>
  <si>
    <t>CHBO9</t>
  </si>
  <si>
    <t>Chenopodium botrys</t>
  </si>
  <si>
    <t>Dysphania botrys</t>
  </si>
  <si>
    <t>CHBO2</t>
  </si>
  <si>
    <t>DYBO</t>
  </si>
  <si>
    <t>Jerusalem oak goosefoot</t>
  </si>
  <si>
    <t>CHBU</t>
  </si>
  <si>
    <t>Aellen</t>
  </si>
  <si>
    <t>Bush's goosefoot</t>
  </si>
  <si>
    <t>(L.) Asch.</t>
  </si>
  <si>
    <t>Chenopodium glaucum</t>
  </si>
  <si>
    <t>CHGL3</t>
  </si>
  <si>
    <t>Oak-leaf goosefoot</t>
  </si>
  <si>
    <t>Chenopodium humile</t>
  </si>
  <si>
    <t>CHHU</t>
  </si>
  <si>
    <t>Hook.</t>
  </si>
  <si>
    <t>Marshland goosefoot</t>
  </si>
  <si>
    <t>Chenopodium rubrum var. humile</t>
  </si>
  <si>
    <t>Chenopodium multifidum</t>
  </si>
  <si>
    <t>Dysphania multifida</t>
  </si>
  <si>
    <t>CHMU</t>
  </si>
  <si>
    <t>DYMU</t>
  </si>
  <si>
    <t>Cutleaf goosefoot</t>
  </si>
  <si>
    <t>Chenopodium murale</t>
  </si>
  <si>
    <t>CHMU2</t>
  </si>
  <si>
    <t>Nettle-leaf goosefoot</t>
  </si>
  <si>
    <t>Chenopodium opulifolium</t>
  </si>
  <si>
    <t>CHOP</t>
  </si>
  <si>
    <t>Schrad. ex W.D.J. Koch &amp; Ziz</t>
  </si>
  <si>
    <t>Seaport goosefoot</t>
  </si>
  <si>
    <t>Chenopodium polyspermum</t>
  </si>
  <si>
    <t>CHPO</t>
  </si>
  <si>
    <t>Many-seeded Goosefoot</t>
  </si>
  <si>
    <t>Chenopodium pratericola</t>
  </si>
  <si>
    <t>CHPR5</t>
  </si>
  <si>
    <t>Rydb.</t>
  </si>
  <si>
    <t>Narrow-leaf goosefoot</t>
  </si>
  <si>
    <t>Chenopodium pumilio</t>
  </si>
  <si>
    <t>Dysphania pumilio</t>
  </si>
  <si>
    <t>CHPU</t>
  </si>
  <si>
    <t>DYPU</t>
  </si>
  <si>
    <t>Clammy goosefoot</t>
  </si>
  <si>
    <t>Chenopodium rubrum</t>
  </si>
  <si>
    <t>Red goosefoot</t>
  </si>
  <si>
    <t>Oxybasis rubra var. rubra</t>
  </si>
  <si>
    <t>CHRUH2</t>
  </si>
  <si>
    <t>L. (Hook.) S. Watson</t>
  </si>
  <si>
    <t>(Torr.) Raf.</t>
  </si>
  <si>
    <t>Chenopodium sp.</t>
  </si>
  <si>
    <t>CHENO</t>
  </si>
  <si>
    <t>Goosefoot</t>
  </si>
  <si>
    <t>Chenopodium standleyanum</t>
  </si>
  <si>
    <t>CHST2</t>
  </si>
  <si>
    <t>Stanley's goosefoot</t>
  </si>
  <si>
    <t>Chenopodium urbicum</t>
  </si>
  <si>
    <t>CHUR</t>
  </si>
  <si>
    <t>City goosefoot</t>
  </si>
  <si>
    <t>Chimaphila maculata</t>
  </si>
  <si>
    <t>CHMA3</t>
  </si>
  <si>
    <t>Pipsissewa</t>
  </si>
  <si>
    <t>Pyrolaceae</t>
  </si>
  <si>
    <t>Chimaphila sp.</t>
  </si>
  <si>
    <t>CHIMA</t>
  </si>
  <si>
    <t>Prince'S Pine</t>
  </si>
  <si>
    <t>(L.) W.P.C. Barton</t>
  </si>
  <si>
    <t>Chionanthus sp.</t>
  </si>
  <si>
    <t>CHION</t>
  </si>
  <si>
    <t>Fringetree</t>
  </si>
  <si>
    <t>Chionanthus virginicus</t>
  </si>
  <si>
    <t>CHVI3</t>
  </si>
  <si>
    <t>Chloris sp.</t>
  </si>
  <si>
    <t>CHLOR</t>
  </si>
  <si>
    <t>Windmill Grass</t>
  </si>
  <si>
    <t>Chloris verticillata</t>
  </si>
  <si>
    <t>CHVE2</t>
  </si>
  <si>
    <t>Windmill-grass</t>
  </si>
  <si>
    <t>Skeleton-weed</t>
  </si>
  <si>
    <t>Chondrilla sp.</t>
  </si>
  <si>
    <t>CHOND</t>
  </si>
  <si>
    <t>Chrysanthemum leucanthemum</t>
  </si>
  <si>
    <t>CHLE80</t>
  </si>
  <si>
    <t>Ox-eye daisy</t>
  </si>
  <si>
    <t>Chrysanthemum nipponicum</t>
  </si>
  <si>
    <t>Nipponanthemum nipponicum</t>
  </si>
  <si>
    <t>CHNI4</t>
  </si>
  <si>
    <t>NINI</t>
  </si>
  <si>
    <t>(Franch. Ex Maxim) Spreng.</t>
  </si>
  <si>
    <t>Montauk daisy</t>
  </si>
  <si>
    <t>Chrysanthemum parthenium</t>
  </si>
  <si>
    <t>Tanacetum parthenium</t>
  </si>
  <si>
    <t>CHPA33</t>
  </si>
  <si>
    <t>TAPA6</t>
  </si>
  <si>
    <t>Feverfew</t>
  </si>
  <si>
    <t>Chrysanthemum sp.</t>
  </si>
  <si>
    <t>CHRYS2</t>
  </si>
  <si>
    <t>Daisy</t>
  </si>
  <si>
    <t>Chrysopsis camporum</t>
  </si>
  <si>
    <t>Heterotheca camporum var. camporum</t>
  </si>
  <si>
    <t>CHCA15</t>
  </si>
  <si>
    <t>HECAC2</t>
  </si>
  <si>
    <t>Prairie golden aster</t>
  </si>
  <si>
    <t>Chrysopsis graminifolia</t>
  </si>
  <si>
    <t>Pityopsis graminifolia var. latifolia</t>
  </si>
  <si>
    <t>CHGR14</t>
  </si>
  <si>
    <t>PIGRL</t>
  </si>
  <si>
    <t>Narrowleaf silkgrass</t>
  </si>
  <si>
    <t>Chrysopsis graminifolia var. latifolia</t>
  </si>
  <si>
    <t>CHGRL</t>
  </si>
  <si>
    <t>(Michx.) Elliott Fernald</t>
  </si>
  <si>
    <t>Chrysopsis mariana</t>
  </si>
  <si>
    <t>CHMA14</t>
  </si>
  <si>
    <t>(L.) Ell.</t>
  </si>
  <si>
    <t>Golden aster</t>
  </si>
  <si>
    <t>Chrysopsis sp.</t>
  </si>
  <si>
    <t>CHRYS7</t>
  </si>
  <si>
    <t>(Nutt.) Elliot</t>
  </si>
  <si>
    <t>Goldenaster</t>
  </si>
  <si>
    <t>Chrysosplenium americanum</t>
  </si>
  <si>
    <t>CHAM2</t>
  </si>
  <si>
    <t>Schwein. ex Hook.</t>
  </si>
  <si>
    <t>Golden saxifrage</t>
  </si>
  <si>
    <t>Chrysosplenium sp.</t>
  </si>
  <si>
    <t>CHRYS8</t>
  </si>
  <si>
    <t>Golden Saxifrage</t>
  </si>
  <si>
    <t>Blue chicory</t>
  </si>
  <si>
    <t>Cichorium sp.</t>
  </si>
  <si>
    <t>CICHO</t>
  </si>
  <si>
    <t>Chicory</t>
  </si>
  <si>
    <t>Bulblet-bearing water-hemlock</t>
  </si>
  <si>
    <t>CIMA2</t>
  </si>
  <si>
    <t>Spotted water hemlock</t>
  </si>
  <si>
    <t>Cicuta sp.</t>
  </si>
  <si>
    <t>CICUT</t>
  </si>
  <si>
    <t>Water Hemlock</t>
  </si>
  <si>
    <t>CIRA</t>
  </si>
  <si>
    <t>Black snakeroot</t>
  </si>
  <si>
    <t>_CIMIC_G</t>
  </si>
  <si>
    <t>Wernisch.</t>
  </si>
  <si>
    <t>Cimicifuga</t>
  </si>
  <si>
    <t>Cinna arundinacea</t>
  </si>
  <si>
    <t>CIAR2</t>
  </si>
  <si>
    <t>Wood reedgrass</t>
  </si>
  <si>
    <t>(Trev. ex Goepp.) Griseb.</t>
  </si>
  <si>
    <t>Slender wood-reed</t>
  </si>
  <si>
    <t>Cinna sp.</t>
  </si>
  <si>
    <t>CINNA</t>
  </si>
  <si>
    <t>Woodreed</t>
  </si>
  <si>
    <t>Small enchanter's-nightshade</t>
  </si>
  <si>
    <t>Circaea alpina ssp. alpina</t>
  </si>
  <si>
    <t>CIALA</t>
  </si>
  <si>
    <t>Circaea canadensis</t>
  </si>
  <si>
    <t>Circaea lutetiana</t>
  </si>
  <si>
    <t>_CICA23</t>
  </si>
  <si>
    <t>CILU</t>
  </si>
  <si>
    <t>(L.) Hill</t>
  </si>
  <si>
    <t>Broad-leaf enchanter's-nightshade</t>
  </si>
  <si>
    <t>Circaea sp.</t>
  </si>
  <si>
    <t>CIRCA</t>
  </si>
  <si>
    <t>Enchanter'S Nightshade</t>
  </si>
  <si>
    <t>Cirsium altissimum</t>
  </si>
  <si>
    <t>CIAL2</t>
  </si>
  <si>
    <t>Tall thistle</t>
  </si>
  <si>
    <t>Canada thistle</t>
  </si>
  <si>
    <t>Cirsium discolor</t>
  </si>
  <si>
    <t>CIDI</t>
  </si>
  <si>
    <t>(Muhl. ex Willd.) Spreng.</t>
  </si>
  <si>
    <t>Field thistle</t>
  </si>
  <si>
    <t>Cirsium horridulum</t>
  </si>
  <si>
    <t>CIHO2</t>
  </si>
  <si>
    <t>Yellow thistle</t>
  </si>
  <si>
    <t>Cirsium muticum</t>
  </si>
  <si>
    <t>CIMU</t>
  </si>
  <si>
    <t>Swamp thistle</t>
  </si>
  <si>
    <t>Cirsium pumilum</t>
  </si>
  <si>
    <t>CIPU4</t>
  </si>
  <si>
    <t>Pasture thistle</t>
  </si>
  <si>
    <t>Cirsium sp.</t>
  </si>
  <si>
    <t>Cirsium virginianum</t>
  </si>
  <si>
    <t>CIVI</t>
  </si>
  <si>
    <t>Virginia thistle</t>
  </si>
  <si>
    <t>(Savi) Ten.</t>
  </si>
  <si>
    <t>Bull-thistle</t>
  </si>
  <si>
    <t>Cladium mariscoides</t>
  </si>
  <si>
    <t>CLMA</t>
  </si>
  <si>
    <t>(L.) Pohl</t>
  </si>
  <si>
    <t>Twig-rush</t>
  </si>
  <si>
    <t>Cladium sp.</t>
  </si>
  <si>
    <t>CLADI</t>
  </si>
  <si>
    <t>P. Br.</t>
  </si>
  <si>
    <t>Sawgrass</t>
  </si>
  <si>
    <t>Claytonia sp.</t>
  </si>
  <si>
    <t>Springbeauty</t>
  </si>
  <si>
    <t>Portulacaceae</t>
  </si>
  <si>
    <t>Claytonia virginica</t>
  </si>
  <si>
    <t>CLVI3</t>
  </si>
  <si>
    <t>Spring-beauty</t>
  </si>
  <si>
    <t>Claytonia virginica var. hammondiae</t>
  </si>
  <si>
    <t>CLVIH</t>
  </si>
  <si>
    <t>L. (Kalmbacher) Doyle, W.H. Lewis &amp; Snyder</t>
  </si>
  <si>
    <t>Hammond's yellow spring beauty</t>
  </si>
  <si>
    <t>Claytonia virginica var. virginica</t>
  </si>
  <si>
    <t>CLVIV</t>
  </si>
  <si>
    <t>Virginia Spring-beauty</t>
  </si>
  <si>
    <t>Cleistes divaricata</t>
  </si>
  <si>
    <t>CLDI</t>
  </si>
  <si>
    <t>(L.) Ames</t>
  </si>
  <si>
    <t>Spreading pogonia</t>
  </si>
  <si>
    <t>Cleistesiopsis divaricata</t>
  </si>
  <si>
    <t>Cleistes sp.</t>
  </si>
  <si>
    <t>CLEIS</t>
  </si>
  <si>
    <t>Rich. ex Lindl.</t>
  </si>
  <si>
    <t>Rosebud Orchid</t>
  </si>
  <si>
    <t>CLDI2</t>
  </si>
  <si>
    <t>(L.) Pansarin &amp; F. Barros</t>
  </si>
  <si>
    <t>CLOC2</t>
  </si>
  <si>
    <t>(Hornem.) DC.</t>
  </si>
  <si>
    <t>Western blue virginsbower</t>
  </si>
  <si>
    <t>Clematis occidentalis var. occidentalis</t>
  </si>
  <si>
    <t>CLOCO</t>
  </si>
  <si>
    <t>Purple clematis</t>
  </si>
  <si>
    <t>Clematis sp.</t>
  </si>
  <si>
    <t>CLEMA</t>
  </si>
  <si>
    <t>Leather Flower</t>
  </si>
  <si>
    <t>Clematis terniflora</t>
  </si>
  <si>
    <t>CLTE4</t>
  </si>
  <si>
    <t>Sweet autumn virginsbower</t>
  </si>
  <si>
    <t>Clematis virginiana</t>
  </si>
  <si>
    <t>CLVI5</t>
  </si>
  <si>
    <t>Virgin's-bower</t>
  </si>
  <si>
    <t>Cleome hassleriana</t>
  </si>
  <si>
    <t>CLHA</t>
  </si>
  <si>
    <t>Chod.</t>
  </si>
  <si>
    <t>Spider-flower</t>
  </si>
  <si>
    <t>Capparaceae</t>
  </si>
  <si>
    <t>Cleome sp.</t>
  </si>
  <si>
    <t>CLEOM</t>
  </si>
  <si>
    <t>Spiderflower</t>
  </si>
  <si>
    <t>Clethra alnifolia</t>
  </si>
  <si>
    <t>CLAL3</t>
  </si>
  <si>
    <t>Sweet pepperbush</t>
  </si>
  <si>
    <t>Clethraceae</t>
  </si>
  <si>
    <t>Clethra sp.</t>
  </si>
  <si>
    <t>CLETH</t>
  </si>
  <si>
    <t>Sweetpepperbush</t>
  </si>
  <si>
    <t>Clinopodium sp.</t>
  </si>
  <si>
    <t>CLINO</t>
  </si>
  <si>
    <t>Wild basil</t>
  </si>
  <si>
    <t>Clintonia borealis</t>
  </si>
  <si>
    <t>CLBO3</t>
  </si>
  <si>
    <t>(Ait.) Raf.</t>
  </si>
  <si>
    <t>Bluebead</t>
  </si>
  <si>
    <t>Clintonia sp.</t>
  </si>
  <si>
    <t>CLINT</t>
  </si>
  <si>
    <t>Clitoria mariana</t>
  </si>
  <si>
    <t>CLMA4</t>
  </si>
  <si>
    <t>Butterfly-pea</t>
  </si>
  <si>
    <t>Clitoria mariana var. mariana</t>
  </si>
  <si>
    <t>CLMAM</t>
  </si>
  <si>
    <t>Clitoria sp.</t>
  </si>
  <si>
    <t>CLITO</t>
  </si>
  <si>
    <t>Pigeonwings</t>
  </si>
  <si>
    <t>Coeloglossum sp.</t>
  </si>
  <si>
    <t>_COELO2_G</t>
  </si>
  <si>
    <t>Hartm.</t>
  </si>
  <si>
    <t>Coeloglossum</t>
  </si>
  <si>
    <t>Dactylorhiza sp.</t>
  </si>
  <si>
    <t>Coeloglossum viride</t>
  </si>
  <si>
    <t>Dactylorhiza viridis</t>
  </si>
  <si>
    <t>COVI6</t>
  </si>
  <si>
    <t>DAVI6</t>
  </si>
  <si>
    <t>(Michx.) Nash</t>
  </si>
  <si>
    <t>Long-bracted orchid</t>
  </si>
  <si>
    <t>Coeloglossum viride var. virescens</t>
  </si>
  <si>
    <t>COVIV</t>
  </si>
  <si>
    <t>(L.) Hartm. (Muhl. ex Willd.) Luer</t>
  </si>
  <si>
    <t>Long-bract green orchid</t>
  </si>
  <si>
    <t>Coeloglossum viride var. viride</t>
  </si>
  <si>
    <t>COVIV2</t>
  </si>
  <si>
    <t>(L.) Hartm.</t>
  </si>
  <si>
    <t>Coelorachis rugosa</t>
  </si>
  <si>
    <t>CORU3</t>
  </si>
  <si>
    <t>(Nutt.) Nash</t>
  </si>
  <si>
    <t>Wrinkled jointgrass</t>
  </si>
  <si>
    <t>Coelorachis sp.</t>
  </si>
  <si>
    <t>COELO</t>
  </si>
  <si>
    <t>Brongn.</t>
  </si>
  <si>
    <t>Jointtail Grass</t>
  </si>
  <si>
    <t>Coincya monensis</t>
  </si>
  <si>
    <t>COMO9</t>
  </si>
  <si>
    <t>(L.) Greuter &amp; Burdet</t>
  </si>
  <si>
    <t>Coincya</t>
  </si>
  <si>
    <t>Coincya sp.</t>
  </si>
  <si>
    <t>COINC</t>
  </si>
  <si>
    <t>Rouy</t>
  </si>
  <si>
    <t>Star-Mustard</t>
  </si>
  <si>
    <t>Coleataenia longifolia</t>
  </si>
  <si>
    <t>Panicum rigidulum var. pubescens</t>
  </si>
  <si>
    <t>COLO</t>
  </si>
  <si>
    <t>PARIP</t>
  </si>
  <si>
    <t>(Torr.) Soreng</t>
  </si>
  <si>
    <t>Redtop panicgrass</t>
  </si>
  <si>
    <t>Coleataenia rigidula</t>
  </si>
  <si>
    <t>Panicum rigidulum</t>
  </si>
  <si>
    <t>CORI4</t>
  </si>
  <si>
    <t>PARI4</t>
  </si>
  <si>
    <t>(Bosc ex Nees) LeBlond</t>
  </si>
  <si>
    <t>Coleataenia stipitata</t>
  </si>
  <si>
    <t>Panicum rigidulum var. elongatum</t>
  </si>
  <si>
    <t>PARIE2</t>
  </si>
  <si>
    <t>(Nash) LeBlond</t>
  </si>
  <si>
    <t>Collinsonia canadensis</t>
  </si>
  <si>
    <t>COCA4</t>
  </si>
  <si>
    <t>Horse balm</t>
  </si>
  <si>
    <t>Collinsonia sp.</t>
  </si>
  <si>
    <t>COLLI2</t>
  </si>
  <si>
    <t>Horsebalm</t>
  </si>
  <si>
    <t>Colutea arborescens</t>
  </si>
  <si>
    <t>COAR6</t>
  </si>
  <si>
    <t>Bladder senna</t>
  </si>
  <si>
    <t>Colutea sp.</t>
  </si>
  <si>
    <t>COLUT</t>
  </si>
  <si>
    <t>Colutea</t>
  </si>
  <si>
    <t>Comandra sp.</t>
  </si>
  <si>
    <t>COMAN</t>
  </si>
  <si>
    <t>Bastard Toadflax</t>
  </si>
  <si>
    <t>Bastard toadflax</t>
  </si>
  <si>
    <t>Marsh cinquefoil</t>
  </si>
  <si>
    <t>Potentilla palustris</t>
  </si>
  <si>
    <t>Comarum sp.</t>
  </si>
  <si>
    <t>COMAR3</t>
  </si>
  <si>
    <t>Commelina communis</t>
  </si>
  <si>
    <t>COCO3</t>
  </si>
  <si>
    <t>Asiatic dayflower</t>
  </si>
  <si>
    <t>Commelinaceae</t>
  </si>
  <si>
    <t>Commelina diffusa</t>
  </si>
  <si>
    <t>CODI5</t>
  </si>
  <si>
    <t>Burm. f.</t>
  </si>
  <si>
    <t>Creeping dayflower</t>
  </si>
  <si>
    <t>Commelina erecta</t>
  </si>
  <si>
    <t>COER</t>
  </si>
  <si>
    <t>Whitemouth dayflower</t>
  </si>
  <si>
    <t>Commelina erecta var. erecta</t>
  </si>
  <si>
    <t>COERE</t>
  </si>
  <si>
    <t>Slender dayflower</t>
  </si>
  <si>
    <t>Commelina sp.</t>
  </si>
  <si>
    <t>COMME</t>
  </si>
  <si>
    <t>Dayflower</t>
  </si>
  <si>
    <t>Commelina virginica</t>
  </si>
  <si>
    <t>COVI3</t>
  </si>
  <si>
    <t>Virginia dayflower</t>
  </si>
  <si>
    <t>Comptonia peregrina</t>
  </si>
  <si>
    <t>COPE80</t>
  </si>
  <si>
    <t>L'Hér. ex Aiton</t>
  </si>
  <si>
    <t>Sweet-fern</t>
  </si>
  <si>
    <t>Comptonia sp.</t>
  </si>
  <si>
    <t>COMPT</t>
  </si>
  <si>
    <t>Sweet Fern</t>
  </si>
  <si>
    <t>Conioselinum chinense</t>
  </si>
  <si>
    <t>COCH2</t>
  </si>
  <si>
    <t>Hemlock-parsley</t>
  </si>
  <si>
    <t>Conioselinum sp.</t>
  </si>
  <si>
    <t>CONIO</t>
  </si>
  <si>
    <t>Hemlockparsley</t>
  </si>
  <si>
    <t>Conium maculatum</t>
  </si>
  <si>
    <t>COMA2</t>
  </si>
  <si>
    <t>Poison-hemlock</t>
  </si>
  <si>
    <t>Conium sp.</t>
  </si>
  <si>
    <t>CONIU</t>
  </si>
  <si>
    <t>Poison Hemlock</t>
  </si>
  <si>
    <t>Conoclinium coelestinum</t>
  </si>
  <si>
    <t>COCO13</t>
  </si>
  <si>
    <t>Mistflower</t>
  </si>
  <si>
    <t>Eupatorium coelestinum</t>
  </si>
  <si>
    <t>Conoclinium sp.</t>
  </si>
  <si>
    <t>Eupatorium sp.</t>
  </si>
  <si>
    <t>CONOC4</t>
  </si>
  <si>
    <t>EUPAT</t>
  </si>
  <si>
    <t>Thoroughwort</t>
  </si>
  <si>
    <t>Conopholis americana</t>
  </si>
  <si>
    <t>COAM</t>
  </si>
  <si>
    <t>(L.) Wallr.</t>
  </si>
  <si>
    <t>Squaw-root</t>
  </si>
  <si>
    <t>Conopholis sp.</t>
  </si>
  <si>
    <t>CONOP</t>
  </si>
  <si>
    <t>Cancer-Root</t>
  </si>
  <si>
    <t>Conringia orientalis</t>
  </si>
  <si>
    <t>COOR</t>
  </si>
  <si>
    <t>(L.) Dumort.</t>
  </si>
  <si>
    <t>Hare's-ear mustard</t>
  </si>
  <si>
    <t>Conringia sp.</t>
  </si>
  <si>
    <t>CONRI</t>
  </si>
  <si>
    <t>Hare'S Ear Mustard</t>
  </si>
  <si>
    <t>Convallaria majalis</t>
  </si>
  <si>
    <t>COMA7</t>
  </si>
  <si>
    <t>Lily-of-the-valley</t>
  </si>
  <si>
    <t>Convallaria sp.</t>
  </si>
  <si>
    <t>CONVA</t>
  </si>
  <si>
    <t>Convallaria</t>
  </si>
  <si>
    <t>Field bindweed</t>
  </si>
  <si>
    <t>Convolvulus sp.</t>
  </si>
  <si>
    <t>CONVO</t>
  </si>
  <si>
    <t>Bindweed</t>
  </si>
  <si>
    <t>(L.) Cronquist</t>
  </si>
  <si>
    <t>Canadian horseweed</t>
  </si>
  <si>
    <t>Conyza canadensis var. canadensis</t>
  </si>
  <si>
    <t>COCAC3</t>
  </si>
  <si>
    <t>Erigeron canadensis</t>
  </si>
  <si>
    <t>Conyza canadensis var. pusilla</t>
  </si>
  <si>
    <t>COCAP3</t>
  </si>
  <si>
    <t>(L.) Cronquist (Nutt.) Cronquist</t>
  </si>
  <si>
    <t>Conyza ramosissima</t>
  </si>
  <si>
    <t>CORA4</t>
  </si>
  <si>
    <t>Dwarf horseweed</t>
  </si>
  <si>
    <t>Conyza sp.</t>
  </si>
  <si>
    <t>CONYZ</t>
  </si>
  <si>
    <t>Less.</t>
  </si>
  <si>
    <t>Horseweed</t>
  </si>
  <si>
    <t>Coptis groenlandica</t>
  </si>
  <si>
    <t>Coptis trifolia</t>
  </si>
  <si>
    <t>COGR13</t>
  </si>
  <si>
    <t>COTR2</t>
  </si>
  <si>
    <t>(Oeder) Fernald</t>
  </si>
  <si>
    <t>Goldthread</t>
  </si>
  <si>
    <t>Coptis sp.</t>
  </si>
  <si>
    <t>COPTI</t>
  </si>
  <si>
    <t>(L.) Salisb.</t>
  </si>
  <si>
    <t>Spotted coralroot</t>
  </si>
  <si>
    <t>Corallorhiza odontorhiza</t>
  </si>
  <si>
    <t>COOD7</t>
  </si>
  <si>
    <t>(Willd.) Poir.</t>
  </si>
  <si>
    <t>Autumn coralroot</t>
  </si>
  <si>
    <t>Corallorhiza sp.</t>
  </si>
  <si>
    <t>Gagnebin, orth. cons.</t>
  </si>
  <si>
    <t>Coralroot</t>
  </si>
  <si>
    <t>Chatelain</t>
  </si>
  <si>
    <t>Early coralroot</t>
  </si>
  <si>
    <t>Corallorhiza wisteriana</t>
  </si>
  <si>
    <t>COWI5</t>
  </si>
  <si>
    <t>Conrad</t>
  </si>
  <si>
    <t>Spring coralroot</t>
  </si>
  <si>
    <t>Corema conradii</t>
  </si>
  <si>
    <t>COCO9</t>
  </si>
  <si>
    <t>(Torr.) Torr. ex Loudon</t>
  </si>
  <si>
    <t>Broom crowberry</t>
  </si>
  <si>
    <t>Empetraceae</t>
  </si>
  <si>
    <t>Corema sp.</t>
  </si>
  <si>
    <t>COREM</t>
  </si>
  <si>
    <t>D. Don</t>
  </si>
  <si>
    <t>Corema</t>
  </si>
  <si>
    <t>Coreopsis grandiflora</t>
  </si>
  <si>
    <t>COGR5</t>
  </si>
  <si>
    <t>Hogg ex Sweet</t>
  </si>
  <si>
    <t>Large-flowered tickseed</t>
  </si>
  <si>
    <t>Coreopsis lanceolata</t>
  </si>
  <si>
    <t>COLA5</t>
  </si>
  <si>
    <t>Longstalk tickseed</t>
  </si>
  <si>
    <t>Coreopsis rosea</t>
  </si>
  <si>
    <t>CORO</t>
  </si>
  <si>
    <t>Rose-color coreopsis</t>
  </si>
  <si>
    <t>Coreopsis sp.</t>
  </si>
  <si>
    <t>COREO2</t>
  </si>
  <si>
    <t>Tickseed</t>
  </si>
  <si>
    <t>Golden tickseed</t>
  </si>
  <si>
    <t>Coreopsis verticillata</t>
  </si>
  <si>
    <t>COVE5</t>
  </si>
  <si>
    <t>Whorled tickseed</t>
  </si>
  <si>
    <t>Coriandrum sativum</t>
  </si>
  <si>
    <t>COSA</t>
  </si>
  <si>
    <t>coriander</t>
  </si>
  <si>
    <t>Coriandrum sp.</t>
  </si>
  <si>
    <t>CORIA</t>
  </si>
  <si>
    <t>Coriander</t>
  </si>
  <si>
    <t>Cornus alba</t>
  </si>
  <si>
    <t>Cornus sericea</t>
  </si>
  <si>
    <t>COAL80</t>
  </si>
  <si>
    <t>L. p.p.</t>
  </si>
  <si>
    <t>Red-osier dogwood</t>
  </si>
  <si>
    <t>Cornus alternifolia</t>
  </si>
  <si>
    <t>COAL2</t>
  </si>
  <si>
    <t>Alternate-leaved dogwood</t>
  </si>
  <si>
    <t>Cornus amomum</t>
  </si>
  <si>
    <t>COAM2</t>
  </si>
  <si>
    <t>Silky dogwood</t>
  </si>
  <si>
    <t>Cornus amomum var. schuetzeana</t>
  </si>
  <si>
    <t>Cornus obliqua</t>
  </si>
  <si>
    <t>COAMS</t>
  </si>
  <si>
    <t>COOB9</t>
  </si>
  <si>
    <t>Mill. (C.A. Mey.) Rickett</t>
  </si>
  <si>
    <t>Pale dogwood</t>
  </si>
  <si>
    <t>Cornus canadensis</t>
  </si>
  <si>
    <t>COCA13</t>
  </si>
  <si>
    <t>Bunchberry</t>
  </si>
  <si>
    <t>Cornus drummondii</t>
  </si>
  <si>
    <t>CODR</t>
  </si>
  <si>
    <t>C.A. Mey. </t>
  </si>
  <si>
    <t>Roughleaf dogwood</t>
  </si>
  <si>
    <t>Cornus florida</t>
  </si>
  <si>
    <t>COFL2</t>
  </si>
  <si>
    <t>Flowering dogwood</t>
  </si>
  <si>
    <t>Cornus foemina</t>
  </si>
  <si>
    <t>COFO</t>
  </si>
  <si>
    <t>P. Mill.</t>
  </si>
  <si>
    <t>Stiff dogwood</t>
  </si>
  <si>
    <t>Northern silky dogwood</t>
  </si>
  <si>
    <t>Cornus racemosa</t>
  </si>
  <si>
    <t>CORA6</t>
  </si>
  <si>
    <t>Grey dogwood</t>
  </si>
  <si>
    <t>Swida racemosa</t>
  </si>
  <si>
    <t>Cornus rugosa</t>
  </si>
  <si>
    <t>CORU</t>
  </si>
  <si>
    <t>Round-leaved dogwood</t>
  </si>
  <si>
    <t>Cornus sp.</t>
  </si>
  <si>
    <t>Dogwood</t>
  </si>
  <si>
    <t>COST4</t>
  </si>
  <si>
    <t>Coronilla sp.</t>
  </si>
  <si>
    <t>Securigera sp.</t>
  </si>
  <si>
    <t>CORON</t>
  </si>
  <si>
    <t>SECUR3</t>
  </si>
  <si>
    <t>Crownvetch</t>
  </si>
  <si>
    <t>Coronilla varia</t>
  </si>
  <si>
    <t>Securigera varia</t>
  </si>
  <si>
    <t>COVA2</t>
  </si>
  <si>
    <t>SEVA4</t>
  </si>
  <si>
    <t>Crown-vetch</t>
  </si>
  <si>
    <t>Coronopus didymus</t>
  </si>
  <si>
    <t>CODI6</t>
  </si>
  <si>
    <t>Lesser swinecress</t>
  </si>
  <si>
    <t>Coronopus sp.</t>
  </si>
  <si>
    <t>CORON3</t>
  </si>
  <si>
    <t>Zinn</t>
  </si>
  <si>
    <t>Swinecress</t>
  </si>
  <si>
    <t>Corydalis flavula</t>
  </si>
  <si>
    <t>COFL3</t>
  </si>
  <si>
    <t>(Raf.) DC.</t>
  </si>
  <si>
    <t>Yellow fumewort</t>
  </si>
  <si>
    <t>(L.) Pers.</t>
  </si>
  <si>
    <t>Corydalis sp.</t>
  </si>
  <si>
    <t>Fumewort</t>
  </si>
  <si>
    <t>Corylus americana</t>
  </si>
  <si>
    <t>COAM3</t>
  </si>
  <si>
    <t>American hazelnut</t>
  </si>
  <si>
    <t>Beaked hazelnut</t>
  </si>
  <si>
    <t>Corylus sp.</t>
  </si>
  <si>
    <t>CORYL</t>
  </si>
  <si>
    <t>Hazelnut</t>
  </si>
  <si>
    <t>Corynephorus canescens</t>
  </si>
  <si>
    <t>COCA16</t>
  </si>
  <si>
    <t>(L.) P. Beauv</t>
  </si>
  <si>
    <t>Gray hair-grass</t>
  </si>
  <si>
    <t>Corynephorus sp.</t>
  </si>
  <si>
    <t>CORYN</t>
  </si>
  <si>
    <t>Clubawn Grass</t>
  </si>
  <si>
    <t>Crataegus calpodendron</t>
  </si>
  <si>
    <t>(Ehrh.) Medik.</t>
  </si>
  <si>
    <t>Pear hawthorn</t>
  </si>
  <si>
    <t>Tree, Shrub</t>
  </si>
  <si>
    <t>Crataegus chrysocarpa</t>
  </si>
  <si>
    <t>CRCH</t>
  </si>
  <si>
    <t>Fireberry hawthorn</t>
  </si>
  <si>
    <t>Crataegus chrysocarpa var. chrysocarpa</t>
  </si>
  <si>
    <t>CRCHC2</t>
  </si>
  <si>
    <t>Crataegus rotundifolia</t>
  </si>
  <si>
    <t>Crataegus coccinea</t>
  </si>
  <si>
    <t>Crataegus pedicellata</t>
  </si>
  <si>
    <t>CRCO</t>
  </si>
  <si>
    <t>CRPE</t>
  </si>
  <si>
    <t>Red-fruited hawthorn</t>
  </si>
  <si>
    <t>Crataegus compacta</t>
  </si>
  <si>
    <t>Crataegus pruinosa</t>
  </si>
  <si>
    <t>CRCO26</t>
  </si>
  <si>
    <t>CRPR2</t>
  </si>
  <si>
    <t>Sarg.</t>
  </si>
  <si>
    <t>Clustered hawthorn</t>
  </si>
  <si>
    <t>Crataegus crus-galli</t>
  </si>
  <si>
    <t>CRCR2</t>
  </si>
  <si>
    <t>Cockspur hawthorn</t>
  </si>
  <si>
    <t>Crataegus dodgei</t>
  </si>
  <si>
    <t>CRDO3</t>
  </si>
  <si>
    <t>Dodge's hawthorne</t>
  </si>
  <si>
    <t>Crataegus fluviatilis</t>
  </si>
  <si>
    <t>Crataegus macrosperma</t>
  </si>
  <si>
    <t>CRFL22</t>
  </si>
  <si>
    <t>CRMA3</t>
  </si>
  <si>
    <t>bigfruit hawthorn</t>
  </si>
  <si>
    <t>Crataegus holmesiana</t>
  </si>
  <si>
    <t>CRHO5</t>
  </si>
  <si>
    <t>Holmes' hawthorne</t>
  </si>
  <si>
    <t>Crataegus intricata</t>
  </si>
  <si>
    <t>CRIN3</t>
  </si>
  <si>
    <t>Lange</t>
  </si>
  <si>
    <t>Biltmore hawthorn</t>
  </si>
  <si>
    <t>Crataegus straminea</t>
  </si>
  <si>
    <t>Crataegus iracunda</t>
  </si>
  <si>
    <t>CRIR</t>
  </si>
  <si>
    <t>Beadle</t>
  </si>
  <si>
    <t>Stoloniferous hawthorne</t>
  </si>
  <si>
    <t>Big-fruited hawthorne</t>
  </si>
  <si>
    <t>Crataegus mollis</t>
  </si>
  <si>
    <t>Scheele</t>
  </si>
  <si>
    <t>Downy hawthorn</t>
  </si>
  <si>
    <t>One-seed hawthorne</t>
  </si>
  <si>
    <t>Scarlet hawthorne</t>
  </si>
  <si>
    <t>Crataegus pennsylvanica</t>
  </si>
  <si>
    <t>CRPE3</t>
  </si>
  <si>
    <t>Pennsylvania hawthorn</t>
  </si>
  <si>
    <t>Crataegus phaenopyrum</t>
  </si>
  <si>
    <t>CRPH</t>
  </si>
  <si>
    <t>(L. f.) Medik.</t>
  </si>
  <si>
    <t>Washington hawthorn</t>
  </si>
  <si>
    <t>(Wendl. f.) K. Koch</t>
  </si>
  <si>
    <t>Waxy-fruit hawthorne</t>
  </si>
  <si>
    <t>Crataegus punctata</t>
  </si>
  <si>
    <t>CRPU</t>
  </si>
  <si>
    <t>Dotted hawthorn</t>
  </si>
  <si>
    <t>CRRO12</t>
  </si>
  <si>
    <t>Moench p.p., non Lamb.</t>
  </si>
  <si>
    <t>Crataegus sp.</t>
  </si>
  <si>
    <t>CRATA</t>
  </si>
  <si>
    <t>Hawthorn</t>
  </si>
  <si>
    <t>CRST10</t>
  </si>
  <si>
    <t>Copenhagen hawthorn</t>
  </si>
  <si>
    <t>Crataegus succulenta</t>
  </si>
  <si>
    <t>CRSU5</t>
  </si>
  <si>
    <t>Schrad. ex Link</t>
  </si>
  <si>
    <t>Fleshy hawthorne</t>
  </si>
  <si>
    <t>Crataegus succulenta var. succulenta</t>
  </si>
  <si>
    <t>CRSUS2</t>
  </si>
  <si>
    <t>Crataegus uniflora</t>
  </si>
  <si>
    <t>CRUN</t>
  </si>
  <si>
    <t>Münchh.</t>
  </si>
  <si>
    <t>Dwarf hawthorne</t>
  </si>
  <si>
    <t>Crepidomanes intricatum</t>
  </si>
  <si>
    <t>Trichomanes intricatum</t>
  </si>
  <si>
    <t>TRIN13</t>
  </si>
  <si>
    <t>(Farrar) Ebihara &amp; Weakley</t>
  </si>
  <si>
    <t>Filmy fern</t>
  </si>
  <si>
    <t>Hymenophyllaceae</t>
  </si>
  <si>
    <t>Hawk's-beard</t>
  </si>
  <si>
    <t>Crepis sp.</t>
  </si>
  <si>
    <t>Hawksbeard</t>
  </si>
  <si>
    <t>Critesion jubatum</t>
  </si>
  <si>
    <t>CRJU2</t>
  </si>
  <si>
    <t>(L.) Nevski</t>
  </si>
  <si>
    <t>Foxtail-barley</t>
  </si>
  <si>
    <t>Critesion murinum ssp. leporinum</t>
  </si>
  <si>
    <t>Hordeum murinum ssp. leporinum</t>
  </si>
  <si>
    <t>CRMUL</t>
  </si>
  <si>
    <t>HOMUL</t>
  </si>
  <si>
    <t>(L.) A. Love (Link) A. Love</t>
  </si>
  <si>
    <t>Hare barley</t>
  </si>
  <si>
    <t>Critesion pusillum</t>
  </si>
  <si>
    <t>CRPU13</t>
  </si>
  <si>
    <t>(Nutt.) A. Love</t>
  </si>
  <si>
    <t>Little-barley</t>
  </si>
  <si>
    <t>Critesion sp.</t>
  </si>
  <si>
    <t>Hordeum sp.</t>
  </si>
  <si>
    <t>ft</t>
  </si>
  <si>
    <t>Critesion</t>
  </si>
  <si>
    <t>Crocanthemum bicknellii</t>
  </si>
  <si>
    <t>Helianthemum bicknellii</t>
  </si>
  <si>
    <t>CRBI6</t>
  </si>
  <si>
    <t>HEBI2</t>
  </si>
  <si>
    <t>(Fernald) Barnhart</t>
  </si>
  <si>
    <t>hoary frostweed</t>
  </si>
  <si>
    <t>Cistaceae</t>
  </si>
  <si>
    <t>Crocanthemum canadense</t>
  </si>
  <si>
    <t>Helianthemum canadense</t>
  </si>
  <si>
    <t>CRCA15</t>
  </si>
  <si>
    <t>HECA3</t>
  </si>
  <si>
    <t>(L.) Britt.</t>
  </si>
  <si>
    <t>Long-branched frostweed</t>
  </si>
  <si>
    <t>Crocanthemum propinquum</t>
  </si>
  <si>
    <t>Helianthemum propinquum</t>
  </si>
  <si>
    <t>CRPR6</t>
  </si>
  <si>
    <t>HEPR</t>
  </si>
  <si>
    <t>(E.P. Bicknell) E.P. Bicknell</t>
  </si>
  <si>
    <t>Pine barrens frostweed</t>
  </si>
  <si>
    <t>Crotalaria sagittalis</t>
  </si>
  <si>
    <t>CRSA4</t>
  </si>
  <si>
    <t>Rattlebox</t>
  </si>
  <si>
    <t>Crotalaria sp.</t>
  </si>
  <si>
    <t>CROTA</t>
  </si>
  <si>
    <t>Croton capitatus</t>
  </si>
  <si>
    <t>CRCA6</t>
  </si>
  <si>
    <t>Hogwort</t>
  </si>
  <si>
    <t>Croton glandulosus</t>
  </si>
  <si>
    <t>CRGL2</t>
  </si>
  <si>
    <t>Croton michauxii</t>
  </si>
  <si>
    <t>CRMI8</t>
  </si>
  <si>
    <t>G.L. Webster</t>
  </si>
  <si>
    <t>Michaux's croton</t>
  </si>
  <si>
    <t>Croton willdenowii</t>
  </si>
  <si>
    <t>Croton michauxii var. ellipticus</t>
  </si>
  <si>
    <t>CRMIE</t>
  </si>
  <si>
    <t>G.L. Webster (Willd.) B.W. van Ee &amp; P.E. Berry</t>
  </si>
  <si>
    <t>Croton sp.</t>
  </si>
  <si>
    <t>CROTO</t>
  </si>
  <si>
    <t>CRWI5</t>
  </si>
  <si>
    <t>Elliptical rushfoil</t>
  </si>
  <si>
    <t>Cruciata pedemontana</t>
  </si>
  <si>
    <t>CRPE10</t>
  </si>
  <si>
    <t>(Bellardi) Ehrend.</t>
  </si>
  <si>
    <t>Piedmont bedstraw</t>
  </si>
  <si>
    <t>Galium pedemontanum</t>
  </si>
  <si>
    <t>Cruciata sp.</t>
  </si>
  <si>
    <t>CRUCI2</t>
  </si>
  <si>
    <t>Bedstraw</t>
  </si>
  <si>
    <t>Crypsis schoenoides</t>
  </si>
  <si>
    <t>CRSC</t>
  </si>
  <si>
    <t>(L.) Lam.</t>
  </si>
  <si>
    <t>Rush-like timothy</t>
  </si>
  <si>
    <t>Crypsis sp.</t>
  </si>
  <si>
    <t>CRYPS</t>
  </si>
  <si>
    <t>Pricklegrass</t>
  </si>
  <si>
    <t>Cryptogramma sp.</t>
  </si>
  <si>
    <t>Rockbrake</t>
  </si>
  <si>
    <t>Cryptogramma stelleri</t>
  </si>
  <si>
    <t>CRST2</t>
  </si>
  <si>
    <t>(Gmel.) Prantl</t>
  </si>
  <si>
    <t>Slender rockbrake</t>
  </si>
  <si>
    <t>Cryptotaenia canadensis</t>
  </si>
  <si>
    <t>CRCA9</t>
  </si>
  <si>
    <t>Honewort</t>
  </si>
  <si>
    <t>Cryptotaenia sp.</t>
  </si>
  <si>
    <t>CRYPT5</t>
  </si>
  <si>
    <t>(Walter) Alph. Wood</t>
  </si>
  <si>
    <t>Panzer</t>
  </si>
  <si>
    <t>Toothache Grass</t>
  </si>
  <si>
    <t>Cunila origanoides</t>
  </si>
  <si>
    <t>CUOR</t>
  </si>
  <si>
    <t>Common dittany</t>
  </si>
  <si>
    <t>Cunila sp.</t>
  </si>
  <si>
    <t>CUNIL</t>
  </si>
  <si>
    <t>D. Royen ex L.</t>
  </si>
  <si>
    <t>Cunila</t>
  </si>
  <si>
    <t>Cuphea sp.</t>
  </si>
  <si>
    <t>CUPHE</t>
  </si>
  <si>
    <t>Waxweed</t>
  </si>
  <si>
    <t>Cuphea viscosissima</t>
  </si>
  <si>
    <t>CUVI</t>
  </si>
  <si>
    <t>Blue waxweed</t>
  </si>
  <si>
    <t>Cuscuta campestris</t>
  </si>
  <si>
    <t>Cuscuta pentagona var. pentagona</t>
  </si>
  <si>
    <t>CUCA2</t>
  </si>
  <si>
    <t>CUPEP2</t>
  </si>
  <si>
    <t>Yunck.</t>
  </si>
  <si>
    <t>Field dodder</t>
  </si>
  <si>
    <t>Cuscuta pentagona</t>
  </si>
  <si>
    <t>Cuscutaceae</t>
  </si>
  <si>
    <t>Cuscuta cephalanthi</t>
  </si>
  <si>
    <t>CUCE</t>
  </si>
  <si>
    <t>Engelm.</t>
  </si>
  <si>
    <t>Buttonbush dodder</t>
  </si>
  <si>
    <t>Cuscuta compacta</t>
  </si>
  <si>
    <t>CUCO2</t>
  </si>
  <si>
    <t>Juss. ex Choisy</t>
  </si>
  <si>
    <t>Dodder</t>
  </si>
  <si>
    <t>Cuscuta coryli</t>
  </si>
  <si>
    <t>CUCO3</t>
  </si>
  <si>
    <t>Hazel dodder</t>
  </si>
  <si>
    <t>Cuscuta epilinum</t>
  </si>
  <si>
    <t>CUEP2</t>
  </si>
  <si>
    <t>Weihe.</t>
  </si>
  <si>
    <t>Flax dodder</t>
  </si>
  <si>
    <t>Cuscuta epithymum</t>
  </si>
  <si>
    <t>CUEP</t>
  </si>
  <si>
    <t>(L.) L.</t>
  </si>
  <si>
    <t>Clover dodder</t>
  </si>
  <si>
    <t>Cuscuta europaea</t>
  </si>
  <si>
    <t>CUEU</t>
  </si>
  <si>
    <t>Greater dodder</t>
  </si>
  <si>
    <t>Cuscuta gronovii</t>
  </si>
  <si>
    <t>CUGR</t>
  </si>
  <si>
    <t>Willd. ex Schult.</t>
  </si>
  <si>
    <t>Common dodder</t>
  </si>
  <si>
    <t>Cuscuta gronovii var. gronovii</t>
  </si>
  <si>
    <t>CUGRG</t>
  </si>
  <si>
    <t>scaldweed</t>
  </si>
  <si>
    <t>Cuscuta gronovii var. latiflora</t>
  </si>
  <si>
    <t>CUGRL</t>
  </si>
  <si>
    <t>Willd. ex Schult. Engelm.</t>
  </si>
  <si>
    <t>Cuscuta indecora</t>
  </si>
  <si>
    <t>CUIN</t>
  </si>
  <si>
    <t>Choisy</t>
  </si>
  <si>
    <t>Collared dodder</t>
  </si>
  <si>
    <t>Cuscuta indecora var. indecora</t>
  </si>
  <si>
    <t>CUINI</t>
  </si>
  <si>
    <t>Cuscuta indecora var. neuropetala</t>
  </si>
  <si>
    <t>CUINN</t>
  </si>
  <si>
    <t>Choisy (Engelm.) Hitchc.</t>
  </si>
  <si>
    <t>Bigseed alfalfa dodder</t>
  </si>
  <si>
    <t>CUPE3</t>
  </si>
  <si>
    <t>Fiveangled dodder</t>
  </si>
  <si>
    <t>Cuscuta polygonorum</t>
  </si>
  <si>
    <t>CUPO</t>
  </si>
  <si>
    <t>Smartweed dodder</t>
  </si>
  <si>
    <t>Cuscuta sp.</t>
  </si>
  <si>
    <t>CUSCU</t>
  </si>
  <si>
    <t>Cyclachaena sp.</t>
  </si>
  <si>
    <t>CYCLA4</t>
  </si>
  <si>
    <t>Fresen.</t>
  </si>
  <si>
    <t>Cyclachaena xanthiifolia</t>
  </si>
  <si>
    <t>CYXA2</t>
  </si>
  <si>
    <t>(Nutt.) Fresen.</t>
  </si>
  <si>
    <t>Iva xanthifolia</t>
  </si>
  <si>
    <t>Cycloloma atriplicifolium</t>
  </si>
  <si>
    <t>CYAT</t>
  </si>
  <si>
    <t>(Spreng.) Coult.</t>
  </si>
  <si>
    <t>Winged pigweed</t>
  </si>
  <si>
    <t>Cycloloma sp.</t>
  </si>
  <si>
    <t>CYCLO</t>
  </si>
  <si>
    <t>Cycloloma</t>
  </si>
  <si>
    <t>Cymbalaria muralis</t>
  </si>
  <si>
    <t>CYMU</t>
  </si>
  <si>
    <t>Kenilworth-ivy</t>
  </si>
  <si>
    <t>Cymbalaria sp.</t>
  </si>
  <si>
    <t>CYMBA</t>
  </si>
  <si>
    <t>Cymbalaria</t>
  </si>
  <si>
    <t>Cynanchum louiseae</t>
  </si>
  <si>
    <t>CYLO11</t>
  </si>
  <si>
    <t>Kartesz &amp; Gandhi</t>
  </si>
  <si>
    <t>Black swallow-wort</t>
  </si>
  <si>
    <t>Vincetoxicum nigrum</t>
  </si>
  <si>
    <t>Cynanchum rossicum</t>
  </si>
  <si>
    <t>CYRO8</t>
  </si>
  <si>
    <t>(Kleopow) Borhidi</t>
  </si>
  <si>
    <t>European swallow-wort</t>
  </si>
  <si>
    <t>Vincetoxicum rossicum</t>
  </si>
  <si>
    <t>Cynanchum sp.</t>
  </si>
  <si>
    <t>CYNAN</t>
  </si>
  <si>
    <t>Swallow-Wort</t>
  </si>
  <si>
    <t>Vincetoxicum sp.</t>
  </si>
  <si>
    <t>Cynodon dactylon</t>
  </si>
  <si>
    <t>CYDA</t>
  </si>
  <si>
    <t>Bermudagrass</t>
  </si>
  <si>
    <t>Cynodon sp.</t>
  </si>
  <si>
    <t>CYNOD</t>
  </si>
  <si>
    <t>Rich.</t>
  </si>
  <si>
    <t>Cynoglossum sp.</t>
  </si>
  <si>
    <t>CYNOG</t>
  </si>
  <si>
    <t>Hound'S Tongue</t>
  </si>
  <si>
    <t>Cynoglossum virginianum</t>
  </si>
  <si>
    <t>CYVI</t>
  </si>
  <si>
    <t>Wild comfrey</t>
  </si>
  <si>
    <t>Cynoglossum virginianum var. boreale</t>
  </si>
  <si>
    <t>CYVIB</t>
  </si>
  <si>
    <t>L. (Fernald) Cooperr.</t>
  </si>
  <si>
    <t>Northern wild comfrey</t>
  </si>
  <si>
    <t>Cynoglossum virginianum var. virginianum</t>
  </si>
  <si>
    <t>CYVIV</t>
  </si>
  <si>
    <t>Crested dog's-tail grass</t>
  </si>
  <si>
    <t>Spiny dog's-tail grass</t>
  </si>
  <si>
    <t>Cynosurus sp.</t>
  </si>
  <si>
    <t>CYNOS2</t>
  </si>
  <si>
    <t>Dogstail Grass</t>
  </si>
  <si>
    <t>Cyperus aggregatus</t>
  </si>
  <si>
    <t>CYAG</t>
  </si>
  <si>
    <t>(Willd.) Endl.</t>
  </si>
  <si>
    <t>Inflated-scale flatsedge</t>
  </si>
  <si>
    <t>Cyperus flavus</t>
  </si>
  <si>
    <t>Cyperus amuricus</t>
  </si>
  <si>
    <t>CYAM2</t>
  </si>
  <si>
    <t>Asian flatsedge</t>
  </si>
  <si>
    <t>Cyperus microiria</t>
  </si>
  <si>
    <t>Cyperus bipartitus</t>
  </si>
  <si>
    <t>CYBI6</t>
  </si>
  <si>
    <t>Slender flatsedge</t>
  </si>
  <si>
    <t>Cyperus brevifolioides</t>
  </si>
  <si>
    <t>Kyllinga gracillima</t>
  </si>
  <si>
    <t>CYBR2</t>
  </si>
  <si>
    <t>KYGR</t>
  </si>
  <si>
    <t>Thieret &amp; Delahoussaye</t>
  </si>
  <si>
    <t>Pasture spikesedge</t>
  </si>
  <si>
    <t>Cyperus compressus</t>
  </si>
  <si>
    <t>CYCO</t>
  </si>
  <si>
    <t>Poorland flatsedge</t>
  </si>
  <si>
    <t>Cyperus croceus</t>
  </si>
  <si>
    <t>CYCR6</t>
  </si>
  <si>
    <t>Baldwin's flatsedge</t>
  </si>
  <si>
    <t>Cyperus dentatus</t>
  </si>
  <si>
    <t>CYDE2</t>
  </si>
  <si>
    <t>Toothed flatsedge</t>
  </si>
  <si>
    <t>Cyperus diandrus</t>
  </si>
  <si>
    <t>CYDI3</t>
  </si>
  <si>
    <t>Umbrella flatsedge</t>
  </si>
  <si>
    <t>Cyperus difformis</t>
  </si>
  <si>
    <t>CYDI4</t>
  </si>
  <si>
    <t>Variable flatsedge</t>
  </si>
  <si>
    <t>Cyperus echinatus</t>
  </si>
  <si>
    <t>CYEC2</t>
  </si>
  <si>
    <t>(L.) Wood</t>
  </si>
  <si>
    <t>Globe flatsedge</t>
  </si>
  <si>
    <t>Cyperus engelmannii</t>
  </si>
  <si>
    <t>CYEN</t>
  </si>
  <si>
    <t>Englemann's flatsedge</t>
  </si>
  <si>
    <t>Cyperus erythrorhizos</t>
  </si>
  <si>
    <t>CYER2</t>
  </si>
  <si>
    <t>Redroot flatsedge</t>
  </si>
  <si>
    <t>Cyperus esculentus</t>
  </si>
  <si>
    <t>CYES</t>
  </si>
  <si>
    <t>Yellow nutsedge</t>
  </si>
  <si>
    <t>Cyperus filicinus</t>
  </si>
  <si>
    <t>CYFI</t>
  </si>
  <si>
    <t>Fern flatsedge</t>
  </si>
  <si>
    <t>Cyperus flavescens</t>
  </si>
  <si>
    <t>CYFL</t>
  </si>
  <si>
    <t>Yellow flatsedge</t>
  </si>
  <si>
    <t>CYFL9</t>
  </si>
  <si>
    <t>(Vahl) Nees, non J. Presl &amp; C. Presl</t>
  </si>
  <si>
    <t>Cyperus fuscus</t>
  </si>
  <si>
    <t>CYFU3</t>
  </si>
  <si>
    <t>Brown flatsedge</t>
  </si>
  <si>
    <t>Cyperus grayi</t>
  </si>
  <si>
    <t>CYGR2</t>
  </si>
  <si>
    <t>Gray's flatsedge</t>
  </si>
  <si>
    <t>Cyperus hortensis</t>
  </si>
  <si>
    <t>Kyllinga pumila</t>
  </si>
  <si>
    <t>CYHO7</t>
  </si>
  <si>
    <t>KYPU</t>
  </si>
  <si>
    <t>(Salzmann ex. Steudel) Dorr</t>
  </si>
  <si>
    <t>Low spikesedge</t>
  </si>
  <si>
    <t>Cyperus hystricinus</t>
  </si>
  <si>
    <t>CYHY</t>
  </si>
  <si>
    <t>Bristly flat sedge</t>
  </si>
  <si>
    <t>Cyperus iria</t>
  </si>
  <si>
    <t>CYIR</t>
  </si>
  <si>
    <t>Ricefield flatsedge</t>
  </si>
  <si>
    <t>Cyperus lancastriensis</t>
  </si>
  <si>
    <t>CYLA3</t>
  </si>
  <si>
    <t>Porter ex Gray</t>
  </si>
  <si>
    <t>Lancaster flatsedge</t>
  </si>
  <si>
    <t>Cyperus lupulinus</t>
  </si>
  <si>
    <t>CYLU2</t>
  </si>
  <si>
    <t>(Spreng.) Marcks</t>
  </si>
  <si>
    <t>Great Plains flatsedge</t>
  </si>
  <si>
    <t>Cyperus lupulinus ssp. lupulinus</t>
  </si>
  <si>
    <t>CYLUL</t>
  </si>
  <si>
    <t>Cyperus lupulinus ssp. macilentus</t>
  </si>
  <si>
    <t>CYLUM</t>
  </si>
  <si>
    <t>(Spreng.) Marcks (Fernald) Marcks</t>
  </si>
  <si>
    <t>CYMI4</t>
  </si>
  <si>
    <t>Cyperus odoratus</t>
  </si>
  <si>
    <t>CYOD</t>
  </si>
  <si>
    <t>Fragrant flatsedge</t>
  </si>
  <si>
    <t>Cyperus odoratus var. engelmannii</t>
  </si>
  <si>
    <t>CYODE</t>
  </si>
  <si>
    <t>L. (Steud.) R. Carter &amp; S.D. Jones</t>
  </si>
  <si>
    <t>Cyperus plukenetii</t>
  </si>
  <si>
    <t>CYPL3</t>
  </si>
  <si>
    <t>Plukenet's flatsedge</t>
  </si>
  <si>
    <t>Cyperus polystachyos</t>
  </si>
  <si>
    <t>CYPO</t>
  </si>
  <si>
    <t>Coast flatsedge</t>
  </si>
  <si>
    <t>Cyperus polystachyos var. texensis</t>
  </si>
  <si>
    <t>CYPOT</t>
  </si>
  <si>
    <t>Cyperus pseudovegetus</t>
  </si>
  <si>
    <t>CYPS</t>
  </si>
  <si>
    <t>Marsh flatsedge</t>
  </si>
  <si>
    <t>Cyperus refractus</t>
  </si>
  <si>
    <t>CYRE3</t>
  </si>
  <si>
    <t>Engelm. ex Boeckl.</t>
  </si>
  <si>
    <t>Reflexed flatsedge</t>
  </si>
  <si>
    <t>Cyperus retrofractus</t>
  </si>
  <si>
    <t>CYRE4</t>
  </si>
  <si>
    <t>(L.) Torr.</t>
  </si>
  <si>
    <t>Rough flatsedge</t>
  </si>
  <si>
    <t>Cyperus retrorsus</t>
  </si>
  <si>
    <t>CYRE5</t>
  </si>
  <si>
    <t>Chapman</t>
  </si>
  <si>
    <t>Pine barrens flatsedge</t>
  </si>
  <si>
    <t>Cyperus schweinitzii</t>
  </si>
  <si>
    <t>CYSC3</t>
  </si>
  <si>
    <t>Schweinitz's flatsedge</t>
  </si>
  <si>
    <t>Cyperus sp.</t>
  </si>
  <si>
    <t>CYPER</t>
  </si>
  <si>
    <t>Flatsedge</t>
  </si>
  <si>
    <t>Cyperus squarrosus</t>
  </si>
  <si>
    <t>CYSQ</t>
  </si>
  <si>
    <t>Bearded flatsedge</t>
  </si>
  <si>
    <t>Cyperus strigosus</t>
  </si>
  <si>
    <t>CYST</t>
  </si>
  <si>
    <t>Straw-colored flatsedge</t>
  </si>
  <si>
    <t>Cyperus tenuifolius</t>
  </si>
  <si>
    <t>CYTE2</t>
  </si>
  <si>
    <t>(Steud.) Dandy</t>
  </si>
  <si>
    <t>Cypripedium acaule</t>
  </si>
  <si>
    <t>CYAC3</t>
  </si>
  <si>
    <t>Pink lady's-slipper</t>
  </si>
  <si>
    <t>Cypripedium calceolus</t>
  </si>
  <si>
    <t>CYCA26</t>
  </si>
  <si>
    <t>CYPA19</t>
  </si>
  <si>
    <t>Yellow lady's-slipper</t>
  </si>
  <si>
    <t>Cypripedium calceolus var. parviflorum</t>
  </si>
  <si>
    <t>Cypripedium parviflorum var. parviflorum</t>
  </si>
  <si>
    <t>CYCAP</t>
  </si>
  <si>
    <t>CYPAP4</t>
  </si>
  <si>
    <t>L. (Salisb.) Fernald</t>
  </si>
  <si>
    <t>Lesser yellow lady's-slipper</t>
  </si>
  <si>
    <t>Cypripedium calceolus var. pubescens</t>
  </si>
  <si>
    <t>CYCAP2</t>
  </si>
  <si>
    <t>L. (Willd.) Correll</t>
  </si>
  <si>
    <t>Greater yellow lady's-slipper</t>
  </si>
  <si>
    <t>Cypripedium candidum</t>
  </si>
  <si>
    <t>CYCA5</t>
  </si>
  <si>
    <t>Small white lady's-slipper</t>
  </si>
  <si>
    <t>Small Yellow Lady-slipper</t>
  </si>
  <si>
    <t>Cypripedium parviflorum var. makasin</t>
  </si>
  <si>
    <t>CYPAM3</t>
  </si>
  <si>
    <t>Salisb. (Farw.) Sheviak</t>
  </si>
  <si>
    <t>Fen small yellow lady-slipper</t>
  </si>
  <si>
    <t>Salisb. (Willd.) Knight</t>
  </si>
  <si>
    <t>Cypripedium reginae</t>
  </si>
  <si>
    <t>CYRE6</t>
  </si>
  <si>
    <t>Showy lady's-slipper</t>
  </si>
  <si>
    <t>Cypripedium sp.</t>
  </si>
  <si>
    <t>CYPRI</t>
  </si>
  <si>
    <t>Lady's slipper</t>
  </si>
  <si>
    <t>Cyrilla racemiflora</t>
  </si>
  <si>
    <t>CYRA</t>
  </si>
  <si>
    <t>Swamp titi</t>
  </si>
  <si>
    <t>Cyrillaceae</t>
  </si>
  <si>
    <t>Cyrilla sp.</t>
  </si>
  <si>
    <t>CYRIL</t>
  </si>
  <si>
    <t>Garden ex L.</t>
  </si>
  <si>
    <t>Titi</t>
  </si>
  <si>
    <t>Cyrtorhyncha cymbalaria ssp. alpina</t>
  </si>
  <si>
    <t>Ranunculus cymbalaria</t>
  </si>
  <si>
    <t>CYCYA</t>
  </si>
  <si>
    <t>RACY</t>
  </si>
  <si>
    <t>(Pursh) Britton (Hook.) Á. Löve &amp; D. Löve</t>
  </si>
  <si>
    <t>Seaside crowfoot</t>
  </si>
  <si>
    <t>Cystopteris bulbifera</t>
  </si>
  <si>
    <t>CYBU3</t>
  </si>
  <si>
    <t>Bulblet bladder fern</t>
  </si>
  <si>
    <t>Cystopteris protrusa</t>
  </si>
  <si>
    <t>CYPR4</t>
  </si>
  <si>
    <t>(Weatherby) Blasdell</t>
  </si>
  <si>
    <t>Lowland fragile fern</t>
  </si>
  <si>
    <t>Cystopteris sp.</t>
  </si>
  <si>
    <t>CYSTO</t>
  </si>
  <si>
    <t>Bernh.</t>
  </si>
  <si>
    <t>Bladderfern</t>
  </si>
  <si>
    <t>Cystopteris tenuis</t>
  </si>
  <si>
    <t>CYTE7</t>
  </si>
  <si>
    <t>(Michx.) Desv.</t>
  </si>
  <si>
    <t>Fragile fern</t>
  </si>
  <si>
    <t>(L.)Link</t>
  </si>
  <si>
    <t>Scotch Broom</t>
  </si>
  <si>
    <t>Cytisus sp.</t>
  </si>
  <si>
    <t>CYTIS</t>
  </si>
  <si>
    <t>Broom</t>
  </si>
  <si>
    <t>Orchardgrass</t>
  </si>
  <si>
    <t>Dactylis sp.</t>
  </si>
  <si>
    <t>DACTY</t>
  </si>
  <si>
    <t>Dactyloctenium aegyptium</t>
  </si>
  <si>
    <t>DAAE</t>
  </si>
  <si>
    <t>(L.) Willd.</t>
  </si>
  <si>
    <t>Crowfoot Grass</t>
  </si>
  <si>
    <t>Dactyloctenium sp.</t>
  </si>
  <si>
    <t>DACTY2</t>
  </si>
  <si>
    <t>DACTY3</t>
  </si>
  <si>
    <t>Neck. ex Nevski</t>
  </si>
  <si>
    <t>Keyflower</t>
  </si>
  <si>
    <t>(L.) R.M. Bateman, A.M. Pridgeon &amp; M.W. Chase</t>
  </si>
  <si>
    <t>Long-bract frog orchid</t>
  </si>
  <si>
    <t>Dalibarda repens</t>
  </si>
  <si>
    <t>DARE</t>
  </si>
  <si>
    <t>Robin-run-away</t>
  </si>
  <si>
    <t>Rubus dalibarda</t>
  </si>
  <si>
    <t>Dalibarda sp.</t>
  </si>
  <si>
    <t>DALIB</t>
  </si>
  <si>
    <t>Dalibarda</t>
  </si>
  <si>
    <t>Danthonia compressa</t>
  </si>
  <si>
    <t>DACO</t>
  </si>
  <si>
    <t>Austin</t>
  </si>
  <si>
    <t>Flattened Wild Oat-grass</t>
  </si>
  <si>
    <t>Danthonia epilis</t>
  </si>
  <si>
    <t>DAEP2</t>
  </si>
  <si>
    <t>Scribner</t>
  </si>
  <si>
    <t>Bog wild oatgrass</t>
  </si>
  <si>
    <t>Danthonia sericea var. epilis</t>
  </si>
  <si>
    <t>Danthonia sericea</t>
  </si>
  <si>
    <t>DASE2</t>
  </si>
  <si>
    <t>Silky wild oatgrass</t>
  </si>
  <si>
    <t>DASEE</t>
  </si>
  <si>
    <t>Nutt.  (Scribn.) Blomquist</t>
  </si>
  <si>
    <t>Carolina oatgrass</t>
  </si>
  <si>
    <t>Danthonia sp.</t>
  </si>
  <si>
    <t>DC</t>
  </si>
  <si>
    <t>Poverty grass</t>
  </si>
  <si>
    <t>(L.) P. Beauv. ex Roem. &amp; Schult.</t>
  </si>
  <si>
    <t>Common Wild Oat-grass</t>
  </si>
  <si>
    <t>Dasiphora floribunda</t>
  </si>
  <si>
    <t>Dasiphora fruticosa ssp. floribunda</t>
  </si>
  <si>
    <t>DAFL3</t>
  </si>
  <si>
    <t>DAFRF</t>
  </si>
  <si>
    <t>(Pursh) Raf.</t>
  </si>
  <si>
    <t>Shrubby Cinquefoil</t>
  </si>
  <si>
    <t>(L.) Rydb. (Pursh) Kartesz</t>
  </si>
  <si>
    <t>Potentilla fruticosa ssp. floribunda</t>
  </si>
  <si>
    <t>Dasiphora sp.</t>
  </si>
  <si>
    <t>DASIP</t>
  </si>
  <si>
    <t>Datura sp.</t>
  </si>
  <si>
    <t>DATUR</t>
  </si>
  <si>
    <t>Jimsonweed</t>
  </si>
  <si>
    <t>Datura stramonium</t>
  </si>
  <si>
    <t>DAST</t>
  </si>
  <si>
    <t>Datura wrightii</t>
  </si>
  <si>
    <t>DAWR2</t>
  </si>
  <si>
    <t>Regel</t>
  </si>
  <si>
    <t>Indian Apple</t>
  </si>
  <si>
    <t>Queen Anne's-lace</t>
  </si>
  <si>
    <t>Daucus sp.</t>
  </si>
  <si>
    <t>DAUCU</t>
  </si>
  <si>
    <t>Wild Carrot</t>
  </si>
  <si>
    <t>Decodon sp.</t>
  </si>
  <si>
    <t>DECOD</t>
  </si>
  <si>
    <t>Decodon</t>
  </si>
  <si>
    <t>Decodon verticillatus</t>
  </si>
  <si>
    <t>DEVE</t>
  </si>
  <si>
    <t>Water-willow</t>
  </si>
  <si>
    <t>Dendrolycopodium dendroideum</t>
  </si>
  <si>
    <t>Lycopodium dendroideum</t>
  </si>
  <si>
    <t>DEDE4</t>
  </si>
  <si>
    <t>LYDE</t>
  </si>
  <si>
    <t>(Michx.) A. Haines</t>
  </si>
  <si>
    <t>Tree Groundpine</t>
  </si>
  <si>
    <t>Dendrolycopodium hickeyi</t>
  </si>
  <si>
    <t>Lycopodium hickeyi</t>
  </si>
  <si>
    <t>DEHI</t>
  </si>
  <si>
    <t>LYHI2</t>
  </si>
  <si>
    <t>(W.H. Wagner, Beitel &amp; R.C. Moran) A. Haines</t>
  </si>
  <si>
    <t>Pennsylvanica Clubmoss</t>
  </si>
  <si>
    <t>Dendrolycopodium obscurum</t>
  </si>
  <si>
    <t>Lycopodium obscurum</t>
  </si>
  <si>
    <t>DEOB4</t>
  </si>
  <si>
    <t>LYOB</t>
  </si>
  <si>
    <t>(L.) A. Haines</t>
  </si>
  <si>
    <t>Rare Clubmoss</t>
  </si>
  <si>
    <t>Dennstaedtia punctilobula</t>
  </si>
  <si>
    <t>DEPU2</t>
  </si>
  <si>
    <t>(Michx.) T. Moore</t>
  </si>
  <si>
    <t>Hay-scented fern</t>
  </si>
  <si>
    <t>Dennstaedtia sp.</t>
  </si>
  <si>
    <t>DENNS</t>
  </si>
  <si>
    <t>Hayscented Fern</t>
  </si>
  <si>
    <t>Deparia acrostichoides</t>
  </si>
  <si>
    <t>DEAC4</t>
  </si>
  <si>
    <t>(Sw.) M. Kato</t>
  </si>
  <si>
    <t>Silvery glade fern</t>
  </si>
  <si>
    <t>Deparia sp.</t>
  </si>
  <si>
    <t>DEPAR</t>
  </si>
  <si>
    <t>Hook. &amp; Grev.</t>
  </si>
  <si>
    <t>False Spleenwort</t>
  </si>
  <si>
    <t>Deschampsia caespitosa</t>
  </si>
  <si>
    <t>DECA18</t>
  </si>
  <si>
    <t>(L.) P. Beauv., orth. var.</t>
  </si>
  <si>
    <t>Tufted hairgrass</t>
  </si>
  <si>
    <t>Deschampsia cespitosa var. glauca</t>
  </si>
  <si>
    <t>(L.) Beauv.</t>
  </si>
  <si>
    <t>Tufted hair grass</t>
  </si>
  <si>
    <t>DECEG</t>
  </si>
  <si>
    <t>(L.) P. Beauv. (C. Hartm.) C. Hartm., non Regel</t>
  </si>
  <si>
    <t>tufted hairgrass</t>
  </si>
  <si>
    <t>Deschampsia flexuosa</t>
  </si>
  <si>
    <t>DEFL</t>
  </si>
  <si>
    <t>(L.) Trin.</t>
  </si>
  <si>
    <t>Common hair grass</t>
  </si>
  <si>
    <t>Deschampsia sp.</t>
  </si>
  <si>
    <t>Descurainia pinnata</t>
  </si>
  <si>
    <t>(Walter) Britton</t>
  </si>
  <si>
    <t>Tansy-mustard</t>
  </si>
  <si>
    <t>(L.) Webb ex Prantl</t>
  </si>
  <si>
    <t>Herb-sophia</t>
  </si>
  <si>
    <t>Descurainia sp.</t>
  </si>
  <si>
    <t>Webb &amp; Bethel.</t>
  </si>
  <si>
    <t>Tansymustard</t>
  </si>
  <si>
    <t>Desmodium canadense</t>
  </si>
  <si>
    <t>DECA7</t>
  </si>
  <si>
    <t>Showy tick-trefoil</t>
  </si>
  <si>
    <t>Desmodium canescens</t>
  </si>
  <si>
    <t>DECA8</t>
  </si>
  <si>
    <t>Hoary tick-trefoil</t>
  </si>
  <si>
    <t>Desmodium ciliare</t>
  </si>
  <si>
    <t>DECI</t>
  </si>
  <si>
    <t>(Muhl. ex Willd.) DC.</t>
  </si>
  <si>
    <t>Tick-clover</t>
  </si>
  <si>
    <t>Desmodium cuspidatum</t>
  </si>
  <si>
    <t>DECU</t>
  </si>
  <si>
    <t>(Muhl. ex Willd.) DC. ex D. Don</t>
  </si>
  <si>
    <t>Largebract tick-trefoil</t>
  </si>
  <si>
    <t>Desmodium cuspidatum var. cuspidatum</t>
  </si>
  <si>
    <t>DECUC</t>
  </si>
  <si>
    <t>Toothed tick-trefoil</t>
  </si>
  <si>
    <t>Desmodium glabellum</t>
  </si>
  <si>
    <t>DEGL4</t>
  </si>
  <si>
    <t>(Michx.) DC.</t>
  </si>
  <si>
    <t>Dillenius' tick-trefoil</t>
  </si>
  <si>
    <t>Desmodium glutinosum</t>
  </si>
  <si>
    <t>DEGL5</t>
  </si>
  <si>
    <t>(Muhl. ex Willd.) Alph. Wood</t>
  </si>
  <si>
    <t>Sticky tick-trefoil</t>
  </si>
  <si>
    <t>Hylodesmum glutinosum</t>
  </si>
  <si>
    <t>Desmodium humifusum</t>
  </si>
  <si>
    <t>DEHU3</t>
  </si>
  <si>
    <t>(Muhl. ex Bigelow) Beck</t>
  </si>
  <si>
    <t>Trailing tick-trefoil</t>
  </si>
  <si>
    <t>Desmodium laevigatum</t>
  </si>
  <si>
    <t>DELA2</t>
  </si>
  <si>
    <t>(Nutt.) DC.</t>
  </si>
  <si>
    <t>Smooth tick-trefoil</t>
  </si>
  <si>
    <t>Desmodium marilandicum</t>
  </si>
  <si>
    <t>DEMA2</t>
  </si>
  <si>
    <t>Maryland tick-clover</t>
  </si>
  <si>
    <t>Desmodium nudiflorum</t>
  </si>
  <si>
    <t>DENU4</t>
  </si>
  <si>
    <t>Naked-flowered tick-trefoil</t>
  </si>
  <si>
    <t>Hylodesmum nudiflorum</t>
  </si>
  <si>
    <t>Desmodium nuttallii</t>
  </si>
  <si>
    <t>DENU5</t>
  </si>
  <si>
    <t>(Schindl.) B.G. Schub.</t>
  </si>
  <si>
    <t>Nuttall's tick-trefoil</t>
  </si>
  <si>
    <t>Desmodium obtusum</t>
  </si>
  <si>
    <t>DEOB5</t>
  </si>
  <si>
    <t>Tick-trefoil</t>
  </si>
  <si>
    <t>Desmodium ochroleucum</t>
  </si>
  <si>
    <t>DEOC2</t>
  </si>
  <si>
    <t>M.A. Curtis ex Canby</t>
  </si>
  <si>
    <t>Cream-flower tick-trefoil</t>
  </si>
  <si>
    <t>Desmodium paniculatum</t>
  </si>
  <si>
    <t>DEPA6</t>
  </si>
  <si>
    <t>Desmodium pauciflorum</t>
  </si>
  <si>
    <t>DEPA7</t>
  </si>
  <si>
    <t>Few-flowered tick-trefoil</t>
  </si>
  <si>
    <t>Hylodesmum pauciflorum</t>
  </si>
  <si>
    <t>Desmodium perplexum</t>
  </si>
  <si>
    <t>DEPE80</t>
  </si>
  <si>
    <t>B.G. Schub.</t>
  </si>
  <si>
    <t>Perplexing tick-trefoil</t>
  </si>
  <si>
    <t>Desmodium rotundifolium</t>
  </si>
  <si>
    <t>DERO3</t>
  </si>
  <si>
    <t>Round-leaved tick-trefoil</t>
  </si>
  <si>
    <t>Desmodium sessilifolium</t>
  </si>
  <si>
    <t>DESE</t>
  </si>
  <si>
    <t>(Torr.) Torr. &amp; A. Gray</t>
  </si>
  <si>
    <t>Sessile-leaf tick-trefoil</t>
  </si>
  <si>
    <t>Desmodium sp.</t>
  </si>
  <si>
    <t>DESMO</t>
  </si>
  <si>
    <t>Ticktrefoil</t>
  </si>
  <si>
    <t>Desmodium strictum</t>
  </si>
  <si>
    <t>DEST2</t>
  </si>
  <si>
    <t>Pineland tick-trefoil</t>
  </si>
  <si>
    <t>Desmodium viridiflorum</t>
  </si>
  <si>
    <t>DEVI4</t>
  </si>
  <si>
    <t>Velvety tick-trefoil</t>
  </si>
  <si>
    <t>Deptford pink</t>
  </si>
  <si>
    <t>Dianthus barbatus</t>
  </si>
  <si>
    <t>DIBA</t>
  </si>
  <si>
    <t>Sweet-william</t>
  </si>
  <si>
    <t>Dianthus deltoides</t>
  </si>
  <si>
    <t>DIDE</t>
  </si>
  <si>
    <t>Maiden pink</t>
  </si>
  <si>
    <t>Dianthus sp.</t>
  </si>
  <si>
    <t>Pink</t>
  </si>
  <si>
    <t>Dicentra canadensis</t>
  </si>
  <si>
    <t>DICA</t>
  </si>
  <si>
    <t>(Goldie) Walp.</t>
  </si>
  <si>
    <t>Squirrel-corn</t>
  </si>
  <si>
    <t>Dicentra cucullaria</t>
  </si>
  <si>
    <t>DICU</t>
  </si>
  <si>
    <t>Dutchman's-breeches</t>
  </si>
  <si>
    <t>Dicentra eximia</t>
  </si>
  <si>
    <t>DIEX</t>
  </si>
  <si>
    <t>(Ker Gawl.) Torr.</t>
  </si>
  <si>
    <t>Wild bleeding-heart</t>
  </si>
  <si>
    <t>Dicentra sp.</t>
  </si>
  <si>
    <t>DICEN</t>
  </si>
  <si>
    <t>Bleeding Heart</t>
  </si>
  <si>
    <t>Dichanthelium aciculare</t>
  </si>
  <si>
    <t>DIAC</t>
  </si>
  <si>
    <t>(Desv. ex Poir.) Gould &amp; C.A. Clark</t>
  </si>
  <si>
    <t>Needle-leaf panic grass</t>
  </si>
  <si>
    <t>Panicum aciculare</t>
  </si>
  <si>
    <t>(Sw.) Gould &amp; C.A. Clark</t>
  </si>
  <si>
    <t>Tapered rosette grass</t>
  </si>
  <si>
    <t>Panicum acuminatum</t>
  </si>
  <si>
    <t>Dichanthelium acuminatum var. acuminatum</t>
  </si>
  <si>
    <t>DIACA</t>
  </si>
  <si>
    <t>Walter Benner's Panic Grass</t>
  </si>
  <si>
    <t>Panicum acuminatum var. acuminatum</t>
  </si>
  <si>
    <t>(Sw.) Gould &amp; C.A. Clark (Torr.) Freckmann</t>
  </si>
  <si>
    <t>Western panicgrass</t>
  </si>
  <si>
    <t>Panicum lanuginosum var. implicatum</t>
  </si>
  <si>
    <t>Dichanthelium acuminatum var. lindheimeri</t>
  </si>
  <si>
    <t>DIACL</t>
  </si>
  <si>
    <t>(Sw.) Gould &amp; C.A. Clark (Nash) Gould &amp; C.A. Clark</t>
  </si>
  <si>
    <t>Lindheimer panicgrass</t>
  </si>
  <si>
    <t>Dichanthelium lindheimeri</t>
  </si>
  <si>
    <t>Dichanthelium acuminatum var. longiligulatum</t>
  </si>
  <si>
    <t>Dichanthelium longiligulatum</t>
  </si>
  <si>
    <t>DIACL2</t>
  </si>
  <si>
    <t>DILO4</t>
  </si>
  <si>
    <t>Coastal Plain panic grass</t>
  </si>
  <si>
    <t>Dichanthelium annulum</t>
  </si>
  <si>
    <t>Dichanthelium dichotomum var. dichotomum</t>
  </si>
  <si>
    <t>DIAN10</t>
  </si>
  <si>
    <t>DIDID</t>
  </si>
  <si>
    <t>(Ashe) R. LeBlond</t>
  </si>
  <si>
    <t>cypress panicgrass</t>
  </si>
  <si>
    <t>Dichanthelium boreale</t>
  </si>
  <si>
    <t>DIBO</t>
  </si>
  <si>
    <t>(Nash) Freckmann</t>
  </si>
  <si>
    <t>Northern panic grass</t>
  </si>
  <si>
    <t>Panicum boreale</t>
  </si>
  <si>
    <t>Panicum bicknellii</t>
  </si>
  <si>
    <t>Dichanthelium boscii</t>
  </si>
  <si>
    <t>DIBO2</t>
  </si>
  <si>
    <t>(Poir.) Gould &amp; C.A. Clark</t>
  </si>
  <si>
    <t>Bosc's panicgrass</t>
  </si>
  <si>
    <t>Panicum boscii</t>
  </si>
  <si>
    <t>Dichanthelium caerulescens</t>
  </si>
  <si>
    <t>DICA34</t>
  </si>
  <si>
    <t>(Hack. ex Hitchc.) Correll</t>
  </si>
  <si>
    <t>Blue witchgrass</t>
  </si>
  <si>
    <t>Dichanthelium clandestinum</t>
  </si>
  <si>
    <t>DICL</t>
  </si>
  <si>
    <t>(L.) Gould</t>
  </si>
  <si>
    <t>Deertongue</t>
  </si>
  <si>
    <t>Panicum clandestinum</t>
  </si>
  <si>
    <t>Dichanthelium columbianum</t>
  </si>
  <si>
    <t>Dichanthelium sabulorum var. thinium</t>
  </si>
  <si>
    <t>DICO12</t>
  </si>
  <si>
    <t>DISAT</t>
  </si>
  <si>
    <t>(Scribn.) Freckmann</t>
  </si>
  <si>
    <t>hemlock rosette grass</t>
  </si>
  <si>
    <t>Dichanthelium commonsianum</t>
  </si>
  <si>
    <t>Dichanthelium ovale var. addisonii</t>
  </si>
  <si>
    <t>DICO11</t>
  </si>
  <si>
    <t>DIOVA</t>
  </si>
  <si>
    <t>(Ashe) Freckmann</t>
  </si>
  <si>
    <t>Addison's rosette grass</t>
  </si>
  <si>
    <t>Dichanthelium commutatum</t>
  </si>
  <si>
    <t>DICO2</t>
  </si>
  <si>
    <t>(J.A. Schultes) Gould</t>
  </si>
  <si>
    <t>Variable panicgrass</t>
  </si>
  <si>
    <t>Dichanthelium commutatum var. ashei</t>
  </si>
  <si>
    <t>Panicum commutatum</t>
  </si>
  <si>
    <t>DICOA2</t>
  </si>
  <si>
    <t>(Schult.) Gould (Pearson ex Ashe) Mohlenbr.</t>
  </si>
  <si>
    <t>Dichanthelium cryptanthum</t>
  </si>
  <si>
    <t>DICR2</t>
  </si>
  <si>
    <t>(Ashe) LeBlond</t>
  </si>
  <si>
    <t>Hidden-flower Witchgrass</t>
  </si>
  <si>
    <t>Panicum cryptanthum</t>
  </si>
  <si>
    <t>Panicum scabriusculum var. cryptanthum</t>
  </si>
  <si>
    <t>Dichanthelium depauperatum</t>
  </si>
  <si>
    <t>DIDE4</t>
  </si>
  <si>
    <t>(Muhl.) Gould</t>
  </si>
  <si>
    <t>Starved panicgrass</t>
  </si>
  <si>
    <t>Panicum depauperatum</t>
  </si>
  <si>
    <t>Dichanthelium dichotomum</t>
  </si>
  <si>
    <t>DIDI6</t>
  </si>
  <si>
    <t>Cypress panicgrass</t>
  </si>
  <si>
    <t>Panicum dichotomum</t>
  </si>
  <si>
    <t>Dichanthelium dichotomum ssp. mattamuskeetense</t>
  </si>
  <si>
    <t>DIDIM</t>
  </si>
  <si>
    <t>(L.) Gould (Ashe) Freckmann &amp; Lelong</t>
  </si>
  <si>
    <t>Dichanthelium dichotomum ssp. microcarpon</t>
  </si>
  <si>
    <t>DIDIM2</t>
  </si>
  <si>
    <t>(L.) Gould (Muhl. ex Elliott) Freckmann &amp; Lelong</t>
  </si>
  <si>
    <t>Dichanthelium dichotomum ssp. yadkinense</t>
  </si>
  <si>
    <t>_DIDIY</t>
  </si>
  <si>
    <t>(Ashe) Freckmann &amp; Lelong</t>
  </si>
  <si>
    <t>Spotted-sheath panic grass</t>
  </si>
  <si>
    <t>Dichanthelium yadkinense</t>
  </si>
  <si>
    <t>Panicum dichotomum var. yadkinense</t>
  </si>
  <si>
    <t>Panicum yadkinense</t>
  </si>
  <si>
    <t>Dichanthelium dichotomum var. nitidum</t>
  </si>
  <si>
    <t>Panicum annulum</t>
  </si>
  <si>
    <t>Panicum dichotomum var. clutei</t>
  </si>
  <si>
    <t>Panicum lucidum</t>
  </si>
  <si>
    <t>Dichanthelium lucidum</t>
  </si>
  <si>
    <t>Dichanthelium mattamuskeetense</t>
  </si>
  <si>
    <t>Dichanthelium microcarpon</t>
  </si>
  <si>
    <t>Dichanthelium dichotomum var. ensifolium</t>
  </si>
  <si>
    <t>DIDIE</t>
  </si>
  <si>
    <t>(L.) Gould (Baldw. ex Elliott) Gould &amp; C.A. Clark</t>
  </si>
  <si>
    <t>Panicum ensifolium</t>
  </si>
  <si>
    <t>DIDIN</t>
  </si>
  <si>
    <t>(L.) Gould (Lam.) R. LeBlond</t>
  </si>
  <si>
    <t>Dichanthelium dichotomum var. roanokense</t>
  </si>
  <si>
    <t>Dichanthelium roanokense</t>
  </si>
  <si>
    <t>DIDIR2</t>
  </si>
  <si>
    <t>DIRO6</t>
  </si>
  <si>
    <t>(L.) Gould (Ashe) R. LeBlond</t>
  </si>
  <si>
    <t>Bluish panicgrass</t>
  </si>
  <si>
    <t>Dichanthelium dichotomum var. tenue</t>
  </si>
  <si>
    <t>DIDIT</t>
  </si>
  <si>
    <t>(L.) Gould (Muhl.) Gould &amp; C.A. Clark</t>
  </si>
  <si>
    <t>White-edged panic grass</t>
  </si>
  <si>
    <t>Dichanthelium tenue</t>
  </si>
  <si>
    <t>Dichanthelium dichotomum var. unciphyllum</t>
  </si>
  <si>
    <t>Panicum tenue</t>
  </si>
  <si>
    <t>DIENU</t>
  </si>
  <si>
    <t>(Baldw. ex Elliott) Gould (Trin.) B.F. Hansen &amp; Wunderlin</t>
  </si>
  <si>
    <t>Dichanthelium hirstii</t>
  </si>
  <si>
    <t>DIHI13</t>
  </si>
  <si>
    <t>(Swallen) Kartesz</t>
  </si>
  <si>
    <t>Hirst brothers' panic grass</t>
  </si>
  <si>
    <t>Panicum hirstii</t>
  </si>
  <si>
    <t>Dichanthelium latifolium</t>
  </si>
  <si>
    <t>DILA8</t>
  </si>
  <si>
    <t>(L.) Gould &amp; C.A. Clark</t>
  </si>
  <si>
    <t>Broadleaf rosette grass</t>
  </si>
  <si>
    <t>Panicum latifolium</t>
  </si>
  <si>
    <t>Dichanthelium leucothrix</t>
  </si>
  <si>
    <t>DILE4</t>
  </si>
  <si>
    <t>Rough panicgrass</t>
  </si>
  <si>
    <t>Panicum leucothrix</t>
  </si>
  <si>
    <t>DILI5</t>
  </si>
  <si>
    <t>(Nash) Gould</t>
  </si>
  <si>
    <t>Dichanthelium linearifolium</t>
  </si>
  <si>
    <t>DILI2</t>
  </si>
  <si>
    <t>(Scribn. ex Nash) Gould</t>
  </si>
  <si>
    <t>Slimleaf panicgrass</t>
  </si>
  <si>
    <t>Panicum linearifolium</t>
  </si>
  <si>
    <t>Coastal plain panicgrass</t>
  </si>
  <si>
    <t>Panicum longiligulatum</t>
  </si>
  <si>
    <t>DILU6</t>
  </si>
  <si>
    <t>Dichanthelium malacon</t>
  </si>
  <si>
    <t>Dichanthelium ovale var. ovale</t>
  </si>
  <si>
    <t>_DIMA72</t>
  </si>
  <si>
    <t>DIOVO</t>
  </si>
  <si>
    <t>Dehiscent Witch Grass</t>
  </si>
  <si>
    <t>DIMA9</t>
  </si>
  <si>
    <t>(Ashe) Mohlenbr.</t>
  </si>
  <si>
    <t>Dichanthelium meridionale</t>
  </si>
  <si>
    <t>DIME2</t>
  </si>
  <si>
    <t>Matting rosette grass</t>
  </si>
  <si>
    <t>Panicum meridionale</t>
  </si>
  <si>
    <t>DIMI5</t>
  </si>
  <si>
    <t>(Muhl. ex Elliott) Mohlenbr.</t>
  </si>
  <si>
    <t>Dichanthelium oligosanthes</t>
  </si>
  <si>
    <t>DIOL</t>
  </si>
  <si>
    <t>(Schult.) Gould</t>
  </si>
  <si>
    <t>Heller's rosette grass</t>
  </si>
  <si>
    <t>Panicum oligosanthes</t>
  </si>
  <si>
    <t>Dichanthelium oligosanthes var. oligosanthes</t>
  </si>
  <si>
    <t>DIOLO</t>
  </si>
  <si>
    <t>Panicum oligosanthes var. oligosanthes</t>
  </si>
  <si>
    <t>Dichanthelium oligosanthes var. scribnerianum</t>
  </si>
  <si>
    <t>DIOLS</t>
  </si>
  <si>
    <t>(Schult.) Gould (Nash) Gould</t>
  </si>
  <si>
    <t>Scribner's rosette grass</t>
  </si>
  <si>
    <t>Panicum oligosanthes var. scribnerianum</t>
  </si>
  <si>
    <t>Dichanthelium ovale</t>
  </si>
  <si>
    <t>DIOV</t>
  </si>
  <si>
    <t>(Ell.) Gould &amp; C.A. Clark</t>
  </si>
  <si>
    <t>Eggleaf rosette grass</t>
  </si>
  <si>
    <t>(Elliott) Gould &amp; C.A. Clark (Nash) Gould &amp; C.A. Clark</t>
  </si>
  <si>
    <t>(Elliott) Gould &amp; C.A. Clark</t>
  </si>
  <si>
    <t>Dichanthelium polyanthes</t>
  </si>
  <si>
    <t>Dichanthelium sphaerocarpon var. isophyllum</t>
  </si>
  <si>
    <t>DIPO4</t>
  </si>
  <si>
    <t>DISPI</t>
  </si>
  <si>
    <t>(Shultes) Mohl.</t>
  </si>
  <si>
    <t>Roundseed panicgrass</t>
  </si>
  <si>
    <t>Dichanthelium portoricense</t>
  </si>
  <si>
    <t>DIPO3</t>
  </si>
  <si>
    <t>(Desv. ex Ham.) B.F. Hansen &amp; Wunderlin</t>
  </si>
  <si>
    <t>Hemlock rosette grass</t>
  </si>
  <si>
    <t>Dichanthelium recognitum</t>
  </si>
  <si>
    <t>DIRE17</t>
  </si>
  <si>
    <t>(Fernald) LeBlond</t>
  </si>
  <si>
    <t>Novel Witchgrass</t>
  </si>
  <si>
    <t>Panicum recognitum</t>
  </si>
  <si>
    <t>Panicum dichotomum var. roanokense</t>
  </si>
  <si>
    <t>Dichanthelium sabulorum</t>
  </si>
  <si>
    <t>DISA5</t>
  </si>
  <si>
    <t>(Lam.) Gould &amp; C.A. Clark (Scribn. &amp; Merr.) Gould &amp; C.A. Clark</t>
  </si>
  <si>
    <t>Dichanthelium sabulorum var. patulum</t>
  </si>
  <si>
    <t>DISAP</t>
  </si>
  <si>
    <t>Hemlock panic grass</t>
  </si>
  <si>
    <t>(Lam.) Gould &amp; C.A. Clark (Hitchc. &amp; Chase) Gould &amp; C.A. Clark</t>
  </si>
  <si>
    <t>Panicum columbianum</t>
  </si>
  <si>
    <t>Dichanthelium scabriusculum</t>
  </si>
  <si>
    <t>DISC2</t>
  </si>
  <si>
    <t>Sheathed panic grass</t>
  </si>
  <si>
    <t>Panicum scabriusculum</t>
  </si>
  <si>
    <t>Panicum scabriusculum var. scabriusculum</t>
  </si>
  <si>
    <t>Dichanthelium scoparium</t>
  </si>
  <si>
    <t>DISC3</t>
  </si>
  <si>
    <t>(Lam.) Gould</t>
  </si>
  <si>
    <t>Velvet panicum</t>
  </si>
  <si>
    <t>Panicum scoparium</t>
  </si>
  <si>
    <t>Dichanthelium sp.</t>
  </si>
  <si>
    <t>DICHA2</t>
  </si>
  <si>
    <t>(Hitchc. &amp; Chase) Gould</t>
  </si>
  <si>
    <t>Rosette Grass</t>
  </si>
  <si>
    <t>Dichanthelium sphaerocarpon</t>
  </si>
  <si>
    <t>DISP2</t>
  </si>
  <si>
    <t>(Elliott) Gould</t>
  </si>
  <si>
    <t>(Elliott) Gould (Scribn.) Gould &amp; C.A. Clark</t>
  </si>
  <si>
    <t>Panicum microcarpon</t>
  </si>
  <si>
    <t>Panicum polyanthes</t>
  </si>
  <si>
    <t>Dichanthelium sphaerocarpon var. sphaerocarpon</t>
  </si>
  <si>
    <t>DISPS3</t>
  </si>
  <si>
    <t>Panicum sphaerocarpon</t>
  </si>
  <si>
    <t>Dichanthelium spretum</t>
  </si>
  <si>
    <t>DISP4</t>
  </si>
  <si>
    <t>(Schult.) Freckmann</t>
  </si>
  <si>
    <t>Eaton's panic grass</t>
  </si>
  <si>
    <t>Panicum spretum</t>
  </si>
  <si>
    <t>DITE13</t>
  </si>
  <si>
    <t>(Muhl.) Freckmann &amp; Lelong</t>
  </si>
  <si>
    <t>Dichanthelium villosissimum</t>
  </si>
  <si>
    <t>DIVI7</t>
  </si>
  <si>
    <t>Whitehair rosette grass</t>
  </si>
  <si>
    <t>Dichanthelium villosissimum var. villosissimum</t>
  </si>
  <si>
    <t>DIVIV</t>
  </si>
  <si>
    <t>Panicum villosissimum</t>
  </si>
  <si>
    <t>Dichanthelium wrightianum</t>
  </si>
  <si>
    <t>DIWR3</t>
  </si>
  <si>
    <t>Wright's panic grass</t>
  </si>
  <si>
    <t>Panicum wrightianum</t>
  </si>
  <si>
    <t>Dichanthelium xanthophysum</t>
  </si>
  <si>
    <t>DIXA</t>
  </si>
  <si>
    <t>(A. Gray) Freckmann</t>
  </si>
  <si>
    <t>Slender rosette grass</t>
  </si>
  <si>
    <t>Panicum xanthophysum</t>
  </si>
  <si>
    <t>DIYA</t>
  </si>
  <si>
    <t>Diervilla lonicera</t>
  </si>
  <si>
    <t>DILO</t>
  </si>
  <si>
    <t>Bush-honeysuckle</t>
  </si>
  <si>
    <t>Diervilla sp.</t>
  </si>
  <si>
    <t>DIERV</t>
  </si>
  <si>
    <t>Bush Honeysuckle</t>
  </si>
  <si>
    <t>Digitalis lutea</t>
  </si>
  <si>
    <t>DILU</t>
  </si>
  <si>
    <t>Small yellow foxglove</t>
  </si>
  <si>
    <t>Purple foxglove</t>
  </si>
  <si>
    <t>Digitalis sp.</t>
  </si>
  <si>
    <t>DIGIT</t>
  </si>
  <si>
    <t>Foxglove</t>
  </si>
  <si>
    <t>Digitaria ciliaris</t>
  </si>
  <si>
    <t>DICI</t>
  </si>
  <si>
    <t>(Retz.) Koel.</t>
  </si>
  <si>
    <t>Southern crabgrass</t>
  </si>
  <si>
    <t>Digitaria cognata</t>
  </si>
  <si>
    <t>DICO6</t>
  </si>
  <si>
    <t>(Schult.) Pilg.</t>
  </si>
  <si>
    <t>Fall witchgrass</t>
  </si>
  <si>
    <t>Leptoloma cognatum</t>
  </si>
  <si>
    <t>Digitaria filiformis</t>
  </si>
  <si>
    <t>DIFI</t>
  </si>
  <si>
    <t>(L.) Koeler</t>
  </si>
  <si>
    <t>Slender crabgrass</t>
  </si>
  <si>
    <t>Digitaria filiformis var. filiformis</t>
  </si>
  <si>
    <t>DIFIF</t>
  </si>
  <si>
    <t>Digitaria ischaemum</t>
  </si>
  <si>
    <t>DIIS</t>
  </si>
  <si>
    <t>(Schreb. ex Schweig.) Schreb. ex Muhl.</t>
  </si>
  <si>
    <t>Smooth crabgrass</t>
  </si>
  <si>
    <t>Digitaria sanguinalis</t>
  </si>
  <si>
    <t>DISA</t>
  </si>
  <si>
    <t>Northern crabgrass</t>
  </si>
  <si>
    <t>Digitaria sp.</t>
  </si>
  <si>
    <t>DIGIT2</t>
  </si>
  <si>
    <t>Haller</t>
  </si>
  <si>
    <t>Crabgrass</t>
  </si>
  <si>
    <t>Leptoloma sp.</t>
  </si>
  <si>
    <t>Diodia sp.</t>
  </si>
  <si>
    <t>DIODI</t>
  </si>
  <si>
    <t>Buttonweed</t>
  </si>
  <si>
    <t>Diodia teres</t>
  </si>
  <si>
    <t>DITE2</t>
  </si>
  <si>
    <t>Rough buttonweed</t>
  </si>
  <si>
    <t>Diodia teres var. hystricina</t>
  </si>
  <si>
    <t>DITEH</t>
  </si>
  <si>
    <t>Walt. Fernald &amp; Grisc.</t>
  </si>
  <si>
    <t>Diodia teres var. teres</t>
  </si>
  <si>
    <t>DITET</t>
  </si>
  <si>
    <t>Diodia virginiana</t>
  </si>
  <si>
    <t>DIVI3</t>
  </si>
  <si>
    <t>Larger buttonweed</t>
  </si>
  <si>
    <t>Diodia virginiana var. virginiana</t>
  </si>
  <si>
    <t>DIVIV2</t>
  </si>
  <si>
    <t>Dioscorea oppositifolia</t>
  </si>
  <si>
    <t>DIOP</t>
  </si>
  <si>
    <t>Chinese yam</t>
  </si>
  <si>
    <t>Dioscoreaceae</t>
  </si>
  <si>
    <t>Dioscorea quaternata</t>
  </si>
  <si>
    <t>DIQU</t>
  </si>
  <si>
    <t>Fourleaf yam</t>
  </si>
  <si>
    <t>Dioscorea sp.</t>
  </si>
  <si>
    <t>DIOSC</t>
  </si>
  <si>
    <t>Yam</t>
  </si>
  <si>
    <t>Dioscorea villosa</t>
  </si>
  <si>
    <t>DIVI4</t>
  </si>
  <si>
    <t>Wild yam</t>
  </si>
  <si>
    <t>Diospyros sp.</t>
  </si>
  <si>
    <t>DIOSP</t>
  </si>
  <si>
    <t>Diospyros</t>
  </si>
  <si>
    <t>Ebenaceae</t>
  </si>
  <si>
    <t>Diospyros virginiana</t>
  </si>
  <si>
    <t>DIVI5</t>
  </si>
  <si>
    <t>Persimmon</t>
  </si>
  <si>
    <t>Diphasiastrum digitatum</t>
  </si>
  <si>
    <t>Lycopodium digitatum</t>
  </si>
  <si>
    <t>DIDI8</t>
  </si>
  <si>
    <t>LYDI3</t>
  </si>
  <si>
    <t>(Dill. ex A. Braun) Holub</t>
  </si>
  <si>
    <t>Fan clubmoss</t>
  </si>
  <si>
    <t>Diphasiastrum sp.</t>
  </si>
  <si>
    <t>Lycopodium sp.</t>
  </si>
  <si>
    <t>_DIPHA_G</t>
  </si>
  <si>
    <t>Holub</t>
  </si>
  <si>
    <t>Diphasiastrum tristachyum</t>
  </si>
  <si>
    <t>Lycopodium tristachyum</t>
  </si>
  <si>
    <t>DITR4</t>
  </si>
  <si>
    <t>LYTR</t>
  </si>
  <si>
    <t>(Pursh) Holub</t>
  </si>
  <si>
    <t>Deeproot clubmoss</t>
  </si>
  <si>
    <t>Diplachne fascicularis</t>
  </si>
  <si>
    <t>Leptochloa fusca ssp. fascicularis</t>
  </si>
  <si>
    <t>DIFA4</t>
  </si>
  <si>
    <t>LEFUF</t>
  </si>
  <si>
    <t>(Lam.) P. Beauv.</t>
  </si>
  <si>
    <t>bearded sprangletop</t>
  </si>
  <si>
    <t>Diplachne maritima</t>
  </si>
  <si>
    <t>DIMA10</t>
  </si>
  <si>
    <t>Diplaziopsis pycnocarpa</t>
  </si>
  <si>
    <t>DIPY4</t>
  </si>
  <si>
    <t>(Sprengel) M.G. Price</t>
  </si>
  <si>
    <t>(Spreng.) Broun</t>
  </si>
  <si>
    <t>Homalosorus pycnocarpos</t>
  </si>
  <si>
    <t>Diplazium sp.</t>
  </si>
  <si>
    <t>DIPLA2</t>
  </si>
  <si>
    <t>Twinsorus Fern</t>
  </si>
  <si>
    <t>Diplotaxis muralis</t>
  </si>
  <si>
    <t>DIMU2</t>
  </si>
  <si>
    <t>Annual wall-rocket</t>
  </si>
  <si>
    <t>Diplotaxis sp.</t>
  </si>
  <si>
    <t>DIPLO</t>
  </si>
  <si>
    <t>Wallrocket</t>
  </si>
  <si>
    <t>Diplotaxis tenuifolia</t>
  </si>
  <si>
    <t>DITE4</t>
  </si>
  <si>
    <t>Perennial wall-rocket</t>
  </si>
  <si>
    <t>Dipsacus fullonum</t>
  </si>
  <si>
    <t>Fuller's thistle</t>
  </si>
  <si>
    <t>Dipsacus laciniatus</t>
  </si>
  <si>
    <t>DILA4</t>
  </si>
  <si>
    <t>Cut-leaved teasel</t>
  </si>
  <si>
    <t>Dipsacus sp.</t>
  </si>
  <si>
    <t>DIPSA</t>
  </si>
  <si>
    <t>Teasel</t>
  </si>
  <si>
    <t>Dirca palustris</t>
  </si>
  <si>
    <t>DIPA9</t>
  </si>
  <si>
    <t>Leatherwood</t>
  </si>
  <si>
    <t>Dirca sp.</t>
  </si>
  <si>
    <t>DIRCA</t>
  </si>
  <si>
    <t>Distichlis sp.</t>
  </si>
  <si>
    <t>DISTI</t>
  </si>
  <si>
    <t>Saltgrass</t>
  </si>
  <si>
    <t>(L.) Greene</t>
  </si>
  <si>
    <t>Marsh spike-grass</t>
  </si>
  <si>
    <t>Dittrichia graveolens</t>
  </si>
  <si>
    <t>DIGR3</t>
  </si>
  <si>
    <t>(L.) Greuter</t>
  </si>
  <si>
    <t>Stinkwort</t>
  </si>
  <si>
    <t>Inula graveolens</t>
  </si>
  <si>
    <t>Dittrichia sp.</t>
  </si>
  <si>
    <t>DITTR</t>
  </si>
  <si>
    <t>Greuter</t>
  </si>
  <si>
    <t>Dittrichia</t>
  </si>
  <si>
    <t>Cornel-leaf aster</t>
  </si>
  <si>
    <t>Doellingeria sp.</t>
  </si>
  <si>
    <t>DOELL2</t>
  </si>
  <si>
    <t>(Mill.) Nees</t>
  </si>
  <si>
    <t>Parasol whitetop</t>
  </si>
  <si>
    <t>Doellingeria umbellata var. umbellata</t>
  </si>
  <si>
    <t>DOUMU</t>
  </si>
  <si>
    <t>Draba reptans</t>
  </si>
  <si>
    <t>DRRE2</t>
  </si>
  <si>
    <t>(Lam.) Fernald</t>
  </si>
  <si>
    <t>Carolina whitlow-grass</t>
  </si>
  <si>
    <t>Draba sp.</t>
  </si>
  <si>
    <t>Whitlow-grass</t>
  </si>
  <si>
    <t>Drosera filiformis</t>
  </si>
  <si>
    <t>Thread-leaved sundew</t>
  </si>
  <si>
    <t>Drosera intermedia</t>
  </si>
  <si>
    <t>DRIN3</t>
  </si>
  <si>
    <t>Hayne</t>
  </si>
  <si>
    <t>Spatulate-leaved sundew</t>
  </si>
  <si>
    <t>Round-leaved sundew</t>
  </si>
  <si>
    <t>Drosera sp.</t>
  </si>
  <si>
    <t>DROSE</t>
  </si>
  <si>
    <t>Sundew</t>
  </si>
  <si>
    <t>(Vill.) H.P. Fuchs</t>
  </si>
  <si>
    <t>Spinulose wood fern</t>
  </si>
  <si>
    <t>Dryopteris celsa</t>
  </si>
  <si>
    <t>DRCE</t>
  </si>
  <si>
    <t>(Wm. Palmer) Knowlt., Palmer &amp; Pollard ex Small</t>
  </si>
  <si>
    <t>Log fern</t>
  </si>
  <si>
    <t>Dryopteris clintoniana</t>
  </si>
  <si>
    <t>DRCL</t>
  </si>
  <si>
    <t>(D.C. Eaton) Dowell</t>
  </si>
  <si>
    <t>Clinton's wood fern</t>
  </si>
  <si>
    <t>Crested shield fern</t>
  </si>
  <si>
    <t>Dryopteris goldiana</t>
  </si>
  <si>
    <t>Dryopteris goldieana</t>
  </si>
  <si>
    <t>DRGO</t>
  </si>
  <si>
    <t>DRGO3</t>
  </si>
  <si>
    <t>(Hook. ex Goldie) Gray</t>
  </si>
  <si>
    <t>Goldie's woodfern</t>
  </si>
  <si>
    <t>(Hook. ex Goldie) A. Gray</t>
  </si>
  <si>
    <t>Dryopteris intermedia</t>
  </si>
  <si>
    <t>DRIN5</t>
  </si>
  <si>
    <t>(Muhl. ex Willd.) Gray</t>
  </si>
  <si>
    <t>Evergreen wood fern</t>
  </si>
  <si>
    <t>Dryopteris marginalis</t>
  </si>
  <si>
    <t>DRMA4</t>
  </si>
  <si>
    <t>Marginal wood fern</t>
  </si>
  <si>
    <t>Dryopteris sp.</t>
  </si>
  <si>
    <t>Woodfern</t>
  </si>
  <si>
    <t>Dryopteris x boottii</t>
  </si>
  <si>
    <t>DRBO2</t>
  </si>
  <si>
    <t>(Tuck.) Underw. (pro sp.)</t>
  </si>
  <si>
    <t>Boott's hybrid wood fern</t>
  </si>
  <si>
    <t>Dryopteris x slossoniae</t>
  </si>
  <si>
    <t>DRSL</t>
  </si>
  <si>
    <t>Wherry ex Lellinger</t>
  </si>
  <si>
    <t>Miss Slosson's hybrid wood fern</t>
  </si>
  <si>
    <t>Dryopteris x triploidea</t>
  </si>
  <si>
    <t>DRTR</t>
  </si>
  <si>
    <t>Wherry</t>
  </si>
  <si>
    <t>Triploid hybrid wood fern</t>
  </si>
  <si>
    <t>Duchesnea indica</t>
  </si>
  <si>
    <t>DUIN2</t>
  </si>
  <si>
    <t>(Andrews) Teschem.</t>
  </si>
  <si>
    <t>Indian strawberry</t>
  </si>
  <si>
    <t>Potentilla indica</t>
  </si>
  <si>
    <t>Duchesnea sp.</t>
  </si>
  <si>
    <t>DUCHE</t>
  </si>
  <si>
    <t>Duchesnea</t>
  </si>
  <si>
    <t>Three-way sedge</t>
  </si>
  <si>
    <t>Dulichium sp.</t>
  </si>
  <si>
    <t>DULIC</t>
  </si>
  <si>
    <t>(L.) Mosyakin &amp; Clemants</t>
  </si>
  <si>
    <t>(R. Br.) Mosyakin &amp; Clemants</t>
  </si>
  <si>
    <t>Dysphania sp.</t>
  </si>
  <si>
    <t>DYSPH</t>
  </si>
  <si>
    <t>Dysphania</t>
  </si>
  <si>
    <t>Barnyard-grass</t>
  </si>
  <si>
    <t>Echinochloa frumentacea</t>
  </si>
  <si>
    <t>ECFR</t>
  </si>
  <si>
    <t>Billion-dollar grass</t>
  </si>
  <si>
    <t>Echinochloa muricata</t>
  </si>
  <si>
    <t>ECMU2</t>
  </si>
  <si>
    <t>(Beauv.) Fern.</t>
  </si>
  <si>
    <t>Rough barnyard grass</t>
  </si>
  <si>
    <t>Echinochloa muricata var. microstachya</t>
  </si>
  <si>
    <t>ECMUM</t>
  </si>
  <si>
    <t>(P. Beauv.) Fernald Wiegand</t>
  </si>
  <si>
    <t>Small-spike rough barnyard grass</t>
  </si>
  <si>
    <t>Echinochloa muricata var. muricata</t>
  </si>
  <si>
    <t>ECMUM2</t>
  </si>
  <si>
    <t>(P. Beauv.) Fernald</t>
  </si>
  <si>
    <t>Echinochloa sp.</t>
  </si>
  <si>
    <t>ECHIN4</t>
  </si>
  <si>
    <t>Echinochloa walteri</t>
  </si>
  <si>
    <t>ECWA</t>
  </si>
  <si>
    <t>(Pursh) Heller</t>
  </si>
  <si>
    <t>Coast cockspur grass</t>
  </si>
  <si>
    <t>Echinocystis lobata</t>
  </si>
  <si>
    <t>ECLO</t>
  </si>
  <si>
    <t>(Michx.) Torr. &amp; Gray</t>
  </si>
  <si>
    <t>Prickly cucumber</t>
  </si>
  <si>
    <t>Echinocystis sp.</t>
  </si>
  <si>
    <t>ECHIN5</t>
  </si>
  <si>
    <t>Torr. &amp; A. Gray</t>
  </si>
  <si>
    <t>Echinocystis</t>
  </si>
  <si>
    <t>Echinodorus parvulus</t>
  </si>
  <si>
    <t>Echinodorus tenellus</t>
  </si>
  <si>
    <t>ECPA6</t>
  </si>
  <si>
    <t>ECTE2</t>
  </si>
  <si>
    <t>Dwarf Burrhead</t>
  </si>
  <si>
    <t>Echinodorus sp.</t>
  </si>
  <si>
    <t>ECHIN6</t>
  </si>
  <si>
    <t>Rich. ex Engelm.</t>
  </si>
  <si>
    <t>Burhead</t>
  </si>
  <si>
    <t>(Mart. ex J.A. Schultes f.) Buch.</t>
  </si>
  <si>
    <t>Echium sp.</t>
  </si>
  <si>
    <t>ECHIU</t>
  </si>
  <si>
    <t>Viper'S Bugloss</t>
  </si>
  <si>
    <t>Echium vulgare</t>
  </si>
  <si>
    <t>ECVU</t>
  </si>
  <si>
    <t>Viper's bugloss</t>
  </si>
  <si>
    <t>Eclipta prostrata</t>
  </si>
  <si>
    <t>ECPR</t>
  </si>
  <si>
    <t>False daisy</t>
  </si>
  <si>
    <t>Eclipta sp.</t>
  </si>
  <si>
    <t>ECLIP</t>
  </si>
  <si>
    <t>Eclipta</t>
  </si>
  <si>
    <t>Egeria densa</t>
  </si>
  <si>
    <t>EGDE</t>
  </si>
  <si>
    <t>Planch.</t>
  </si>
  <si>
    <t>Brazilian waterweed</t>
  </si>
  <si>
    <t>Egeria sp.</t>
  </si>
  <si>
    <t>EGERI</t>
  </si>
  <si>
    <t>Egeria</t>
  </si>
  <si>
    <t>Russian-olive</t>
  </si>
  <si>
    <t>Elaeagnus sp.</t>
  </si>
  <si>
    <t>ELAEA</t>
  </si>
  <si>
    <t>Oleaster</t>
  </si>
  <si>
    <t>Elaeagnus umbellata</t>
  </si>
  <si>
    <t>ELUM</t>
  </si>
  <si>
    <t>Autumn-olive</t>
  </si>
  <si>
    <t>Elaeodendron fortunei</t>
  </si>
  <si>
    <t>Euonymus fortunei</t>
  </si>
  <si>
    <t>_ELFO</t>
  </si>
  <si>
    <t>EUFO5</t>
  </si>
  <si>
    <t>Turcz.</t>
  </si>
  <si>
    <t>Wintercreeper</t>
  </si>
  <si>
    <t>Elatine americana</t>
  </si>
  <si>
    <t>ELAM3</t>
  </si>
  <si>
    <t>(Pursh) Arn.</t>
  </si>
  <si>
    <t>American waterwort</t>
  </si>
  <si>
    <t>Elatine minima</t>
  </si>
  <si>
    <t>ELMI</t>
  </si>
  <si>
    <t>(Nutt.) Fisch. &amp; C.A. Mey.</t>
  </si>
  <si>
    <t>Small waterwort</t>
  </si>
  <si>
    <t>Elatine sp.</t>
  </si>
  <si>
    <t>Waterwort</t>
  </si>
  <si>
    <t>Elatine triandra</t>
  </si>
  <si>
    <t>ELTR</t>
  </si>
  <si>
    <t>Threestamen waterwort</t>
  </si>
  <si>
    <t>(L.) Roemer &amp; J.A. Schultes</t>
  </si>
  <si>
    <t>Needle spike-rush</t>
  </si>
  <si>
    <t>Eleocharis aestuum</t>
  </si>
  <si>
    <t>ELAE2</t>
  </si>
  <si>
    <t>D.M. Hines ex A. Haines</t>
  </si>
  <si>
    <t>Tidal spikerush</t>
  </si>
  <si>
    <t>Eleocharis brittonii</t>
  </si>
  <si>
    <t>ELBR</t>
  </si>
  <si>
    <t>Svens. ex Small</t>
  </si>
  <si>
    <t>Britton's spike-rush</t>
  </si>
  <si>
    <t>Eleocharis compressa</t>
  </si>
  <si>
    <t>ELCO2</t>
  </si>
  <si>
    <t>Sull.</t>
  </si>
  <si>
    <t>Flat-stem spike-rush</t>
  </si>
  <si>
    <t>Eleocharis compressa var. compressa</t>
  </si>
  <si>
    <t>ELCOC2</t>
  </si>
  <si>
    <t>flatstem spikerush</t>
  </si>
  <si>
    <t>Eleocharis elliptica</t>
  </si>
  <si>
    <t>ELEL4</t>
  </si>
  <si>
    <t>Elliptic spike-rush</t>
  </si>
  <si>
    <t>Eleocharis engelmannii</t>
  </si>
  <si>
    <t>ELEN</t>
  </si>
  <si>
    <t>Engelmann's spike rush</t>
  </si>
  <si>
    <t>Eleocharis equisetoides</t>
  </si>
  <si>
    <t>ELEQ</t>
  </si>
  <si>
    <t>(Ell.) Torr.</t>
  </si>
  <si>
    <t>Knotted spike-rush</t>
  </si>
  <si>
    <t>Eleocharis erythropoda</t>
  </si>
  <si>
    <t>ELER</t>
  </si>
  <si>
    <t>Bald spike-rush</t>
  </si>
  <si>
    <t>Eleocharis fallax</t>
  </si>
  <si>
    <t>ELFA</t>
  </si>
  <si>
    <t>Weatherby</t>
  </si>
  <si>
    <t>Creeping spike-rush</t>
  </si>
  <si>
    <t>Eleocharis flavescens</t>
  </si>
  <si>
    <t>ELFL</t>
  </si>
  <si>
    <t>(Poir.) Urban</t>
  </si>
  <si>
    <t>Yellow spike-rush</t>
  </si>
  <si>
    <t>Eleocharis flavescens var. flavescens</t>
  </si>
  <si>
    <t>ELFLF</t>
  </si>
  <si>
    <t>(Poir.) Urb.</t>
  </si>
  <si>
    <t>yellow spikerush</t>
  </si>
  <si>
    <t>Eleocharis flavescens var. olivacea</t>
  </si>
  <si>
    <t>Eleocharis olivacea var. olivacea</t>
  </si>
  <si>
    <t>ELFLO2</t>
  </si>
  <si>
    <t>ELOLO</t>
  </si>
  <si>
    <t>(Poir.) Urban (Torr.) Gleason</t>
  </si>
  <si>
    <t>Bright green spike-rush</t>
  </si>
  <si>
    <t>Eleocharis halophila</t>
  </si>
  <si>
    <t>ELHA2</t>
  </si>
  <si>
    <t>(Fern. &amp; Brack.) Fern. &amp; Brack.</t>
  </si>
  <si>
    <t>Salt-marsh spike-rush</t>
  </si>
  <si>
    <t>Eleocharis intermedia</t>
  </si>
  <si>
    <t>ELIN</t>
  </si>
  <si>
    <t>J.A. Schultes</t>
  </si>
  <si>
    <t>Matted spike-rush</t>
  </si>
  <si>
    <t>Eleocharis melanocarpa</t>
  </si>
  <si>
    <t>ELME</t>
  </si>
  <si>
    <t>Black-fruit Spike-rush</t>
  </si>
  <si>
    <t>Eleocharis microcarpa</t>
  </si>
  <si>
    <t>ELMI2</t>
  </si>
  <si>
    <t>Small-fruit spike-rush</t>
  </si>
  <si>
    <t>Eleocharis minima</t>
  </si>
  <si>
    <t>ELMI3</t>
  </si>
  <si>
    <t>Small spike-rush</t>
  </si>
  <si>
    <t>Eleocharis obtusa</t>
  </si>
  <si>
    <t>ELOB2</t>
  </si>
  <si>
    <t>(Willd.) J.A. Schultes</t>
  </si>
  <si>
    <t>Blunt spike-rush</t>
  </si>
  <si>
    <t>Eleocharis olivacea</t>
  </si>
  <si>
    <t>ELOL</t>
  </si>
  <si>
    <t>Eleocharis olivacea var. reductiseta</t>
  </si>
  <si>
    <t>ELOLR</t>
  </si>
  <si>
    <t>Torr. (Schuyler &amp; Ferren) Schuyler &amp; Ferren</t>
  </si>
  <si>
    <t>Pine Barren spike-rush</t>
  </si>
  <si>
    <t>(Roth) Roem. &amp; Schult.</t>
  </si>
  <si>
    <t>Ovate Spike-rush</t>
  </si>
  <si>
    <t>Common spike-rush</t>
  </si>
  <si>
    <t>Species Inclusive</t>
  </si>
  <si>
    <t>Eleocharis palustris var. palustris</t>
  </si>
  <si>
    <t>ELPAP</t>
  </si>
  <si>
    <t>Eleocharis parvula</t>
  </si>
  <si>
    <t>ELPA5</t>
  </si>
  <si>
    <t>(Roemer &amp; J.A. Schultes) Link ex Bluff, Nees &amp; Schauer</t>
  </si>
  <si>
    <t>Dwarf spike-rush</t>
  </si>
  <si>
    <t>Eleocharis pauciflora</t>
  </si>
  <si>
    <t>ELPA6</t>
  </si>
  <si>
    <t>(Lightf.) Link</t>
  </si>
  <si>
    <t>Few-flower spike-rush</t>
  </si>
  <si>
    <t>Eleocharis quadrangulata</t>
  </si>
  <si>
    <t>ELQU</t>
  </si>
  <si>
    <t>(Michx.) Roem. &amp; Schult.</t>
  </si>
  <si>
    <t>Angled spike-rush</t>
  </si>
  <si>
    <t>(Hartmann) O. Schwarz</t>
  </si>
  <si>
    <t>Eleocharis robbinsii</t>
  </si>
  <si>
    <t>Oakes</t>
  </si>
  <si>
    <t>Robbins' spike rush</t>
  </si>
  <si>
    <t>(Torr.) Torr.</t>
  </si>
  <si>
    <t>Beaked spike rush</t>
  </si>
  <si>
    <t>Eleocharis sp.</t>
  </si>
  <si>
    <t>Spikerush</t>
  </si>
  <si>
    <t>Eleocharis tenuis</t>
  </si>
  <si>
    <t>ELTE</t>
  </si>
  <si>
    <t>Slender spike-rush</t>
  </si>
  <si>
    <t>Eleocharis tenuis var. pseudoptera</t>
  </si>
  <si>
    <t>ELTEP</t>
  </si>
  <si>
    <t>(Willd.) Schult. (Weath. ex Svens.) Svens.</t>
  </si>
  <si>
    <t>Eleocharis tenuis var. tenuis</t>
  </si>
  <si>
    <t>ELTET</t>
  </si>
  <si>
    <t>Eleocharis tenuis var. verrucosa</t>
  </si>
  <si>
    <t>ELTEV</t>
  </si>
  <si>
    <t>(Willd.) Schult. (Svens.) Svens.</t>
  </si>
  <si>
    <t>Warty spike-rush</t>
  </si>
  <si>
    <t>Eleocharis tortilis</t>
  </si>
  <si>
    <t>ELTO</t>
  </si>
  <si>
    <t>(Link) J.A. Schultes</t>
  </si>
  <si>
    <t>Twisted spike-rush</t>
  </si>
  <si>
    <t>Eleocharis tricostata</t>
  </si>
  <si>
    <t>ELTR5</t>
  </si>
  <si>
    <t>Three-ribbed spike-rush</t>
  </si>
  <si>
    <t>Eleocharis tuberculosa</t>
  </si>
  <si>
    <t>ELTU</t>
  </si>
  <si>
    <t>(Michx.) Roemer &amp; J.A. Schultes</t>
  </si>
  <si>
    <t>Long-tubercled spike-rush</t>
  </si>
  <si>
    <t>Elephantopus carolinianus</t>
  </si>
  <si>
    <t>Raeusch.</t>
  </si>
  <si>
    <t>Carolina elephant-foot</t>
  </si>
  <si>
    <t>Elephantopus sp.</t>
  </si>
  <si>
    <t>ELEPH</t>
  </si>
  <si>
    <t>Elephantsfoot</t>
  </si>
  <si>
    <t>Eleusine indica</t>
  </si>
  <si>
    <t>ELIN3</t>
  </si>
  <si>
    <t>Goosegrass</t>
  </si>
  <si>
    <t>Eleusine sp.</t>
  </si>
  <si>
    <t>ELEUS</t>
  </si>
  <si>
    <t>(Siebold &amp; Zucc.) Nakai</t>
  </si>
  <si>
    <t>Ginseng</t>
  </si>
  <si>
    <t>Ellisia nyctelea</t>
  </si>
  <si>
    <t>ELNY</t>
  </si>
  <si>
    <t>Aunt Lucy</t>
  </si>
  <si>
    <t>Ellisia sp.</t>
  </si>
  <si>
    <t>ELLIS</t>
  </si>
  <si>
    <t>Ellisia</t>
  </si>
  <si>
    <t>Ditch-moss</t>
  </si>
  <si>
    <t>Elodea nuttallii</t>
  </si>
  <si>
    <t>ELNU2</t>
  </si>
  <si>
    <t>(Planch.) St. John</t>
  </si>
  <si>
    <t>Waterweed</t>
  </si>
  <si>
    <t>Elodea schweinitzii</t>
  </si>
  <si>
    <t>ELSC</t>
  </si>
  <si>
    <t>(Planch.) Caspary</t>
  </si>
  <si>
    <t>Schweinitz's waterweed</t>
  </si>
  <si>
    <t>Elodea sp.</t>
  </si>
  <si>
    <t>Elsholtzia ciliata</t>
  </si>
  <si>
    <t>ELCI</t>
  </si>
  <si>
    <t>(Thunb.) Hyl.</t>
  </si>
  <si>
    <t>Crested latesummer mint</t>
  </si>
  <si>
    <t>Elsholtzia sp.</t>
  </si>
  <si>
    <t>ELSHO</t>
  </si>
  <si>
    <t>Elsholtzia</t>
  </si>
  <si>
    <t>Canada wild-rye</t>
  </si>
  <si>
    <t>Elymus glabriflorus</t>
  </si>
  <si>
    <t>ELGL3</t>
  </si>
  <si>
    <t>(Vasey ex L.H. Dewey) Scribn. &amp; C.R. Ball</t>
  </si>
  <si>
    <t>Southeastern wildrye</t>
  </si>
  <si>
    <t>Elymus glabriflous var. glabriflorus</t>
  </si>
  <si>
    <t>ELGLG2</t>
  </si>
  <si>
    <t>Elymus virginicus var. glabriflorus</t>
  </si>
  <si>
    <t>Elymus hystrix</t>
  </si>
  <si>
    <t>ELHY</t>
  </si>
  <si>
    <t>Eastern bottlebrush grass</t>
  </si>
  <si>
    <t>Elymus hystrix var. bigeloviana</t>
  </si>
  <si>
    <t>ELHYB</t>
  </si>
  <si>
    <t>(Fernald) Bowden</t>
  </si>
  <si>
    <t>Bigelow's bottlebrush grass</t>
  </si>
  <si>
    <t>Elymus hystrix var. hystrix</t>
  </si>
  <si>
    <t>ELHYH</t>
  </si>
  <si>
    <t>Quackgrass</t>
  </si>
  <si>
    <t>Elytrigia repens</t>
  </si>
  <si>
    <t>Elymus riparius</t>
  </si>
  <si>
    <t>ELRI</t>
  </si>
  <si>
    <t>Wieg.</t>
  </si>
  <si>
    <t>Riverbank wild-rye</t>
  </si>
  <si>
    <t>Elymus sp.</t>
  </si>
  <si>
    <t>Wild-rye</t>
  </si>
  <si>
    <t>Elytrigia sp.</t>
  </si>
  <si>
    <t>(Link) Gould ex Shinners</t>
  </si>
  <si>
    <t>Slender wheatgrass</t>
  </si>
  <si>
    <t>Elymus trachycaulus ssp. subsecundus</t>
  </si>
  <si>
    <t>ELTRS</t>
  </si>
  <si>
    <t>(Link) Gould ex Shinners (Link) Á. Löve &amp; D. Löve</t>
  </si>
  <si>
    <t>One-sided wheatgrass</t>
  </si>
  <si>
    <t>Elymus trachycaulus ssp. trachycaulus</t>
  </si>
  <si>
    <t>ELTRT</t>
  </si>
  <si>
    <t>Elymus trachycaulus var. trachycaulus</t>
  </si>
  <si>
    <t>ELTRT3</t>
  </si>
  <si>
    <t>Elymus villosus</t>
  </si>
  <si>
    <t>ELVI</t>
  </si>
  <si>
    <t>Downy wild-rye</t>
  </si>
  <si>
    <t>Elymus virginicus</t>
  </si>
  <si>
    <t>ELVI3</t>
  </si>
  <si>
    <t>Virginia wild-rye</t>
  </si>
  <si>
    <t>ELVIG</t>
  </si>
  <si>
    <t>L. (Vasey) Bush</t>
  </si>
  <si>
    <t>Elymus virginicus var. virginicus</t>
  </si>
  <si>
    <t>ELVIV</t>
  </si>
  <si>
    <t>ELRE3</t>
  </si>
  <si>
    <t>(L.) Desv. ex Nevski</t>
  </si>
  <si>
    <t>_ELYTR_G</t>
  </si>
  <si>
    <t>Elytrigia</t>
  </si>
  <si>
    <t>ENSE4</t>
  </si>
  <si>
    <t>Epifagus sp.</t>
  </si>
  <si>
    <t>EPIFA</t>
  </si>
  <si>
    <t>Beechdrops</t>
  </si>
  <si>
    <t>Epifagus virginiana</t>
  </si>
  <si>
    <t>EPVI2</t>
  </si>
  <si>
    <t>Epigaea repens</t>
  </si>
  <si>
    <t>EPRE2</t>
  </si>
  <si>
    <t>Trailing-arbutus</t>
  </si>
  <si>
    <t>Epigaea sp.</t>
  </si>
  <si>
    <t>EPIGA</t>
  </si>
  <si>
    <t>Trailing Arbutus</t>
  </si>
  <si>
    <t>EPAN2</t>
  </si>
  <si>
    <t>Epilobium angustifolium ssp. circumvagum</t>
  </si>
  <si>
    <t>EPANC</t>
  </si>
  <si>
    <t>L. Mosquin</t>
  </si>
  <si>
    <t>(Curran) Hoch &amp; Raven</t>
  </si>
  <si>
    <t>Willow-herb</t>
  </si>
  <si>
    <t>Epilobium coloratum</t>
  </si>
  <si>
    <t>EPCO</t>
  </si>
  <si>
    <t>Biehler</t>
  </si>
  <si>
    <t>Purple-leaved willow-herb</t>
  </si>
  <si>
    <t>Hairy willow-herb</t>
  </si>
  <si>
    <t>Epilobium leptophyllum</t>
  </si>
  <si>
    <t>EPLE2</t>
  </si>
  <si>
    <t>Bog willow-herb</t>
  </si>
  <si>
    <t>Marsh willow-herb</t>
  </si>
  <si>
    <t>Willowherb</t>
  </si>
  <si>
    <t>Epilobium strictum</t>
  </si>
  <si>
    <t>EPST</t>
  </si>
  <si>
    <t>Muhl. ex Spreng.</t>
  </si>
  <si>
    <t>Downy willow-herb</t>
  </si>
  <si>
    <t>Epipactis helleborine</t>
  </si>
  <si>
    <t>EPHE</t>
  </si>
  <si>
    <t>Bastard hellebore</t>
  </si>
  <si>
    <t>Epipactis sp.</t>
  </si>
  <si>
    <t>EPIPA</t>
  </si>
  <si>
    <t>Helleborine</t>
  </si>
  <si>
    <t>Field horsetail</t>
  </si>
  <si>
    <t>Horsetail</t>
  </si>
  <si>
    <t>Water horsetail</t>
  </si>
  <si>
    <t>Scouring-rush</t>
  </si>
  <si>
    <t>Equisetum pratense</t>
  </si>
  <si>
    <t>EQPR</t>
  </si>
  <si>
    <t>Meadow horsetail</t>
  </si>
  <si>
    <t>Equisetum sp.</t>
  </si>
  <si>
    <t>Woodland horsetail</t>
  </si>
  <si>
    <t>Schleich. ex F. Weber &amp; D. Mohr</t>
  </si>
  <si>
    <t>Variegated horsetail</t>
  </si>
  <si>
    <t>Equisetum variegatum var. variegatum</t>
  </si>
  <si>
    <t>EQVAV</t>
  </si>
  <si>
    <t>Equisetum x ferrissii</t>
  </si>
  <si>
    <t>EQFE</t>
  </si>
  <si>
    <t>Clute (pro sp.)</t>
  </si>
  <si>
    <t>Intermediate scouring-rush</t>
  </si>
  <si>
    <t>Equisetum x litorale</t>
  </si>
  <si>
    <t>EQLI</t>
  </si>
  <si>
    <t>Kühlewein ex Rupr. (pro sp.)</t>
  </si>
  <si>
    <t>Shore horsetail</t>
  </si>
  <si>
    <t>Eragrostis capillaris</t>
  </si>
  <si>
    <t>(L.) Nees</t>
  </si>
  <si>
    <t>Lacegrass</t>
  </si>
  <si>
    <t>Eragrostis cilianensis</t>
  </si>
  <si>
    <t>(All.) Vign. ex Janchen</t>
  </si>
  <si>
    <t>Stink grass</t>
  </si>
  <si>
    <t>Eragrostis curvula</t>
  </si>
  <si>
    <t>ERCU2</t>
  </si>
  <si>
    <t>(Schrad.) Nees</t>
  </si>
  <si>
    <t>Weeping love-grass</t>
  </si>
  <si>
    <t>Eragrostis frankii</t>
  </si>
  <si>
    <t>ERFR</t>
  </si>
  <si>
    <t>C.A. Mey. ex Steud.</t>
  </si>
  <si>
    <t>Frank's love-grass</t>
  </si>
  <si>
    <t>Eragrostis hirsuta</t>
  </si>
  <si>
    <t>ERHI</t>
  </si>
  <si>
    <t>(Michx.) Nees</t>
  </si>
  <si>
    <t>Stout love-grass</t>
  </si>
  <si>
    <t>(Lam.) B.S.P.</t>
  </si>
  <si>
    <t>Smooth creeping love-grass</t>
  </si>
  <si>
    <t>Eragrostis minor</t>
  </si>
  <si>
    <t>ERMI5</t>
  </si>
  <si>
    <t>Low love-grass</t>
  </si>
  <si>
    <t>Eragrostis pectinacea</t>
  </si>
  <si>
    <t>(Michx.) Nees ex Jedw.</t>
  </si>
  <si>
    <t>Carolina love-grass</t>
  </si>
  <si>
    <t>Eragrostis pilosa</t>
  </si>
  <si>
    <t>ERPI2</t>
  </si>
  <si>
    <t>India love-grass</t>
  </si>
  <si>
    <t>Eragrostis refracta</t>
  </si>
  <si>
    <t>ERRE</t>
  </si>
  <si>
    <t>(Muhl.) Scribn.</t>
  </si>
  <si>
    <t>Coastal lovegrass</t>
  </si>
  <si>
    <t>Eragrostis sp.</t>
  </si>
  <si>
    <t>ERAGR</t>
  </si>
  <si>
    <t>Wolf</t>
  </si>
  <si>
    <t>Lovegrass</t>
  </si>
  <si>
    <t>Eragrostis spectabilis</t>
  </si>
  <si>
    <t>(Pursh) Steud.</t>
  </si>
  <si>
    <t>Purple love-grass</t>
  </si>
  <si>
    <t>Eranthis hyemalis</t>
  </si>
  <si>
    <t>ERHY4</t>
  </si>
  <si>
    <t>Winter aconite</t>
  </si>
  <si>
    <t>Eranthis sp.</t>
  </si>
  <si>
    <t>ERANT2</t>
  </si>
  <si>
    <t>Eranthis</t>
  </si>
  <si>
    <t>Erechtites hieraciifolia var. megalocarpa</t>
  </si>
  <si>
    <t>Erechtites hieraciifolius var. megalocarpa</t>
  </si>
  <si>
    <t>ERHIM</t>
  </si>
  <si>
    <t>ERHIM2</t>
  </si>
  <si>
    <t>(L.) Raf. ex DC. (Fernald) Cronquist</t>
  </si>
  <si>
    <t>Large-fruit fireweed</t>
  </si>
  <si>
    <t>Erechtites hieraciifolius var. megalocarpus</t>
  </si>
  <si>
    <t>(L.) Raf. ex DC.</t>
  </si>
  <si>
    <t>American burnweed</t>
  </si>
  <si>
    <t>Senecio hieraciifolius</t>
  </si>
  <si>
    <t>ERHIH2</t>
  </si>
  <si>
    <t>Senecio hieraciifolius var. hieraciifolius</t>
  </si>
  <si>
    <t>Erechtites megalocarpus</t>
  </si>
  <si>
    <t>Senecio hieraciifolius var. megalocarpus</t>
  </si>
  <si>
    <t>ERME3</t>
  </si>
  <si>
    <t>Erechtites sp.</t>
  </si>
  <si>
    <t>ERECH</t>
  </si>
  <si>
    <t>Burnweed</t>
  </si>
  <si>
    <t>Erianthus alopecuroides</t>
  </si>
  <si>
    <t>Saccharum alopecuroides</t>
  </si>
  <si>
    <t>ERAL2</t>
  </si>
  <si>
    <t>SAAL21</t>
  </si>
  <si>
    <t>(L.) Elliott</t>
  </si>
  <si>
    <t>Silver plume grass</t>
  </si>
  <si>
    <t>Saccharum alopecuroidum</t>
  </si>
  <si>
    <t>Erianthus giganteus</t>
  </si>
  <si>
    <t>Saccharum giganteum</t>
  </si>
  <si>
    <t>ERGI</t>
  </si>
  <si>
    <t>SAGI</t>
  </si>
  <si>
    <t>(Walter) P. Beauv</t>
  </si>
  <si>
    <t>Giant plume grass</t>
  </si>
  <si>
    <t>Erianthus sp.</t>
  </si>
  <si>
    <t>Saccharum sp.</t>
  </si>
  <si>
    <t>_ERIAN_G</t>
  </si>
  <si>
    <t>SACCH</t>
  </si>
  <si>
    <t>Erianthus</t>
  </si>
  <si>
    <t>Erica sp.</t>
  </si>
  <si>
    <t>ERICA</t>
  </si>
  <si>
    <t>Heath</t>
  </si>
  <si>
    <t>Erica tetralix</t>
  </si>
  <si>
    <t>ERTE4</t>
  </si>
  <si>
    <t>Cross-leaved heather</t>
  </si>
  <si>
    <t>Erigeron annuus</t>
  </si>
  <si>
    <t>ERAN</t>
  </si>
  <si>
    <t>Daisy fleabane</t>
  </si>
  <si>
    <t>ERCA20</t>
  </si>
  <si>
    <t>Philadelphia fleabane</t>
  </si>
  <si>
    <t>Erigeron pulchellus</t>
  </si>
  <si>
    <t>Robin's-plantain</t>
  </si>
  <si>
    <t>Erigeron sp.</t>
  </si>
  <si>
    <t>Fleabane</t>
  </si>
  <si>
    <t>Erigeron strigosus</t>
  </si>
  <si>
    <t>ERST3</t>
  </si>
  <si>
    <t>Eriocaulon aquaticum</t>
  </si>
  <si>
    <t>ERAQ2</t>
  </si>
  <si>
    <t>(Hill) Druce</t>
  </si>
  <si>
    <t>Seven-angled pipewort</t>
  </si>
  <si>
    <t>Eriocaulaceae</t>
  </si>
  <si>
    <t>Eriocaulon compressum</t>
  </si>
  <si>
    <t>ERCO7</t>
  </si>
  <si>
    <t>Flattened pipewort</t>
  </si>
  <si>
    <t>Eriocaulon decangulare</t>
  </si>
  <si>
    <t>ERDE5</t>
  </si>
  <si>
    <t>Ten-angled pipewort</t>
  </si>
  <si>
    <t>Eriocaulon parkeri</t>
  </si>
  <si>
    <t>ERPA4</t>
  </si>
  <si>
    <t>B.L.Robins.</t>
  </si>
  <si>
    <t>Parker's pipewort</t>
  </si>
  <si>
    <t>Eriocaulon sp.</t>
  </si>
  <si>
    <t>ERIOC</t>
  </si>
  <si>
    <t>Pipewort</t>
  </si>
  <si>
    <t>W.D.J. Koch</t>
  </si>
  <si>
    <t>Slender cotton-grass</t>
  </si>
  <si>
    <t>Eriophorum gracile var. gracile</t>
  </si>
  <si>
    <t>ERGRG2</t>
  </si>
  <si>
    <t>Eriophorum sp.</t>
  </si>
  <si>
    <t>Cottongrass</t>
  </si>
  <si>
    <t>Eriophorum tenellum</t>
  </si>
  <si>
    <t>ERTE12</t>
  </si>
  <si>
    <t>Rough cotton-grass</t>
  </si>
  <si>
    <t>Eriophorum vaginatum</t>
  </si>
  <si>
    <t>ERVA4</t>
  </si>
  <si>
    <t>Sheathed cotton-grass</t>
  </si>
  <si>
    <t>Eriophorum vaginatum var. spissum</t>
  </si>
  <si>
    <t>ERVAS</t>
  </si>
  <si>
    <t>L. (Fernald) B. Boivin</t>
  </si>
  <si>
    <t>Eriophorum virginicum</t>
  </si>
  <si>
    <t>ERVI8</t>
  </si>
  <si>
    <t>Tawny cotton-grass</t>
  </si>
  <si>
    <t>(Engelm.) Fern.</t>
  </si>
  <si>
    <t>Thin-leaf cotton-grass</t>
  </si>
  <si>
    <t>(L.) L'Hér. ex Aiton</t>
  </si>
  <si>
    <t>Red-stem filaree</t>
  </si>
  <si>
    <t>Erodium moschatum</t>
  </si>
  <si>
    <t>ERMO7</t>
  </si>
  <si>
    <t>Musk storksbill</t>
  </si>
  <si>
    <t>Erodium sp.</t>
  </si>
  <si>
    <t>ERODI</t>
  </si>
  <si>
    <t>Stork'S Bill</t>
  </si>
  <si>
    <t>Eruca sp.</t>
  </si>
  <si>
    <t>ERUCA</t>
  </si>
  <si>
    <t>Rocketsalad</t>
  </si>
  <si>
    <t>Eruca vesicaria</t>
  </si>
  <si>
    <t>ERVE5</t>
  </si>
  <si>
    <t>(L.) Cav.</t>
  </si>
  <si>
    <t>Garden-rocket</t>
  </si>
  <si>
    <t>Eryngium aquaticum</t>
  </si>
  <si>
    <t>ERAQ</t>
  </si>
  <si>
    <t>Marsh rattlesnake-master</t>
  </si>
  <si>
    <t>Eryngium aquaticum var. aquaticum</t>
  </si>
  <si>
    <t>ERAQA</t>
  </si>
  <si>
    <t>Eryngium campestre</t>
  </si>
  <si>
    <t>ERCA19</t>
  </si>
  <si>
    <t>Field Eryngium</t>
  </si>
  <si>
    <t>Eryngium sp.</t>
  </si>
  <si>
    <t>ERYNG</t>
  </si>
  <si>
    <t>Eryngo</t>
  </si>
  <si>
    <t>Eryngium yuccifolium</t>
  </si>
  <si>
    <t>ERYU</t>
  </si>
  <si>
    <t>Tall rattlesnake master</t>
  </si>
  <si>
    <t>Eryngium yuccifolium var. yuccifolium</t>
  </si>
  <si>
    <t>ERYUY</t>
  </si>
  <si>
    <t>Erysimum cheiranthoides</t>
  </si>
  <si>
    <t>ERCH9</t>
  </si>
  <si>
    <t>Wormseed wallflower</t>
  </si>
  <si>
    <t>Erysimum repandum</t>
  </si>
  <si>
    <t>ERRE4</t>
  </si>
  <si>
    <t>Treacle-mustard</t>
  </si>
  <si>
    <t>Erysimum sp.</t>
  </si>
  <si>
    <t>ERYSI</t>
  </si>
  <si>
    <t>Wallflower</t>
  </si>
  <si>
    <t>Erythronium albidum</t>
  </si>
  <si>
    <t>ERAL9</t>
  </si>
  <si>
    <t>White trout-lily</t>
  </si>
  <si>
    <t>Erythronium americanum</t>
  </si>
  <si>
    <t>ERAM5</t>
  </si>
  <si>
    <t>Ker Gawl.</t>
  </si>
  <si>
    <t>Yellow trout-lily</t>
  </si>
  <si>
    <t>Erythronium sp.</t>
  </si>
  <si>
    <t>Fawnlily</t>
  </si>
  <si>
    <t>Eubotrys racemosa</t>
  </si>
  <si>
    <t>Eubotrys racemosus</t>
  </si>
  <si>
    <t>EURA5</t>
  </si>
  <si>
    <t>EURA14</t>
  </si>
  <si>
    <t>(L.) Nutt., orth. var.</t>
  </si>
  <si>
    <t>swamp doghobble</t>
  </si>
  <si>
    <t>Fetter-bush</t>
  </si>
  <si>
    <t>Leucothoe racemosa</t>
  </si>
  <si>
    <t>Eubotrys sp.</t>
  </si>
  <si>
    <t>EUBOT</t>
  </si>
  <si>
    <t>Doghobble</t>
  </si>
  <si>
    <t>Leucothoe sp.</t>
  </si>
  <si>
    <t>Euonymus alatus</t>
  </si>
  <si>
    <t>EUAL13</t>
  </si>
  <si>
    <t>(Thunb.) Siebold</t>
  </si>
  <si>
    <t>Winged euonymous</t>
  </si>
  <si>
    <t>Euonymus americanus</t>
  </si>
  <si>
    <t>EUAM9</t>
  </si>
  <si>
    <t>Hearts-a-bursting</t>
  </si>
  <si>
    <t>Euonymus atropurpurea</t>
  </si>
  <si>
    <t>Euonymus atropurpureus</t>
  </si>
  <si>
    <t>EUAT3</t>
  </si>
  <si>
    <t>EUAT5</t>
  </si>
  <si>
    <t>Jacq., orth. var.</t>
  </si>
  <si>
    <t>Wahoo</t>
  </si>
  <si>
    <t>Euonymus atropurpurea var. atropurpurea</t>
  </si>
  <si>
    <t>Euonymus atropurpureus var. atropurpureus</t>
  </si>
  <si>
    <t>EUATA</t>
  </si>
  <si>
    <t>EUATA2</t>
  </si>
  <si>
    <t>Jacq. Jacq., orth. var.</t>
  </si>
  <si>
    <t>Euonymus europaeus</t>
  </si>
  <si>
    <t>EUEU7</t>
  </si>
  <si>
    <t>European spindletree</t>
  </si>
  <si>
    <t>(Turcz.) Hand.-Maz.</t>
  </si>
  <si>
    <t>Euonymus sp.</t>
  </si>
  <si>
    <t>EUONY2</t>
  </si>
  <si>
    <t>Spindletree</t>
  </si>
  <si>
    <t>Eupatoriadelphus dubius</t>
  </si>
  <si>
    <t>Eutrochium dubium</t>
  </si>
  <si>
    <t>EUDU2</t>
  </si>
  <si>
    <t>EUDU6</t>
  </si>
  <si>
    <t>(Willd. Ex Poir.) R.M. King &amp; H. Rob.</t>
  </si>
  <si>
    <t>Eastern joe-pye weed</t>
  </si>
  <si>
    <t>Eupatoriadelphus fistulosus</t>
  </si>
  <si>
    <t>Eutrochium fistulosum</t>
  </si>
  <si>
    <t>EUFI2</t>
  </si>
  <si>
    <t>EUFI14</t>
  </si>
  <si>
    <t>(Barratt) R.M. King &amp; H. Rob.</t>
  </si>
  <si>
    <t>Trumpetweed</t>
  </si>
  <si>
    <t>Eupatoriadelphus maculatus</t>
  </si>
  <si>
    <t>Eutrochium maculatum</t>
  </si>
  <si>
    <t>EUMA12</t>
  </si>
  <si>
    <t>EUMA9</t>
  </si>
  <si>
    <t>Spotted joe-pye-weed</t>
  </si>
  <si>
    <t>Eupatoriadelphus purpureus</t>
  </si>
  <si>
    <t>Eutrochium purpureum var. purpureum</t>
  </si>
  <si>
    <t>EUPU8</t>
  </si>
  <si>
    <t>EUPUP4</t>
  </si>
  <si>
    <t>Sweet-scented joe-pye weed</t>
  </si>
  <si>
    <t>Eupatoriadelphus sp.</t>
  </si>
  <si>
    <t>Eutrochium sp.</t>
  </si>
  <si>
    <t>_EUPAT2_G</t>
  </si>
  <si>
    <t>EUTRO</t>
  </si>
  <si>
    <t>R.M. King &amp; H. Rob.</t>
  </si>
  <si>
    <t>Eupatoriadelphus</t>
  </si>
  <si>
    <t>Eupatorium album</t>
  </si>
  <si>
    <t>EUAL2</t>
  </si>
  <si>
    <t>White boneset</t>
  </si>
  <si>
    <t>Eupatorium album var. albdum</t>
  </si>
  <si>
    <t>EUALA</t>
  </si>
  <si>
    <t>Eupatorium album var. subvenosum</t>
  </si>
  <si>
    <t>EUALS</t>
  </si>
  <si>
    <t>L. A. Gray</t>
  </si>
  <si>
    <t>Eupatorium subvenosum</t>
  </si>
  <si>
    <t>Eupatorium album var. vaseyi</t>
  </si>
  <si>
    <t>Eupatorium sessilifolium var. vaseyi</t>
  </si>
  <si>
    <t>EUALV</t>
  </si>
  <si>
    <t>EUSEV</t>
  </si>
  <si>
    <t>L. (Porter) Cronquist</t>
  </si>
  <si>
    <t>Vasey's boneset</t>
  </si>
  <si>
    <t>Eupatorium altissimum</t>
  </si>
  <si>
    <t>EUAL3</t>
  </si>
  <si>
    <t>Tall boneset</t>
  </si>
  <si>
    <t>Eupatorium aromaticum</t>
  </si>
  <si>
    <t>EUAR7</t>
  </si>
  <si>
    <t>EUARA</t>
  </si>
  <si>
    <t>Eupatorium capillifolium</t>
  </si>
  <si>
    <t>EUCA5</t>
  </si>
  <si>
    <t>(Lam.) Small</t>
  </si>
  <si>
    <t>Dog-fennel thoroughwort</t>
  </si>
  <si>
    <t>EUCO6</t>
  </si>
  <si>
    <t>Mist-flower</t>
  </si>
  <si>
    <t>Eupatorium dubium</t>
  </si>
  <si>
    <t>EUDU</t>
  </si>
  <si>
    <t>Willd. ex Poir.</t>
  </si>
  <si>
    <t>Eupatorium fistulosum</t>
  </si>
  <si>
    <t>EUFI</t>
  </si>
  <si>
    <t>Barratt</t>
  </si>
  <si>
    <t>Eupatorium godfreyanum</t>
  </si>
  <si>
    <t>EUGO4</t>
  </si>
  <si>
    <t>Godfrey's boneset</t>
  </si>
  <si>
    <t>Eupatorium hyssopifolium</t>
  </si>
  <si>
    <t>EUHY</t>
  </si>
  <si>
    <t>Hyssop-leaved thoroughwort</t>
  </si>
  <si>
    <t>Eupatorium hyssopifolium var. calcaratum</t>
  </si>
  <si>
    <t>EUHYC</t>
  </si>
  <si>
    <t>L. Fernald &amp; B.G. Schub.</t>
  </si>
  <si>
    <t>Eupatorium hyssopifolium var. hyssopifolium</t>
  </si>
  <si>
    <t>EUHYH</t>
  </si>
  <si>
    <t>hyssopleaf thoroughwort</t>
  </si>
  <si>
    <t>Eupatorium torreyanum</t>
  </si>
  <si>
    <t>Eupatorium hyssopifolium var. laciniatum</t>
  </si>
  <si>
    <t>EUHYL</t>
  </si>
  <si>
    <t>Eupatorium leucolepis</t>
  </si>
  <si>
    <t>EULE</t>
  </si>
  <si>
    <t>(DC.) Torr. &amp; Gray</t>
  </si>
  <si>
    <t>White-bracted boneset</t>
  </si>
  <si>
    <t>Eupatorium maculatum</t>
  </si>
  <si>
    <t>EUMA6</t>
  </si>
  <si>
    <t>Spotted joe-pye weed</t>
  </si>
  <si>
    <t>Eupatorium perfoliatum</t>
  </si>
  <si>
    <t>EUPE3</t>
  </si>
  <si>
    <t>Boneset</t>
  </si>
  <si>
    <t>Eupatorium pilosum</t>
  </si>
  <si>
    <t>EUPI2</t>
  </si>
  <si>
    <t>Rough boneset</t>
  </si>
  <si>
    <t>Eupatorium pubescens</t>
  </si>
  <si>
    <t>Eupatorium rotundifolium var. ovatum</t>
  </si>
  <si>
    <t>EUPU11</t>
  </si>
  <si>
    <t>EUROO</t>
  </si>
  <si>
    <t>roundleaf thoroughwort</t>
  </si>
  <si>
    <t>Eupatorium purpureum</t>
  </si>
  <si>
    <t>Eutrochium purpureum</t>
  </si>
  <si>
    <t>EUPU10</t>
  </si>
  <si>
    <t>EUPU21</t>
  </si>
  <si>
    <t>Eupatorium resinosum</t>
  </si>
  <si>
    <t>EURE8</t>
  </si>
  <si>
    <t>Torr. ex DC.</t>
  </si>
  <si>
    <t>Pine Barren boneset</t>
  </si>
  <si>
    <t>Eupatorium rotundifolium</t>
  </si>
  <si>
    <t>EURO4</t>
  </si>
  <si>
    <t>Roundleaf thoroughwort</t>
  </si>
  <si>
    <t>Eupatorium rotundifolium var. cordigerum</t>
  </si>
  <si>
    <t>EUROC</t>
  </si>
  <si>
    <t>L. Fernald</t>
  </si>
  <si>
    <t>L. (Bigelow) Torr.</t>
  </si>
  <si>
    <t>Eupatorium rotundifolium var. rotundifolium</t>
  </si>
  <si>
    <t>EUROR</t>
  </si>
  <si>
    <t>EURU6</t>
  </si>
  <si>
    <t>Houtt.</t>
  </si>
  <si>
    <t>Eupatorium serotinum</t>
  </si>
  <si>
    <t>EUSE2</t>
  </si>
  <si>
    <t>Late eupatorium</t>
  </si>
  <si>
    <t>Eupatorium sessilifolium</t>
  </si>
  <si>
    <t>EUSE3</t>
  </si>
  <si>
    <t>Upland boneset</t>
  </si>
  <si>
    <t>Eupatorium sessilifolium var. brittonianum</t>
  </si>
  <si>
    <t>EUSEB</t>
  </si>
  <si>
    <t>L. Porter</t>
  </si>
  <si>
    <t>Britton's upland boneset</t>
  </si>
  <si>
    <t>Eupatorium sessilifolium var. sessilifolium</t>
  </si>
  <si>
    <t>EUSES</t>
  </si>
  <si>
    <t>L. (Porter) Fernald &amp; Grisc.</t>
  </si>
  <si>
    <t>_EUSU10</t>
  </si>
  <si>
    <t>(Gray) E.E. Schill.</t>
  </si>
  <si>
    <t>EUTO6</t>
  </si>
  <si>
    <t>Short &amp; Peter</t>
  </si>
  <si>
    <t>Eupatorium vaseyi</t>
  </si>
  <si>
    <t>EUVA2</t>
  </si>
  <si>
    <t>Euphorbia commutata</t>
  </si>
  <si>
    <t>EUCO8</t>
  </si>
  <si>
    <t>Engelm. ex Gray</t>
  </si>
  <si>
    <t>Wood spurge</t>
  </si>
  <si>
    <t>Euphorbia corollata</t>
  </si>
  <si>
    <t>EUCO10</t>
  </si>
  <si>
    <t>Flowering spurge</t>
  </si>
  <si>
    <t>Euphorbia marilandica</t>
  </si>
  <si>
    <t>Euphorbia cyparissias</t>
  </si>
  <si>
    <t>EUCY2</t>
  </si>
  <si>
    <t>Cypress spurge</t>
  </si>
  <si>
    <t>Euphorbia dentata</t>
  </si>
  <si>
    <t>EUDE4</t>
  </si>
  <si>
    <t>Toothed spurge</t>
  </si>
  <si>
    <t>Euphorbia dentata var. dentata</t>
  </si>
  <si>
    <t>EUDED</t>
  </si>
  <si>
    <t>Poinsettia dentata</t>
  </si>
  <si>
    <t>Euphorbia esula</t>
  </si>
  <si>
    <t>EUES</t>
  </si>
  <si>
    <t>Leafy spurge</t>
  </si>
  <si>
    <t>Euphorbia exigua</t>
  </si>
  <si>
    <t>EUEX3</t>
  </si>
  <si>
    <t>Dwarf spurge</t>
  </si>
  <si>
    <t>Euphorbia helioscopia</t>
  </si>
  <si>
    <t>EUHE2</t>
  </si>
  <si>
    <t>Wartweed</t>
  </si>
  <si>
    <t>EUHU</t>
  </si>
  <si>
    <t>Engelm. ex A. Gray</t>
  </si>
  <si>
    <t>Euphorbia ipecacuanhae</t>
  </si>
  <si>
    <t>EUIP</t>
  </si>
  <si>
    <t>Ipecac spurge</t>
  </si>
  <si>
    <t>Euphorbia lathyris</t>
  </si>
  <si>
    <t>EULA4</t>
  </si>
  <si>
    <t>Caper spurge</t>
  </si>
  <si>
    <t>EUMA7</t>
  </si>
  <si>
    <t>Euphorbia marginata</t>
  </si>
  <si>
    <t>EUMA8</t>
  </si>
  <si>
    <t>Snow-on-the-mountain</t>
  </si>
  <si>
    <t>EUMA16</t>
  </si>
  <si>
    <t>Maryland spurge</t>
  </si>
  <si>
    <t>EUNU</t>
  </si>
  <si>
    <t>Euphorbia peplus</t>
  </si>
  <si>
    <t>EUPE6</t>
  </si>
  <si>
    <t>Petty spurge</t>
  </si>
  <si>
    <t>EUPO4</t>
  </si>
  <si>
    <t>Euphorbia purpurea</t>
  </si>
  <si>
    <t>EUPU4</t>
  </si>
  <si>
    <t>(Raf.) Fernald</t>
  </si>
  <si>
    <t>Darlington's glade spurge</t>
  </si>
  <si>
    <t>Euphorbia segetalis</t>
  </si>
  <si>
    <t>EUSE8</t>
  </si>
  <si>
    <t>Spurge</t>
  </si>
  <si>
    <t>Euphorbia sp.</t>
  </si>
  <si>
    <t>EUPHO</t>
  </si>
  <si>
    <t>Poinsettia sp.</t>
  </si>
  <si>
    <t>EUVE</t>
  </si>
  <si>
    <t>Hairy spurge</t>
  </si>
  <si>
    <t>Nesom</t>
  </si>
  <si>
    <t>(L.) G.L. Nesom</t>
  </si>
  <si>
    <t>(L.) Cass.</t>
  </si>
  <si>
    <t>Bigleaf aster</t>
  </si>
  <si>
    <t>(Ait.) Nesom</t>
  </si>
  <si>
    <t>Rough aster</t>
  </si>
  <si>
    <t>(Nees) Nees</t>
  </si>
  <si>
    <t>Eurybia sp.</t>
  </si>
  <si>
    <t>EURYB</t>
  </si>
  <si>
    <t>(Cass.) Cass.</t>
  </si>
  <si>
    <t>(Aiton) G.L. Nesom</t>
  </si>
  <si>
    <t>(A. Gray) G.L. Nesom</t>
  </si>
  <si>
    <t>Euthamia caroliniana</t>
  </si>
  <si>
    <t>EUCA26</t>
  </si>
  <si>
    <t>(L.) Greene ex Porter &amp; Britt.</t>
  </si>
  <si>
    <t>Slender goldentop</t>
  </si>
  <si>
    <t>Euthamia tenuifolia</t>
  </si>
  <si>
    <t>Euthamia graminifolia</t>
  </si>
  <si>
    <t>EUGR5</t>
  </si>
  <si>
    <t>Flat-top goldentop</t>
  </si>
  <si>
    <t>Euthamia sp.</t>
  </si>
  <si>
    <t>EUTHA</t>
  </si>
  <si>
    <t>Nutt. ex Cass.</t>
  </si>
  <si>
    <t>Goldentop</t>
  </si>
  <si>
    <t>EUTE7</t>
  </si>
  <si>
    <t>(Pursh) Nutt.</t>
  </si>
  <si>
    <t>(Willd. ex Poir.) E.E. Lamont</t>
  </si>
  <si>
    <t>Coastal plain joe-pye weed</t>
  </si>
  <si>
    <t>(Barratt) E.E. Lamont</t>
  </si>
  <si>
    <t>(L.) E.E. Lamont</t>
  </si>
  <si>
    <t>Joe-pye-weed</t>
  </si>
  <si>
    <t>Fagopyrum esculentum</t>
  </si>
  <si>
    <t>FAES2</t>
  </si>
  <si>
    <t>Buckwheat</t>
  </si>
  <si>
    <t>Fagopyrum sp.</t>
  </si>
  <si>
    <t>FAGOP2</t>
  </si>
  <si>
    <t>Fagus grandifolia</t>
  </si>
  <si>
    <t>FAGR</t>
  </si>
  <si>
    <t>American beech</t>
  </si>
  <si>
    <t>Fagus sp.</t>
  </si>
  <si>
    <t>FAGUS</t>
  </si>
  <si>
    <t>Beech</t>
  </si>
  <si>
    <t>Fallopia baldschuanica</t>
  </si>
  <si>
    <t>Polygonum baldschuanicum</t>
  </si>
  <si>
    <t>FABA</t>
  </si>
  <si>
    <t>POBA3</t>
  </si>
  <si>
    <t>(Regel) Holub.</t>
  </si>
  <si>
    <t>Bukhara fleeceflower</t>
  </si>
  <si>
    <t>Fallopia cilinodis</t>
  </si>
  <si>
    <t>Polygonum cilinode</t>
  </si>
  <si>
    <t>FACI</t>
  </si>
  <si>
    <t>POCI</t>
  </si>
  <si>
    <t>(Michx.) Holub</t>
  </si>
  <si>
    <t>fringed black bindweed</t>
  </si>
  <si>
    <t>Fallopia convolvulus</t>
  </si>
  <si>
    <t>Polygonum convolvulus</t>
  </si>
  <si>
    <t>FACO</t>
  </si>
  <si>
    <t>POCO10</t>
  </si>
  <si>
    <t>(L.) Á. Löve.</t>
  </si>
  <si>
    <t>Black bindweed</t>
  </si>
  <si>
    <t>Fallopia cristata</t>
  </si>
  <si>
    <t>Polygonum scandens var. cristatum</t>
  </si>
  <si>
    <t>FACR2</t>
  </si>
  <si>
    <t>POSCC</t>
  </si>
  <si>
    <t>(Engelm. &amp; A. Gray) Holub</t>
  </si>
  <si>
    <t>climbing false buckwheat</t>
  </si>
  <si>
    <t>Fallopia japonica</t>
  </si>
  <si>
    <t>Polygonum cuspidatum</t>
  </si>
  <si>
    <t>FAJA2</t>
  </si>
  <si>
    <t>POCU6</t>
  </si>
  <si>
    <t>(Houtt.) Ronse Decr.</t>
  </si>
  <si>
    <t>Japanese knotweed</t>
  </si>
  <si>
    <t>Fallopia sachalinensis</t>
  </si>
  <si>
    <t>Polygonum sachalinense</t>
  </si>
  <si>
    <t>FASA3</t>
  </si>
  <si>
    <t>POSA4</t>
  </si>
  <si>
    <t>(F. Schmidt) Ronse Decr.</t>
  </si>
  <si>
    <t>Giant knotweed</t>
  </si>
  <si>
    <t>Fallopia scandens</t>
  </si>
  <si>
    <t>Polygonum scandens var. scandens</t>
  </si>
  <si>
    <t>FASC</t>
  </si>
  <si>
    <t>POSCS</t>
  </si>
  <si>
    <t>Fallopia x boehmica</t>
  </si>
  <si>
    <t>Polygonum x bohemicum</t>
  </si>
  <si>
    <t>FABO</t>
  </si>
  <si>
    <t>(Chrtek &amp; Chrtková) J.P. Bailey</t>
  </si>
  <si>
    <t>Bohemian knotweed</t>
  </si>
  <si>
    <t>Festuca elatior</t>
  </si>
  <si>
    <t>FEEL</t>
  </si>
  <si>
    <t>Tall fescue</t>
  </si>
  <si>
    <t>Festuca elatior var. arundinacea</t>
  </si>
  <si>
    <t>FEELA2</t>
  </si>
  <si>
    <t>(Schreb.) Wimm.</t>
  </si>
  <si>
    <t>Festuca filiformis</t>
  </si>
  <si>
    <t>FEFI</t>
  </si>
  <si>
    <t>Pourr.</t>
  </si>
  <si>
    <t>Hair fescue</t>
  </si>
  <si>
    <t>Festuca obtusa</t>
  </si>
  <si>
    <t>Festuca subverticillata</t>
  </si>
  <si>
    <t>FEOB</t>
  </si>
  <si>
    <t>FESU3</t>
  </si>
  <si>
    <t>Nodding fescue</t>
  </si>
  <si>
    <t>Festuca ovina</t>
  </si>
  <si>
    <t>Sheep fescue</t>
  </si>
  <si>
    <t>Festuca pratensis</t>
  </si>
  <si>
    <t>FEPR</t>
  </si>
  <si>
    <t>Meadow fescue</t>
  </si>
  <si>
    <t>Red fescue</t>
  </si>
  <si>
    <t>Festuca rubra ssp. rubra</t>
  </si>
  <si>
    <t>FERUR2</t>
  </si>
  <si>
    <t>red fescue</t>
  </si>
  <si>
    <t>Festuca sp.</t>
  </si>
  <si>
    <t>Fescue</t>
  </si>
  <si>
    <t>(Pers.) Alexeev</t>
  </si>
  <si>
    <t>Ficaria verna</t>
  </si>
  <si>
    <t>Ranunculus ficaria</t>
  </si>
  <si>
    <t>FIVE2</t>
  </si>
  <si>
    <t>RAFI</t>
  </si>
  <si>
    <t>Lesser celandine</t>
  </si>
  <si>
    <t>Filipendula rubra</t>
  </si>
  <si>
    <t>FIRU2</t>
  </si>
  <si>
    <t>(Hill) B.L. Robins.</t>
  </si>
  <si>
    <t>Queen-of-the-prairie</t>
  </si>
  <si>
    <t>Filipendula sp.</t>
  </si>
  <si>
    <t>FILIP</t>
  </si>
  <si>
    <t>Queen</t>
  </si>
  <si>
    <t>Filipendula ulmaria</t>
  </si>
  <si>
    <t>FIUL</t>
  </si>
  <si>
    <t>(L.) Maxim.</t>
  </si>
  <si>
    <t>Queen of the Meadow</t>
  </si>
  <si>
    <t>Fimbristylis autumnalis</t>
  </si>
  <si>
    <t>FIAU2</t>
  </si>
  <si>
    <t>Slender fimbry</t>
  </si>
  <si>
    <t>Fimbristylis caroliniana</t>
  </si>
  <si>
    <t>FICA3</t>
  </si>
  <si>
    <t>(Lam.) Fern.</t>
  </si>
  <si>
    <t>Carolina fimbry</t>
  </si>
  <si>
    <t>Fimbristylis castanea</t>
  </si>
  <si>
    <t>FICA4</t>
  </si>
  <si>
    <t>(Michx.) Vahl</t>
  </si>
  <si>
    <t>Marsh fimbry</t>
  </si>
  <si>
    <t>Fimbristylis puberula</t>
  </si>
  <si>
    <t>FIPU</t>
  </si>
  <si>
    <t>Hairy fimbry</t>
  </si>
  <si>
    <t>Fimbristylis puberula var. puberula</t>
  </si>
  <si>
    <t>FIPUP</t>
  </si>
  <si>
    <t>Fimbristylis sp.</t>
  </si>
  <si>
    <t>FIMBR</t>
  </si>
  <si>
    <t>Fimbry</t>
  </si>
  <si>
    <t>Floerkea proserpinacoides</t>
  </si>
  <si>
    <t>FLPR</t>
  </si>
  <si>
    <t>False-mermaid</t>
  </si>
  <si>
    <t>Limnanthaceae</t>
  </si>
  <si>
    <t>Floerkea sp.</t>
  </si>
  <si>
    <t>FLOER</t>
  </si>
  <si>
    <t>Floerkea</t>
  </si>
  <si>
    <t>Foeniculum sp.</t>
  </si>
  <si>
    <t>FOENI</t>
  </si>
  <si>
    <t>Fennel</t>
  </si>
  <si>
    <t>Foeniculum vulgare</t>
  </si>
  <si>
    <t>FOVU</t>
  </si>
  <si>
    <t>Forsythia sp.</t>
  </si>
  <si>
    <t>FORSY</t>
  </si>
  <si>
    <t>Forsythia</t>
  </si>
  <si>
    <t>Forsythia suspensa</t>
  </si>
  <si>
    <t>FOSU</t>
  </si>
  <si>
    <t>(Thunb.) Vahl</t>
  </si>
  <si>
    <t>Forsythia viridissima</t>
  </si>
  <si>
    <t>FOVI</t>
  </si>
  <si>
    <t>Fragaria chiloensis var. ananassa</t>
  </si>
  <si>
    <t>Fragaria x ananassa ssp. ananassa</t>
  </si>
  <si>
    <t>FRCHA</t>
  </si>
  <si>
    <t>FRANA3</t>
  </si>
  <si>
    <t>L. Mill. Weston</t>
  </si>
  <si>
    <t>Garden strawberry</t>
  </si>
  <si>
    <t>Fragaria sp.</t>
  </si>
  <si>
    <t>Strawberry</t>
  </si>
  <si>
    <t>Woodland strawberry</t>
  </si>
  <si>
    <t>Fragaria vesca ssp. americana</t>
  </si>
  <si>
    <t>FRVEA2</t>
  </si>
  <si>
    <t>L. (Porter) Staudt</t>
  </si>
  <si>
    <t>Fragaria vesca ssp. vesca</t>
  </si>
  <si>
    <t>FRVEV</t>
  </si>
  <si>
    <t>Duchesne</t>
  </si>
  <si>
    <t>Virginia strawberry</t>
  </si>
  <si>
    <t>Fragaria x ananassa</t>
  </si>
  <si>
    <t>FRAN</t>
  </si>
  <si>
    <t>(Weston) Duchesne ex Rozier (pro sp.)</t>
  </si>
  <si>
    <t>(Weston) Duchesne ex Rozier</t>
  </si>
  <si>
    <t>Frangula alnus</t>
  </si>
  <si>
    <t>FRAL4</t>
  </si>
  <si>
    <t>Glossy buckthorn</t>
  </si>
  <si>
    <t>Rhamnus frangula</t>
  </si>
  <si>
    <t>Frangula sp.</t>
  </si>
  <si>
    <t>FRANG</t>
  </si>
  <si>
    <t>Buckthorn</t>
  </si>
  <si>
    <t>Fraxinus americana</t>
  </si>
  <si>
    <t>FRAM2</t>
  </si>
  <si>
    <t>White ash</t>
  </si>
  <si>
    <t>Fraxinus biltmoreana</t>
  </si>
  <si>
    <t>FRBI2</t>
  </si>
  <si>
    <t>Biltmore Ash</t>
  </si>
  <si>
    <t>Fraxinus nigra</t>
  </si>
  <si>
    <t>FRNI</t>
  </si>
  <si>
    <t>Black ash</t>
  </si>
  <si>
    <t>Fraxinus pennsylvanica</t>
  </si>
  <si>
    <t>FRPE</t>
  </si>
  <si>
    <t>Green ash</t>
  </si>
  <si>
    <t>Fraxinus profunda</t>
  </si>
  <si>
    <t>FRPR</t>
  </si>
  <si>
    <t>(Bush) Bush ex Britt.</t>
  </si>
  <si>
    <t>Pumpkin ash</t>
  </si>
  <si>
    <t>Fraxinus smallii</t>
  </si>
  <si>
    <t>FRSM</t>
  </si>
  <si>
    <t>Britton.</t>
  </si>
  <si>
    <t>Small's White Ash</t>
  </si>
  <si>
    <t>Fraxinus sp.</t>
  </si>
  <si>
    <t>FRAXI</t>
  </si>
  <si>
    <t>Ash</t>
  </si>
  <si>
    <t>Froelichia floridana</t>
  </si>
  <si>
    <t>FRFL</t>
  </si>
  <si>
    <t>(Nutt.) Moq.</t>
  </si>
  <si>
    <t>Florida cottonweed</t>
  </si>
  <si>
    <t>Froelichia gracilis</t>
  </si>
  <si>
    <t>FRGR3</t>
  </si>
  <si>
    <t>(Hook.) Moq.</t>
  </si>
  <si>
    <t>Cottonweed</t>
  </si>
  <si>
    <t>Froelichia sp.</t>
  </si>
  <si>
    <t>FROEL</t>
  </si>
  <si>
    <t>Snakecotton</t>
  </si>
  <si>
    <t>Fuirena pumila</t>
  </si>
  <si>
    <t>FUPU</t>
  </si>
  <si>
    <t>(Torr.) Spreng.</t>
  </si>
  <si>
    <t>Smooth fuirena</t>
  </si>
  <si>
    <t>Fuirena sp.</t>
  </si>
  <si>
    <t>FUIRE</t>
  </si>
  <si>
    <t>Umbrella-Sedge</t>
  </si>
  <si>
    <t>Fuirena squarrosa</t>
  </si>
  <si>
    <t>FUSQ</t>
  </si>
  <si>
    <t>Hairy umbrella-sedge</t>
  </si>
  <si>
    <t>Fumaria officinalis</t>
  </si>
  <si>
    <t>FUOF</t>
  </si>
  <si>
    <t>Drug fumitory</t>
  </si>
  <si>
    <t>Fumaria sp.</t>
  </si>
  <si>
    <t>FUMAR</t>
  </si>
  <si>
    <t>Gaillardia sp.</t>
  </si>
  <si>
    <t>GAILL</t>
  </si>
  <si>
    <t>Foug.</t>
  </si>
  <si>
    <t>Blanketflower</t>
  </si>
  <si>
    <t>Gaillardia x grandiflora</t>
  </si>
  <si>
    <t>GAGR11</t>
  </si>
  <si>
    <t>Van Houtte</t>
  </si>
  <si>
    <t>Blanket-flower</t>
  </si>
  <si>
    <t>Galactia regularis</t>
  </si>
  <si>
    <t>GARE2</t>
  </si>
  <si>
    <t>(L.) Britton, Sterns &amp; Poggenb.</t>
  </si>
  <si>
    <t>Eastern milk-pea</t>
  </si>
  <si>
    <t>Galactia sp.</t>
  </si>
  <si>
    <t>GALAC</t>
  </si>
  <si>
    <t>Milkpea</t>
  </si>
  <si>
    <t>Galactia volubilis</t>
  </si>
  <si>
    <t>GAVO</t>
  </si>
  <si>
    <t>Downy Milk Pea</t>
  </si>
  <si>
    <t>Galanthus nivalis</t>
  </si>
  <si>
    <t>GANI</t>
  </si>
  <si>
    <t>Snowdrop</t>
  </si>
  <si>
    <t>Galanthus sp.</t>
  </si>
  <si>
    <t>GALAN</t>
  </si>
  <si>
    <t>Galearis sp.</t>
  </si>
  <si>
    <t>GALEA2</t>
  </si>
  <si>
    <t>Galearis</t>
  </si>
  <si>
    <t>Galearis spectabilis</t>
  </si>
  <si>
    <t>GASP5</t>
  </si>
  <si>
    <t>Showy orchis</t>
  </si>
  <si>
    <t>Orchis spectabilis</t>
  </si>
  <si>
    <t>Galeopsis sp.</t>
  </si>
  <si>
    <t>GALEO</t>
  </si>
  <si>
    <t>Hempnettle</t>
  </si>
  <si>
    <t>Galeopsis tetrahit</t>
  </si>
  <si>
    <t>GATE2</t>
  </si>
  <si>
    <t>Hemp nettle</t>
  </si>
  <si>
    <t>Galinsoga parviflora</t>
  </si>
  <si>
    <t>GAPA2</t>
  </si>
  <si>
    <t>Small-flowered quickweed</t>
  </si>
  <si>
    <t>Galinsoga quadriradiata</t>
  </si>
  <si>
    <t>GAQU</t>
  </si>
  <si>
    <t>Ruiz &amp; Pavón</t>
  </si>
  <si>
    <t>Shaggy soldier</t>
  </si>
  <si>
    <t>Galinsoga sp.</t>
  </si>
  <si>
    <t>GALIN</t>
  </si>
  <si>
    <t>Ruiz &amp; Pav.</t>
  </si>
  <si>
    <t>Gallant Soldier</t>
  </si>
  <si>
    <t>Stickywilly</t>
  </si>
  <si>
    <t>Galium asprellum</t>
  </si>
  <si>
    <t>GAAS2</t>
  </si>
  <si>
    <t>Rough bedstraw</t>
  </si>
  <si>
    <t>Northern bedstraw</t>
  </si>
  <si>
    <t>Galium circaezans</t>
  </si>
  <si>
    <t>GACI2</t>
  </si>
  <si>
    <t>Licorice bedstraw</t>
  </si>
  <si>
    <t>Galium concinnum</t>
  </si>
  <si>
    <t>GACO3</t>
  </si>
  <si>
    <t>Torr. &amp; Gray</t>
  </si>
  <si>
    <t>Shining bedstraw</t>
  </si>
  <si>
    <t>Galium glaucum</t>
  </si>
  <si>
    <t>GAGL3</t>
  </si>
  <si>
    <t>Woodruff</t>
  </si>
  <si>
    <t>Galium hispidulum</t>
  </si>
  <si>
    <t>Coast bedstraw</t>
  </si>
  <si>
    <t>Galium labradoricum</t>
  </si>
  <si>
    <t>GALA2</t>
  </si>
  <si>
    <t>(Wieg.) Wieg.</t>
  </si>
  <si>
    <t>Labrador marsh bedstraw</t>
  </si>
  <si>
    <t>Galium lanceolatum</t>
  </si>
  <si>
    <t>GALA3</t>
  </si>
  <si>
    <t>Lanceleaf wild licorice</t>
  </si>
  <si>
    <t>Galium mollugo</t>
  </si>
  <si>
    <t>GAMO</t>
  </si>
  <si>
    <t>White bedstraw</t>
  </si>
  <si>
    <t>Galium obtusum</t>
  </si>
  <si>
    <t>GAOB</t>
  </si>
  <si>
    <t>Bigelow</t>
  </si>
  <si>
    <t>Bluntleaf bedstraw</t>
  </si>
  <si>
    <t>Galium odoratum</t>
  </si>
  <si>
    <t>GAOD3</t>
  </si>
  <si>
    <t>Sweet woodruff</t>
  </si>
  <si>
    <t>Galium palustre</t>
  </si>
  <si>
    <t>GAPA3</t>
  </si>
  <si>
    <t>Marsh bedstraw</t>
  </si>
  <si>
    <t>GAPE</t>
  </si>
  <si>
    <t>(Bellardi) All.</t>
  </si>
  <si>
    <t>Galium pilosum</t>
  </si>
  <si>
    <t>GAPI2</t>
  </si>
  <si>
    <t>Hairy bedstraw</t>
  </si>
  <si>
    <t>Galium sp.</t>
  </si>
  <si>
    <t>Galium tinctorium</t>
  </si>
  <si>
    <t>GATI</t>
  </si>
  <si>
    <t>Stiff marsh bedstraw</t>
  </si>
  <si>
    <t>Small bedstraw</t>
  </si>
  <si>
    <t>Galium trifidum var. trifidum</t>
  </si>
  <si>
    <t>Galium trifidum ssp. trifidum</t>
  </si>
  <si>
    <t>GATRT5</t>
  </si>
  <si>
    <t>GATRT</t>
  </si>
  <si>
    <t>Fragrant bedstraw</t>
  </si>
  <si>
    <t>Galium verum</t>
  </si>
  <si>
    <t>GAVE</t>
  </si>
  <si>
    <t>Yellow bedstraw</t>
  </si>
  <si>
    <t>Gamochaeta purpurea</t>
  </si>
  <si>
    <t>(L.) Cabrera</t>
  </si>
  <si>
    <t>Purple cudweed</t>
  </si>
  <si>
    <t>Gnaphalium purpureum</t>
  </si>
  <si>
    <t>Gamochaeta sp.</t>
  </si>
  <si>
    <t>GAMOC</t>
  </si>
  <si>
    <t>Weddell</t>
  </si>
  <si>
    <t>Everlasting</t>
  </si>
  <si>
    <t>(L.) Muhl. ex Bigelow</t>
  </si>
  <si>
    <t>Creeping snowberry</t>
  </si>
  <si>
    <t>Gaultheria procumbens</t>
  </si>
  <si>
    <t>GAPR2</t>
  </si>
  <si>
    <t>Teaberry</t>
  </si>
  <si>
    <t>Gaultheria sp.</t>
  </si>
  <si>
    <t>GAULT</t>
  </si>
  <si>
    <t>Snowberry</t>
  </si>
  <si>
    <t>Gaura biennis</t>
  </si>
  <si>
    <t>GABI2</t>
  </si>
  <si>
    <t>Biennial beeblossom</t>
  </si>
  <si>
    <t>Oenothera gaura</t>
  </si>
  <si>
    <t>Gaura sp.</t>
  </si>
  <si>
    <t>GAURA</t>
  </si>
  <si>
    <t>Beeblossom</t>
  </si>
  <si>
    <t>Gaylussacia baccata</t>
  </si>
  <si>
    <t>GABA</t>
  </si>
  <si>
    <t>Black huckleberry</t>
  </si>
  <si>
    <t>Gaylussacia bigeloviana</t>
  </si>
  <si>
    <t>Gaylussacia dumosa</t>
  </si>
  <si>
    <t>GABI7</t>
  </si>
  <si>
    <t>GADU</t>
  </si>
  <si>
    <t>(Fernald) Sorrie &amp; Weakley</t>
  </si>
  <si>
    <t>Dwarf huckleberry</t>
  </si>
  <si>
    <t>(Andr.) Torr. &amp; Gray</t>
  </si>
  <si>
    <t>Gaylussacia frondosa</t>
  </si>
  <si>
    <t>GAFR2</t>
  </si>
  <si>
    <t>(L.) Torr. &amp; Gray ex Torr.</t>
  </si>
  <si>
    <t>Dangleberry</t>
  </si>
  <si>
    <t>Gaylussacia sp.</t>
  </si>
  <si>
    <t>GAYLU</t>
  </si>
  <si>
    <t>Huckleberry</t>
  </si>
  <si>
    <t>Gentiana andrewsii</t>
  </si>
  <si>
    <t>GEAN</t>
  </si>
  <si>
    <t>Griseb.</t>
  </si>
  <si>
    <t>Closed bottle gentian</t>
  </si>
  <si>
    <t>Gentiana andrewsii var. andrewsii</t>
  </si>
  <si>
    <t>GEANA</t>
  </si>
  <si>
    <t>Fringed bottle gentian</t>
  </si>
  <si>
    <t>Gentiana autumnalis</t>
  </si>
  <si>
    <t>GEAU4</t>
  </si>
  <si>
    <t>Pine Barren gentian</t>
  </si>
  <si>
    <t>Gentiana catesbaei</t>
  </si>
  <si>
    <t>GECA10</t>
  </si>
  <si>
    <t>Catesby's gentian</t>
  </si>
  <si>
    <t>Gentiana catesbyi</t>
  </si>
  <si>
    <t>GECA20</t>
  </si>
  <si>
    <t>Gentiana clausa</t>
  </si>
  <si>
    <t>GECL</t>
  </si>
  <si>
    <t>Bottle gentian</t>
  </si>
  <si>
    <t>Gentiana linearis</t>
  </si>
  <si>
    <t>GELI3</t>
  </si>
  <si>
    <t>Froel.</t>
  </si>
  <si>
    <t>Narrow-leaf gentian</t>
  </si>
  <si>
    <t>Gentiana saponaria</t>
  </si>
  <si>
    <t>GESA</t>
  </si>
  <si>
    <t>Soapwort gentian</t>
  </si>
  <si>
    <t>Gentiana saponaria var. saponaria</t>
  </si>
  <si>
    <t>GESAS</t>
  </si>
  <si>
    <t>Gentiana sp.</t>
  </si>
  <si>
    <t>Gentian</t>
  </si>
  <si>
    <t>Gentiana villosa</t>
  </si>
  <si>
    <t>GEVI5</t>
  </si>
  <si>
    <t>Striped gentian</t>
  </si>
  <si>
    <t>Gentianella quinquefolia</t>
  </si>
  <si>
    <t>GEQU2</t>
  </si>
  <si>
    <t>(L.)</t>
  </si>
  <si>
    <t>Stiff gentian</t>
  </si>
  <si>
    <t>Gentianella quinquefolia var. quinquefolia</t>
  </si>
  <si>
    <t>Gentianella quinquefolia ssp. quinquefolia</t>
  </si>
  <si>
    <t>GEQUQ</t>
  </si>
  <si>
    <t>GEQUQ2</t>
  </si>
  <si>
    <t>Gentianella sp.</t>
  </si>
  <si>
    <t>GENTI2</t>
  </si>
  <si>
    <t>Dwarf Gentian</t>
  </si>
  <si>
    <t>Gentianopsis crinita</t>
  </si>
  <si>
    <t>GECR2</t>
  </si>
  <si>
    <t>(Froel.) Ma</t>
  </si>
  <si>
    <t>Eastern fringed gentian</t>
  </si>
  <si>
    <t>Gentianopsis sp.</t>
  </si>
  <si>
    <t>GENTI3</t>
  </si>
  <si>
    <t>Ma</t>
  </si>
  <si>
    <t>Fringed Gentian</t>
  </si>
  <si>
    <t>Wild geranium</t>
  </si>
  <si>
    <t>Long-stalked cranesbill</t>
  </si>
  <si>
    <t>Geranium dissectum</t>
  </si>
  <si>
    <t>GEDI</t>
  </si>
  <si>
    <t>Cut-leaved Cranesbill</t>
  </si>
  <si>
    <t>Geranium maculatum</t>
  </si>
  <si>
    <t>Wood geranium</t>
  </si>
  <si>
    <t>Dove's-foot cranesbill</t>
  </si>
  <si>
    <t>Geranium pusillum</t>
  </si>
  <si>
    <t>GEPU2</t>
  </si>
  <si>
    <t>Slender cranesbill</t>
  </si>
  <si>
    <t>Herb-robert</t>
  </si>
  <si>
    <t>Geranium rotundifolium</t>
  </si>
  <si>
    <t>GERO3</t>
  </si>
  <si>
    <t>Round-leaved Cranesbill</t>
  </si>
  <si>
    <t>Geranium sanguineum</t>
  </si>
  <si>
    <t>GESA2</t>
  </si>
  <si>
    <t>Bloody Cranesbill</t>
  </si>
  <si>
    <t>Geranium sibiricum</t>
  </si>
  <si>
    <t>GESI2</t>
  </si>
  <si>
    <t>Siberian cranesbill</t>
  </si>
  <si>
    <t>Geranium sp.</t>
  </si>
  <si>
    <t>Yellow avens</t>
  </si>
  <si>
    <t>Geum canadense</t>
  </si>
  <si>
    <t>GECA7</t>
  </si>
  <si>
    <t>White avens</t>
  </si>
  <si>
    <t>Geum fragarioides</t>
  </si>
  <si>
    <t>Waldsteinia fragarioides</t>
  </si>
  <si>
    <t>GEFR3</t>
  </si>
  <si>
    <t>WAFR</t>
  </si>
  <si>
    <t>(Michx.) Smedmark</t>
  </si>
  <si>
    <t>Appalachian barren strawberry</t>
  </si>
  <si>
    <t>Waldsteinia fragarioides var. fragarioides</t>
  </si>
  <si>
    <t>Waldsteinia fragarioides ssp. fragarioides</t>
  </si>
  <si>
    <t>Geum laciniatum</t>
  </si>
  <si>
    <t>GELA</t>
  </si>
  <si>
    <t>Rough avens</t>
  </si>
  <si>
    <t>Water avens</t>
  </si>
  <si>
    <t>Geum sp.</t>
  </si>
  <si>
    <t>Avens</t>
  </si>
  <si>
    <t>Geum vernum</t>
  </si>
  <si>
    <t>GEVE</t>
  </si>
  <si>
    <t>(Raf.) Torrey &amp; Gray</t>
  </si>
  <si>
    <t>Spring avens</t>
  </si>
  <si>
    <t>Geum virginianum</t>
  </si>
  <si>
    <t>GEVI4</t>
  </si>
  <si>
    <t>Virginia avens</t>
  </si>
  <si>
    <t>Gilia rubra</t>
  </si>
  <si>
    <t>Ipomopsis rubra</t>
  </si>
  <si>
    <t>GIRU3</t>
  </si>
  <si>
    <t>IPRU2</t>
  </si>
  <si>
    <t>(L.) A. Heller</t>
  </si>
  <si>
    <t>Scarlet Gilia</t>
  </si>
  <si>
    <t>Gilia sp.</t>
  </si>
  <si>
    <t>Ipomopsis sp.</t>
  </si>
  <si>
    <t>IPOMO2</t>
  </si>
  <si>
    <t>Gillenia sp.</t>
  </si>
  <si>
    <t>Porteranthus sp.</t>
  </si>
  <si>
    <t>GILLE2</t>
  </si>
  <si>
    <t>_PORTE_G</t>
  </si>
  <si>
    <t>Indian-psychic</t>
  </si>
  <si>
    <t>Gillenia trifoliata</t>
  </si>
  <si>
    <t>GITR6</t>
  </si>
  <si>
    <t>Bowman's root</t>
  </si>
  <si>
    <t>Porteranthus trifoliatus</t>
  </si>
  <si>
    <t>Ginkgo biloba</t>
  </si>
  <si>
    <t>GIBI2</t>
  </si>
  <si>
    <t>Maidenhair tree</t>
  </si>
  <si>
    <t>Ginkgoaceae</t>
  </si>
  <si>
    <t>Ginkgo sp.</t>
  </si>
  <si>
    <t>GINKG</t>
  </si>
  <si>
    <t>Ginkgo</t>
  </si>
  <si>
    <t>Glaucium flavum</t>
  </si>
  <si>
    <t>GLFL</t>
  </si>
  <si>
    <t>Horned Poppy</t>
  </si>
  <si>
    <t>Glaucium sp.</t>
  </si>
  <si>
    <t>GLAUC</t>
  </si>
  <si>
    <t>Hornpoppy</t>
  </si>
  <si>
    <t>Glaux maritima</t>
  </si>
  <si>
    <t>GLMA</t>
  </si>
  <si>
    <t>Sea-milkwort</t>
  </si>
  <si>
    <t>Glaux sp.</t>
  </si>
  <si>
    <t>GLAUX</t>
  </si>
  <si>
    <t>Milkwort</t>
  </si>
  <si>
    <t>Gill-over-the-ground</t>
  </si>
  <si>
    <t>Glechoma sp.</t>
  </si>
  <si>
    <t>GLECH</t>
  </si>
  <si>
    <t>Gleditsia sp.</t>
  </si>
  <si>
    <t>GLEDI</t>
  </si>
  <si>
    <t>Locust</t>
  </si>
  <si>
    <t>Gleditsia triacanthos</t>
  </si>
  <si>
    <t>GLTR</t>
  </si>
  <si>
    <t>Honey-locust</t>
  </si>
  <si>
    <t>Glossostigma cleistanthum</t>
  </si>
  <si>
    <t>GLCL3</t>
  </si>
  <si>
    <t>W.R. Barker</t>
  </si>
  <si>
    <t>Mudmat</t>
  </si>
  <si>
    <t>Glossostigma sp.</t>
  </si>
  <si>
    <t>GLOSS2</t>
  </si>
  <si>
    <t>Wight &amp; Arn.</t>
  </si>
  <si>
    <t>Glossostigma</t>
  </si>
  <si>
    <t>Glyceria acutiflora</t>
  </si>
  <si>
    <t>GLAC</t>
  </si>
  <si>
    <t>Sharp-scaled manna grass</t>
  </si>
  <si>
    <t>(Nash) Batchelder</t>
  </si>
  <si>
    <t>Small floating manna grass</t>
  </si>
  <si>
    <t>Glyceria canadensis</t>
  </si>
  <si>
    <t>GLCA</t>
  </si>
  <si>
    <t>(Michx.) Trin.</t>
  </si>
  <si>
    <t>Rattlesnake manna grass</t>
  </si>
  <si>
    <t>Glyceria canadensis var. canadensis</t>
  </si>
  <si>
    <t>GLCAC</t>
  </si>
  <si>
    <t>Glyceria canadensis var. laxa</t>
  </si>
  <si>
    <t>Glyceria laxa</t>
  </si>
  <si>
    <t>GLCAL</t>
  </si>
  <si>
    <t>GLLA</t>
  </si>
  <si>
    <t>(Michx.) Trin. (Scribn.) Hitchc.</t>
  </si>
  <si>
    <t>Limp mannagrass</t>
  </si>
  <si>
    <t>S. Watson</t>
  </si>
  <si>
    <t>American manna grass</t>
  </si>
  <si>
    <t>Glyceria grandis var. grandis</t>
  </si>
  <si>
    <t>GLGRG</t>
  </si>
  <si>
    <t>(Scribn.) Scribn.</t>
  </si>
  <si>
    <t>Northern manna grass</t>
  </si>
  <si>
    <t>Glyceria melicaria</t>
  </si>
  <si>
    <t>GLME2</t>
  </si>
  <si>
    <t>(Michx.) F.T. Hubbard</t>
  </si>
  <si>
    <t>Long manna grass</t>
  </si>
  <si>
    <t>Glyceria obtusa</t>
  </si>
  <si>
    <t>GLOB</t>
  </si>
  <si>
    <t>(Muhl.) Trin.</t>
  </si>
  <si>
    <t>Blunt manna grass</t>
  </si>
  <si>
    <t>Glyceria septentrionalis</t>
  </si>
  <si>
    <t>GLSE3</t>
  </si>
  <si>
    <t>A.S. Hitchc.</t>
  </si>
  <si>
    <t>Floating manna grass</t>
  </si>
  <si>
    <t>Glyceria sp.</t>
  </si>
  <si>
    <t>Mannagrass</t>
  </si>
  <si>
    <t>(Lam.) A.S. Hitchc.</t>
  </si>
  <si>
    <t>Fowl manna grass</t>
  </si>
  <si>
    <t>Glycine max</t>
  </si>
  <si>
    <t>GLMA4</t>
  </si>
  <si>
    <t>(L.) Merr.</t>
  </si>
  <si>
    <t>Soybean</t>
  </si>
  <si>
    <t>Glycine sp.</t>
  </si>
  <si>
    <t>GLYCI</t>
  </si>
  <si>
    <t>Gnaphalium helleri</t>
  </si>
  <si>
    <t>GNHE</t>
  </si>
  <si>
    <t>Britton</t>
  </si>
  <si>
    <t>Small everlasting</t>
  </si>
  <si>
    <t>Pseudognaphalium helleri ssp. micradenium</t>
  </si>
  <si>
    <t>Gnaphalium helleri var. micradenium</t>
  </si>
  <si>
    <t>GNHEM</t>
  </si>
  <si>
    <t>PSHEM</t>
  </si>
  <si>
    <t>Britton (Weath.) Mahler</t>
  </si>
  <si>
    <t>Gnaphalium macounii</t>
  </si>
  <si>
    <t>Pseudognaphalium macounii</t>
  </si>
  <si>
    <t>GNMA</t>
  </si>
  <si>
    <t>PSMA11</t>
  </si>
  <si>
    <t>Winged cudweed</t>
  </si>
  <si>
    <t>Gnaphalium obtusifolium</t>
  </si>
  <si>
    <t>Pseudognaphalium obtusifolium</t>
  </si>
  <si>
    <t>GNOB</t>
  </si>
  <si>
    <t>PSOB3</t>
  </si>
  <si>
    <t>Rabbit-tobacco</t>
  </si>
  <si>
    <t>Gnaphalium obtusifolium var. praecox</t>
  </si>
  <si>
    <t>Pseudognaphalium obtusifolium ssp. praecox</t>
  </si>
  <si>
    <t>GNOBP</t>
  </si>
  <si>
    <t>PSOBP</t>
  </si>
  <si>
    <t>L. Fern.</t>
  </si>
  <si>
    <t>GNPU2</t>
  </si>
  <si>
    <t>Gnaphalium sp.</t>
  </si>
  <si>
    <t>Cudweed</t>
  </si>
  <si>
    <t>Gnaphalium uliginosum</t>
  </si>
  <si>
    <t>GNUL</t>
  </si>
  <si>
    <t>Low cudweed</t>
  </si>
  <si>
    <t>Goodyera pubescens</t>
  </si>
  <si>
    <t>GOPU</t>
  </si>
  <si>
    <t>(Willd.) R. Br. ex Ait. f.</t>
  </si>
  <si>
    <t>Downy rattlesnake-plantain</t>
  </si>
  <si>
    <t>Goodyera repens</t>
  </si>
  <si>
    <t>GORE2</t>
  </si>
  <si>
    <t>(L.) R. Br. ex Ait. f.</t>
  </si>
  <si>
    <t>Dwarf Rattlesnake-plantain</t>
  </si>
  <si>
    <t>Goodyera sp.</t>
  </si>
  <si>
    <t>GOODY</t>
  </si>
  <si>
    <t>Rattlesnake Plantain</t>
  </si>
  <si>
    <t>Goodyera tesselata</t>
  </si>
  <si>
    <t>GOTE</t>
  </si>
  <si>
    <t>Lodd.</t>
  </si>
  <si>
    <t>Checkered rattlesnake-plantain</t>
  </si>
  <si>
    <t>Gratiola aurea</t>
  </si>
  <si>
    <t>GRAU</t>
  </si>
  <si>
    <t>Golden hedge hyssop</t>
  </si>
  <si>
    <t>Gratiola neglecta</t>
  </si>
  <si>
    <t>GRNE</t>
  </si>
  <si>
    <t>Hedge hyssop</t>
  </si>
  <si>
    <t>Gratiola pilosa</t>
  </si>
  <si>
    <t>GRPI</t>
  </si>
  <si>
    <t>Hairy hedge hyssop</t>
  </si>
  <si>
    <t>Sophronanthe pilosa</t>
  </si>
  <si>
    <t>Gratiola sp.</t>
  </si>
  <si>
    <t>GRATI</t>
  </si>
  <si>
    <t>Hedgehyssop</t>
  </si>
  <si>
    <t>Gratiola virginiana</t>
  </si>
  <si>
    <t>GRVI</t>
  </si>
  <si>
    <t>Roundfruit hedgehyssop</t>
  </si>
  <si>
    <t>Gratiola virginiana var. aestuariorum</t>
  </si>
  <si>
    <t>GRVIA</t>
  </si>
  <si>
    <t>Gratiola virginiana var. virginiana</t>
  </si>
  <si>
    <t>GRVIV</t>
  </si>
  <si>
    <t>Grindelia sp.</t>
  </si>
  <si>
    <t>GRIND</t>
  </si>
  <si>
    <t>Gumweed</t>
  </si>
  <si>
    <t>(Pursh) Dunal</t>
  </si>
  <si>
    <t>Gum-weed</t>
  </si>
  <si>
    <t>Guizotia abyssinica</t>
  </si>
  <si>
    <t>GUAB</t>
  </si>
  <si>
    <t>(L. f.) Cass.</t>
  </si>
  <si>
    <t>Niger</t>
  </si>
  <si>
    <t>Guizotia sp.</t>
  </si>
  <si>
    <t>GUIZO</t>
  </si>
  <si>
    <t>Cass.</t>
  </si>
  <si>
    <t>Guizotia</t>
  </si>
  <si>
    <t>(L.) Newman</t>
  </si>
  <si>
    <t>Oak fern</t>
  </si>
  <si>
    <t>Gymnocarpium sp.</t>
  </si>
  <si>
    <t>GYMNO</t>
  </si>
  <si>
    <t>Newman</t>
  </si>
  <si>
    <t>Oakfern</t>
  </si>
  <si>
    <t>Gymnocladus dioicus</t>
  </si>
  <si>
    <t>GYDI</t>
  </si>
  <si>
    <t>(L.) K. Koch</t>
  </si>
  <si>
    <t>Kentucky coffee-tree</t>
  </si>
  <si>
    <t>Gymnocladus sp.</t>
  </si>
  <si>
    <t>GYMNO2</t>
  </si>
  <si>
    <t>Coffeetree</t>
  </si>
  <si>
    <t>Gymnopogon ambiguus</t>
  </si>
  <si>
    <t>GYAM</t>
  </si>
  <si>
    <t>Michx.) Britton, Sterns &amp; Poggenb.</t>
  </si>
  <si>
    <t>Bearded skeleton grass</t>
  </si>
  <si>
    <t>Gymnopogon brevifolius</t>
  </si>
  <si>
    <t>GYBR</t>
  </si>
  <si>
    <t>Short-leaf skeleton grass</t>
  </si>
  <si>
    <t>Gymnopogon sp.</t>
  </si>
  <si>
    <t>GYMNO3</t>
  </si>
  <si>
    <t>Skeletongrass</t>
  </si>
  <si>
    <t>Gypsophila muralis</t>
  </si>
  <si>
    <t>GYMU</t>
  </si>
  <si>
    <t>Baby's breath</t>
  </si>
  <si>
    <t>Gypsophila sp.</t>
  </si>
  <si>
    <t>GYPSO</t>
  </si>
  <si>
    <t>Baby'S-Breath</t>
  </si>
  <si>
    <t>Hackelia sp.</t>
  </si>
  <si>
    <t>Opiz</t>
  </si>
  <si>
    <t>Stickseed</t>
  </si>
  <si>
    <t>Hackelia virginiana</t>
  </si>
  <si>
    <t>HAVI2</t>
  </si>
  <si>
    <t>(L.) I.M. Johnston</t>
  </si>
  <si>
    <t>Virginia stickseed</t>
  </si>
  <si>
    <t>Halerpestes cymbalaria</t>
  </si>
  <si>
    <t>HACY2</t>
  </si>
  <si>
    <t>(Pursh) Greene</t>
  </si>
  <si>
    <t>Hamamelis sp.</t>
  </si>
  <si>
    <t>HAMAM</t>
  </si>
  <si>
    <t>Witchhazel</t>
  </si>
  <si>
    <t>Hamamelidaceae</t>
  </si>
  <si>
    <t>Hamamelis virginiana</t>
  </si>
  <si>
    <t>HAVI4</t>
  </si>
  <si>
    <t>Witch-hazel</t>
  </si>
  <si>
    <t>Hasteola sp.</t>
  </si>
  <si>
    <t>HASTE2</t>
  </si>
  <si>
    <t>False Indian Plantain</t>
  </si>
  <si>
    <t>(L.) Pojark.</t>
  </si>
  <si>
    <t>Sweet-scent Indian-plantain</t>
  </si>
  <si>
    <t>Senecio suaveolens</t>
  </si>
  <si>
    <t>Hedeoma pulegioides</t>
  </si>
  <si>
    <t>HEPU</t>
  </si>
  <si>
    <t>American false pennyroyal</t>
  </si>
  <si>
    <t>Hedeoma sp.</t>
  </si>
  <si>
    <t>HEDEO</t>
  </si>
  <si>
    <t>False Pennyroyal</t>
  </si>
  <si>
    <t>English ivy</t>
  </si>
  <si>
    <t>Hedera sp.</t>
  </si>
  <si>
    <t>HEDER</t>
  </si>
  <si>
    <t>Ivy</t>
  </si>
  <si>
    <t>Common sneezeweed</t>
  </si>
  <si>
    <t>Helenium flexuosum</t>
  </si>
  <si>
    <t>HEFL</t>
  </si>
  <si>
    <t>Purple-headed sneezeweed</t>
  </si>
  <si>
    <t>Helenium sp.</t>
  </si>
  <si>
    <t>HELEN</t>
  </si>
  <si>
    <t>Hoary frostweed</t>
  </si>
  <si>
    <t>Helianthemum sp.</t>
  </si>
  <si>
    <t>Frostweed</t>
  </si>
  <si>
    <t>Helianthus angustifolius</t>
  </si>
  <si>
    <t>HEAN2</t>
  </si>
  <si>
    <t>Narrow-leaf sunflower</t>
  </si>
  <si>
    <t>Common sunflower</t>
  </si>
  <si>
    <t>Helianthus decapetalus</t>
  </si>
  <si>
    <t>HEDE</t>
  </si>
  <si>
    <t>Thin-leaved sunflower</t>
  </si>
  <si>
    <t>Helianthus divaricatus</t>
  </si>
  <si>
    <t>HEDI2</t>
  </si>
  <si>
    <t>Rough sunflower</t>
  </si>
  <si>
    <t>Helianthus giganteus</t>
  </si>
  <si>
    <t>HEGI</t>
  </si>
  <si>
    <t>Swamp sunflower</t>
  </si>
  <si>
    <t>Helianthus grosseserratus</t>
  </si>
  <si>
    <t>HEGR4</t>
  </si>
  <si>
    <t>M. Martens</t>
  </si>
  <si>
    <t>Sawtooth sunflower</t>
  </si>
  <si>
    <t>Helianthus maximiliani</t>
  </si>
  <si>
    <t>HEMA2</t>
  </si>
  <si>
    <t>Schrad.</t>
  </si>
  <si>
    <t>Maximilian's sunflower</t>
  </si>
  <si>
    <t>Helianthus mollis</t>
  </si>
  <si>
    <t>HEMO2</t>
  </si>
  <si>
    <t>Ashy sunflower</t>
  </si>
  <si>
    <t>Helianthus petiolaris</t>
  </si>
  <si>
    <t>HEPE</t>
  </si>
  <si>
    <t>Plains sunflower</t>
  </si>
  <si>
    <t>Helianthus sp. (Native, woodlands, swamps, bogs, fields, streambanks)</t>
  </si>
  <si>
    <t>_HELIAN-N</t>
  </si>
  <si>
    <t>Sunflower</t>
  </si>
  <si>
    <t>Helianthus sp. (Non-native, disturbed ground)</t>
  </si>
  <si>
    <t>_HELIAN-C</t>
  </si>
  <si>
    <t>Helianthus strumosus</t>
  </si>
  <si>
    <t>HEST</t>
  </si>
  <si>
    <t>Pale-leaf woodland sunflower</t>
  </si>
  <si>
    <t>Helianthus tuberosus</t>
  </si>
  <si>
    <t>HETU</t>
  </si>
  <si>
    <t>Jerusalem artichoke</t>
  </si>
  <si>
    <t>Helianthus x laetiflorus</t>
  </si>
  <si>
    <t>Pers. [pro sp.]</t>
  </si>
  <si>
    <t>Cheerful sunflower</t>
  </si>
  <si>
    <t>HEPU4</t>
  </si>
  <si>
    <t>(Huds.) Besser ex Pilg.</t>
  </si>
  <si>
    <t>HELIC</t>
  </si>
  <si>
    <t>Besser ex Schult. &amp; Schult. f.</t>
  </si>
  <si>
    <t>Alpine Oatgrass</t>
  </si>
  <si>
    <t>Heliopsis helianthoides</t>
  </si>
  <si>
    <t>HEHE5</t>
  </si>
  <si>
    <t>(L.) Sweet</t>
  </si>
  <si>
    <t>Ox-eye</t>
  </si>
  <si>
    <t>Heliopsis helianthoides var. helianthoides</t>
  </si>
  <si>
    <t>HEHEH</t>
  </si>
  <si>
    <t>Smooth ox-eye</t>
  </si>
  <si>
    <t>Heliopsis helianthoides var. scabra</t>
  </si>
  <si>
    <t>HEHES</t>
  </si>
  <si>
    <t>(L.) Sweet (Dunal) Fernald</t>
  </si>
  <si>
    <t>Rough ox-eye</t>
  </si>
  <si>
    <t>Heliopsis sp.</t>
  </si>
  <si>
    <t>HELIO2</t>
  </si>
  <si>
    <t>Heliopsis</t>
  </si>
  <si>
    <t>Heliotropium amplexicaule</t>
  </si>
  <si>
    <t>HEAM4</t>
  </si>
  <si>
    <t>Clasping heliotrope</t>
  </si>
  <si>
    <t>Heliotropium curassavicum</t>
  </si>
  <si>
    <t>HECU3</t>
  </si>
  <si>
    <t>Seaside heliotrope</t>
  </si>
  <si>
    <t>Heliotropium europaeum</t>
  </si>
  <si>
    <t>HEEU</t>
  </si>
  <si>
    <t>European heliotrope</t>
  </si>
  <si>
    <t>Heliotropium sp.</t>
  </si>
  <si>
    <t>HELIO3</t>
  </si>
  <si>
    <t>Heliotrope</t>
  </si>
  <si>
    <t>Helleborus sp.</t>
  </si>
  <si>
    <t>HELLE</t>
  </si>
  <si>
    <t>Hellebore</t>
  </si>
  <si>
    <t>Helleborus viridis</t>
  </si>
  <si>
    <t>HEVI</t>
  </si>
  <si>
    <t>Green hellebore</t>
  </si>
  <si>
    <t>Helonias bullata</t>
  </si>
  <si>
    <t>HEBU</t>
  </si>
  <si>
    <t>Swamp-pink</t>
  </si>
  <si>
    <t>Helonias sp.</t>
  </si>
  <si>
    <t>HELON</t>
  </si>
  <si>
    <t>Helonias</t>
  </si>
  <si>
    <t>Hemerocallis fulva</t>
  </si>
  <si>
    <t>HEFU</t>
  </si>
  <si>
    <t>Orange day-lily</t>
  </si>
  <si>
    <t>Hemerocallis lilioasphodelus</t>
  </si>
  <si>
    <t>HELI4</t>
  </si>
  <si>
    <t>Yellow day-lily</t>
  </si>
  <si>
    <t>Hemerocallis sp.</t>
  </si>
  <si>
    <t>HEMER</t>
  </si>
  <si>
    <t>Daylily</t>
  </si>
  <si>
    <t>Hemianthus micranthemoides</t>
  </si>
  <si>
    <t>Micranthemum micranthemoides</t>
  </si>
  <si>
    <t>HEMI4</t>
  </si>
  <si>
    <t>MIMI6</t>
  </si>
  <si>
    <t>Nuttall's mudwort</t>
  </si>
  <si>
    <t>Hemianthus sp.</t>
  </si>
  <si>
    <t>Micranthemum sp.</t>
  </si>
  <si>
    <t>_HEMIA_G</t>
  </si>
  <si>
    <t>MICRA</t>
  </si>
  <si>
    <t>Hemianthus</t>
  </si>
  <si>
    <t>Hemicarpha micrantha</t>
  </si>
  <si>
    <t>Lipocarpha micrantha</t>
  </si>
  <si>
    <t>HEMI5</t>
  </si>
  <si>
    <t>LIMI12</t>
  </si>
  <si>
    <t>(Vahl) Pax</t>
  </si>
  <si>
    <t>Small-flower halfchaff sedge</t>
  </si>
  <si>
    <t>Hemicarpha sp.</t>
  </si>
  <si>
    <t>Lipocarpha sp.</t>
  </si>
  <si>
    <t>_HEMIC_G</t>
  </si>
  <si>
    <t>LIPOC</t>
  </si>
  <si>
    <t>Hemicarpha</t>
  </si>
  <si>
    <t>Hepatica nobilis</t>
  </si>
  <si>
    <t>HENO2</t>
  </si>
  <si>
    <t>Roundlobe hepatica</t>
  </si>
  <si>
    <t>Hepatica nobilis var. obtusa</t>
  </si>
  <si>
    <t>HENOO</t>
  </si>
  <si>
    <t>Schreb. (Pursh) Steyerm.</t>
  </si>
  <si>
    <t>Hepatica sp.</t>
  </si>
  <si>
    <t>HEPAT</t>
  </si>
  <si>
    <t>Hepatica</t>
  </si>
  <si>
    <t>Heracleum lanatum</t>
  </si>
  <si>
    <t>HELA4</t>
  </si>
  <si>
    <t>Common cowparsnip</t>
  </si>
  <si>
    <t>Heracleum mantegazzianum</t>
  </si>
  <si>
    <t>HEMA17</t>
  </si>
  <si>
    <t>Sommier &amp; Levier</t>
  </si>
  <si>
    <t>Giant hogweed</t>
  </si>
  <si>
    <t>W. Bartram</t>
  </si>
  <si>
    <t>Heracleum sp.</t>
  </si>
  <si>
    <t>HERAC</t>
  </si>
  <si>
    <t>Cowparsnip</t>
  </si>
  <si>
    <t>Heracleum sphondylium</t>
  </si>
  <si>
    <t>HESP6</t>
  </si>
  <si>
    <t>Hogweed</t>
  </si>
  <si>
    <t>Herniaria glabra</t>
  </si>
  <si>
    <t>HEGL8</t>
  </si>
  <si>
    <t>Rupturewort</t>
  </si>
  <si>
    <t>Herniaria sp.</t>
  </si>
  <si>
    <t>HERNI</t>
  </si>
  <si>
    <t>Hesperis matronalis</t>
  </si>
  <si>
    <t>HEMA3</t>
  </si>
  <si>
    <t>Dame's-rocket</t>
  </si>
  <si>
    <t>Hesperis sp.</t>
  </si>
  <si>
    <t>HESPE2</t>
  </si>
  <si>
    <t>Rocket</t>
  </si>
  <si>
    <t>Heteranthera dubia</t>
  </si>
  <si>
    <t>HEDU2</t>
  </si>
  <si>
    <t>(Jacq.) MacMill.</t>
  </si>
  <si>
    <t>Grassleaf mudplantain</t>
  </si>
  <si>
    <t>Pontederiaceae</t>
  </si>
  <si>
    <t>Zosterella dubia</t>
  </si>
  <si>
    <t>Heteranthera multiflora</t>
  </si>
  <si>
    <t>Heteranthera pauciflora</t>
  </si>
  <si>
    <t>HEMU5</t>
  </si>
  <si>
    <t>HEPA29</t>
  </si>
  <si>
    <t>(Griseb.) Horn</t>
  </si>
  <si>
    <t>Bouquet mud-plantain</t>
  </si>
  <si>
    <t>C.N. Horn, sp. nov.</t>
  </si>
  <si>
    <t>Heteranthera reniformis</t>
  </si>
  <si>
    <t>HERE</t>
  </si>
  <si>
    <t>Mud-plantain</t>
  </si>
  <si>
    <t>Heteranthera sp.</t>
  </si>
  <si>
    <t>HETER</t>
  </si>
  <si>
    <t>Mud plantain</t>
  </si>
  <si>
    <t>Zosterella sp.</t>
  </si>
  <si>
    <t>(Greene) Shinners</t>
  </si>
  <si>
    <t>Yellow false goldenaster</t>
  </si>
  <si>
    <t>Heterotheca sp.</t>
  </si>
  <si>
    <t>HETER8</t>
  </si>
  <si>
    <t>False Goldenaster</t>
  </si>
  <si>
    <t>Heterotheca subaxillaris</t>
  </si>
  <si>
    <t>HESU3</t>
  </si>
  <si>
    <t>(Lam.) Britton &amp; Rusby</t>
  </si>
  <si>
    <t>Camphorweed</t>
  </si>
  <si>
    <t>Heuchera americana</t>
  </si>
  <si>
    <t>HEAM6</t>
  </si>
  <si>
    <t>Alum-root</t>
  </si>
  <si>
    <t>Heuchera sp.</t>
  </si>
  <si>
    <t>Alumroot</t>
  </si>
  <si>
    <t>Hibiscus moscheutos</t>
  </si>
  <si>
    <t>Rose-mallow</t>
  </si>
  <si>
    <t>Hibiscus sp.</t>
  </si>
  <si>
    <t>HIBIS2</t>
  </si>
  <si>
    <t>Rosemallow</t>
  </si>
  <si>
    <t>Hibiscus syriacus</t>
  </si>
  <si>
    <t>HISY</t>
  </si>
  <si>
    <t>Rose-of-sharon</t>
  </si>
  <si>
    <t>Hibiscus trionum</t>
  </si>
  <si>
    <t>HITR</t>
  </si>
  <si>
    <t>Flower-of-the-hour</t>
  </si>
  <si>
    <t>Hieracium aurantiacum</t>
  </si>
  <si>
    <t>HIAU</t>
  </si>
  <si>
    <t>Orange hawkweed</t>
  </si>
  <si>
    <t>Dumort</t>
  </si>
  <si>
    <t>King-devil</t>
  </si>
  <si>
    <t>Hieracium gronovii</t>
  </si>
  <si>
    <t>HIGR3</t>
  </si>
  <si>
    <t>queendevil</t>
  </si>
  <si>
    <t>Hieracium kalmii</t>
  </si>
  <si>
    <t>HIKA2</t>
  </si>
  <si>
    <t>Kalm's hawkweed</t>
  </si>
  <si>
    <t>Hieracium kalmii var. fasciculatum</t>
  </si>
  <si>
    <t>HIKAF</t>
  </si>
  <si>
    <t>L. (Pursh) Lepage</t>
  </si>
  <si>
    <t>Canada hawkweed</t>
  </si>
  <si>
    <t>C.C. Gmel.</t>
  </si>
  <si>
    <t>European hawkweed</t>
  </si>
  <si>
    <t>Hieracium marianum</t>
  </si>
  <si>
    <t>HIMA10</t>
  </si>
  <si>
    <t>Maryland hawkweed</t>
  </si>
  <si>
    <t>Wall hawkweed</t>
  </si>
  <si>
    <t>Hieracium paniculatum</t>
  </si>
  <si>
    <t>HIPA2</t>
  </si>
  <si>
    <t>Panicled hawkweed</t>
  </si>
  <si>
    <t>Hieracium pilosella</t>
  </si>
  <si>
    <t>HIPI</t>
  </si>
  <si>
    <t>Mouse-ear hawkweed</t>
  </si>
  <si>
    <t>Hieracium piloselloides</t>
  </si>
  <si>
    <t>HIPI2</t>
  </si>
  <si>
    <t>Vill.</t>
  </si>
  <si>
    <t>Tall hawkweed</t>
  </si>
  <si>
    <t>Hieracium sabaudum</t>
  </si>
  <si>
    <t>HISA4</t>
  </si>
  <si>
    <t>Savoy hawkweed</t>
  </si>
  <si>
    <t>Hieracium scabrum</t>
  </si>
  <si>
    <t>Rough hawkweed</t>
  </si>
  <si>
    <t>Hieracium sp.</t>
  </si>
  <si>
    <t>Hawkweed</t>
  </si>
  <si>
    <t>Narrowleaf hawkweed</t>
  </si>
  <si>
    <t>Hieracium venosum</t>
  </si>
  <si>
    <t>HIVE</t>
  </si>
  <si>
    <t>Rattlesnake-weed</t>
  </si>
  <si>
    <t>Hieracium x flagellare</t>
  </si>
  <si>
    <t>HIFL2</t>
  </si>
  <si>
    <t>Hieracium x floribundum</t>
  </si>
  <si>
    <t>HIFL3</t>
  </si>
  <si>
    <t>Wimm. &amp; Grab.</t>
  </si>
  <si>
    <t>Hierochloe odorata</t>
  </si>
  <si>
    <t>HIOD</t>
  </si>
  <si>
    <t>Sweet grass</t>
  </si>
  <si>
    <t>Hierochloe sp.</t>
  </si>
  <si>
    <t>HIERO</t>
  </si>
  <si>
    <t>Sweetgrass</t>
  </si>
  <si>
    <t>Velvetgrass</t>
  </si>
  <si>
    <t>Holcus sp.</t>
  </si>
  <si>
    <t>HOLCU</t>
  </si>
  <si>
    <t>Holosteum sp.</t>
  </si>
  <si>
    <t>HOLOS</t>
  </si>
  <si>
    <t>Jagged chickweed</t>
  </si>
  <si>
    <t>_HOPY3</t>
  </si>
  <si>
    <t>(Spreng.) Pichi Sermolli</t>
  </si>
  <si>
    <t>Honckenya peploides</t>
  </si>
  <si>
    <t>HOPE</t>
  </si>
  <si>
    <t>(L.) Ehrh.</t>
  </si>
  <si>
    <t>Seabeach sandwort</t>
  </si>
  <si>
    <t>Honckenya peploides var. robusta</t>
  </si>
  <si>
    <t>Honckenya peploides ssp. robusta</t>
  </si>
  <si>
    <t>HOPER2</t>
  </si>
  <si>
    <t>(L.) Ehrh. (Fernald) Hultén</t>
  </si>
  <si>
    <t>HOPER4</t>
  </si>
  <si>
    <t>(L.) Ehrh. (Fernald) House</t>
  </si>
  <si>
    <t>Honckenya sp.</t>
  </si>
  <si>
    <t>HONCK</t>
  </si>
  <si>
    <t>Honckenya</t>
  </si>
  <si>
    <t>Foxtail barley</t>
  </si>
  <si>
    <t>Hordeum leporinum</t>
  </si>
  <si>
    <t>HOLE</t>
  </si>
  <si>
    <t>L. (Link) Arcang.</t>
  </si>
  <si>
    <t>Little Barley</t>
  </si>
  <si>
    <t>Barley</t>
  </si>
  <si>
    <t>Hordeum vulgare</t>
  </si>
  <si>
    <t>HOVU</t>
  </si>
  <si>
    <t>Common barley</t>
  </si>
  <si>
    <t>Hosta lancifolia</t>
  </si>
  <si>
    <t>HOLA3</t>
  </si>
  <si>
    <t>(Thunb.) Engl.</t>
  </si>
  <si>
    <t>Narrowleaf plantain-lily</t>
  </si>
  <si>
    <t>Hosta plantaginea</t>
  </si>
  <si>
    <t>HOPL2</t>
  </si>
  <si>
    <t>(Lam.) Asch.</t>
  </si>
  <si>
    <t>Fragrant plantain-lily</t>
  </si>
  <si>
    <t>Hosta sp.</t>
  </si>
  <si>
    <t>HOSTA</t>
  </si>
  <si>
    <t>Tratt.</t>
  </si>
  <si>
    <t>Plantain Lily</t>
  </si>
  <si>
    <t>Hosta ventricosa</t>
  </si>
  <si>
    <t>HOVE</t>
  </si>
  <si>
    <t>(Salisb.) Stearn</t>
  </si>
  <si>
    <t>Blue plantain-lily</t>
  </si>
  <si>
    <t>Hottonia inflata</t>
  </si>
  <si>
    <t>HOIN</t>
  </si>
  <si>
    <t>Featherfoil</t>
  </si>
  <si>
    <t>Hottonia sp.</t>
  </si>
  <si>
    <t>HOTTO</t>
  </si>
  <si>
    <t>Hottonia</t>
  </si>
  <si>
    <t>Houstonia caerulea</t>
  </si>
  <si>
    <t>HOCA4</t>
  </si>
  <si>
    <t>Bluets</t>
  </si>
  <si>
    <t>Houstonia longifolia</t>
  </si>
  <si>
    <t>HOLO</t>
  </si>
  <si>
    <t>Long-leaf summer bluet</t>
  </si>
  <si>
    <t>Houstonia purpurea</t>
  </si>
  <si>
    <t>HOPU2</t>
  </si>
  <si>
    <t>Purple bluets</t>
  </si>
  <si>
    <t>Houstonia pusilla</t>
  </si>
  <si>
    <t>HOPU3</t>
  </si>
  <si>
    <t>Schoepf</t>
  </si>
  <si>
    <t>Tiny bluets</t>
  </si>
  <si>
    <t>Houstonia sp.</t>
  </si>
  <si>
    <t>HOUST</t>
  </si>
  <si>
    <t>Bluet</t>
  </si>
  <si>
    <t>Hudsonia ericoides</t>
  </si>
  <si>
    <t>HUER</t>
  </si>
  <si>
    <t>Golden heather</t>
  </si>
  <si>
    <t>Hudsonia sp.</t>
  </si>
  <si>
    <t>HUDSO</t>
  </si>
  <si>
    <t>Goldenheather</t>
  </si>
  <si>
    <t>Hudsonia tomentosa</t>
  </si>
  <si>
    <t>HUTO</t>
  </si>
  <si>
    <t>Beach heather</t>
  </si>
  <si>
    <t>Humulus japonicus</t>
  </si>
  <si>
    <t>HUJA</t>
  </si>
  <si>
    <t>Sieb. &amp; Zucc.</t>
  </si>
  <si>
    <t>Japanese hops</t>
  </si>
  <si>
    <t>Humulus lupulus</t>
  </si>
  <si>
    <t>HULU</t>
  </si>
  <si>
    <t>Brewer's hops</t>
  </si>
  <si>
    <t>Humulus lupulus var. lupuloides</t>
  </si>
  <si>
    <t>HULUL</t>
  </si>
  <si>
    <t>E. Small</t>
  </si>
  <si>
    <t>Humulus lupulus var. lupulus</t>
  </si>
  <si>
    <t>HULUL2</t>
  </si>
  <si>
    <t>common hop</t>
  </si>
  <si>
    <t>Humulus sp.</t>
  </si>
  <si>
    <t>HUMUL</t>
  </si>
  <si>
    <t>Hop</t>
  </si>
  <si>
    <t>Huperzia lucidula</t>
  </si>
  <si>
    <t>HULU2</t>
  </si>
  <si>
    <t>(Michx.) Trevisan</t>
  </si>
  <si>
    <t>Shining clubmoss</t>
  </si>
  <si>
    <t>Lycopodium lucidulum</t>
  </si>
  <si>
    <t>Huperzia sp.</t>
  </si>
  <si>
    <t>HUPER</t>
  </si>
  <si>
    <t>Clubmoss</t>
  </si>
  <si>
    <t>Hybanthus concolor</t>
  </si>
  <si>
    <t>HYCO6</t>
  </si>
  <si>
    <t>(T.F. Forst.) Spreng.</t>
  </si>
  <si>
    <t>Green-violet</t>
  </si>
  <si>
    <t>Hybanthus sp.</t>
  </si>
  <si>
    <t>HYBAN</t>
  </si>
  <si>
    <t>Greenviolet</t>
  </si>
  <si>
    <t>Hydrangea arborescens</t>
  </si>
  <si>
    <t>HYAR</t>
  </si>
  <si>
    <t>Sevenbark</t>
  </si>
  <si>
    <t>Hydrangea paniculata</t>
  </si>
  <si>
    <t>HYPA</t>
  </si>
  <si>
    <t>Siebold</t>
  </si>
  <si>
    <t>Panicled hydrangea</t>
  </si>
  <si>
    <t>Hydrangea sp.</t>
  </si>
  <si>
    <t>HYDRA</t>
  </si>
  <si>
    <t>Hydrangea</t>
  </si>
  <si>
    <t>Hydrastis canadensis</t>
  </si>
  <si>
    <t>Goldenseal</t>
  </si>
  <si>
    <t>Hydrastis sp.</t>
  </si>
  <si>
    <t>HYDRA2</t>
  </si>
  <si>
    <t>Hydrastis</t>
  </si>
  <si>
    <t>Hydrilla sp.</t>
  </si>
  <si>
    <t>HYDRI</t>
  </si>
  <si>
    <t>Hydrilla</t>
  </si>
  <si>
    <t>Hydrilla verticillata</t>
  </si>
  <si>
    <t>HYVE3</t>
  </si>
  <si>
    <t>(L. f.) Royle</t>
  </si>
  <si>
    <t>Hydrocharis morsus-ranae</t>
  </si>
  <si>
    <t>HYMO6</t>
  </si>
  <si>
    <t>Common frog-bit</t>
  </si>
  <si>
    <t>Hydrocharis sp.</t>
  </si>
  <si>
    <t>HYDRO8</t>
  </si>
  <si>
    <t>Hydrocharis</t>
  </si>
  <si>
    <t>Hydrocotyle americana</t>
  </si>
  <si>
    <t>HYAM</t>
  </si>
  <si>
    <t>Marsh pennywort</t>
  </si>
  <si>
    <t>Hydrocotyle prolifera</t>
  </si>
  <si>
    <t>HYPR10</t>
  </si>
  <si>
    <t>Kellogg</t>
  </si>
  <si>
    <t>Canby's marsh pennywort</t>
  </si>
  <si>
    <t>L.f.</t>
  </si>
  <si>
    <t>Floating pennywort</t>
  </si>
  <si>
    <t>Hydrocotyle sibthorpioides</t>
  </si>
  <si>
    <t>HYSI</t>
  </si>
  <si>
    <t>Lawn pennywort</t>
  </si>
  <si>
    <t>Hydrocotyle sp.</t>
  </si>
  <si>
    <t>HYDRO2</t>
  </si>
  <si>
    <t>Hydrocotyle umbellata</t>
  </si>
  <si>
    <t>HYUM</t>
  </si>
  <si>
    <t>Manyflower marsh pennywort</t>
  </si>
  <si>
    <t>Hydrocotyle verticillata</t>
  </si>
  <si>
    <t>HYVE2</t>
  </si>
  <si>
    <t>Whorled marsh pennywort</t>
  </si>
  <si>
    <t>Hydrocotyle verticillata var. verticillata</t>
  </si>
  <si>
    <t>HYVEV</t>
  </si>
  <si>
    <t>Hydrophyllum canadense</t>
  </si>
  <si>
    <t>HYCA3</t>
  </si>
  <si>
    <t>Broad-leaf waterleaf</t>
  </si>
  <si>
    <t>Hydrophyllum sp.</t>
  </si>
  <si>
    <t>Waterleaf</t>
  </si>
  <si>
    <t>Hydrophyllum virginianum</t>
  </si>
  <si>
    <t>HYVI</t>
  </si>
  <si>
    <t>Virginia waterleaf</t>
  </si>
  <si>
    <t>HYGL</t>
  </si>
  <si>
    <t>(Muhl. ex Willd.) H. Ohashi &amp; R.R. Mill</t>
  </si>
  <si>
    <t>pointedleaf ticktrefoil</t>
  </si>
  <si>
    <t>HYNU2</t>
  </si>
  <si>
    <t>(L.) H. Ohashi &amp; R.R. Mill</t>
  </si>
  <si>
    <t>nakedflower ticktrefoil</t>
  </si>
  <si>
    <t>HYPA18</t>
  </si>
  <si>
    <t>(Nutt.) H. Ohashi &amp; R. R. Mill</t>
  </si>
  <si>
    <t>Hylotelephium sp.</t>
  </si>
  <si>
    <t>HYLOT</t>
  </si>
  <si>
    <t>H. Ohba</t>
  </si>
  <si>
    <t>Stonecrop</t>
  </si>
  <si>
    <t>Hylotelephium telephioides</t>
  </si>
  <si>
    <t>HYTE9</t>
  </si>
  <si>
    <t>(Michx.) H. Ohba</t>
  </si>
  <si>
    <t>Allegheny stonecrop</t>
  </si>
  <si>
    <t>Sedum telephioides</t>
  </si>
  <si>
    <t>Hylotelephium telephium</t>
  </si>
  <si>
    <t>HYTE10</t>
  </si>
  <si>
    <t>(L.) H. Ohba</t>
  </si>
  <si>
    <t>Witch's moneybags</t>
  </si>
  <si>
    <t>Hylotelephium telephium ssp. telephium</t>
  </si>
  <si>
    <t>HYTET2</t>
  </si>
  <si>
    <t>Sedum telephium</t>
  </si>
  <si>
    <t>Hyoscyamus niger</t>
  </si>
  <si>
    <t>HYNI</t>
  </si>
  <si>
    <t>Henbane</t>
  </si>
  <si>
    <t>Hyoscyamus sp.</t>
  </si>
  <si>
    <t>HYOSC</t>
  </si>
  <si>
    <t>Hypericum adpressum</t>
  </si>
  <si>
    <t>HYAD</t>
  </si>
  <si>
    <t>Raf. ex W. Bart.</t>
  </si>
  <si>
    <t>Barton's St. John's-wort</t>
  </si>
  <si>
    <t>Clusiaceae</t>
  </si>
  <si>
    <t>Hypericum ascyron</t>
  </si>
  <si>
    <t>HYAS80</t>
  </si>
  <si>
    <t>Great St. John's-wort</t>
  </si>
  <si>
    <t>Hypericum ascyron ssp. pyramidatum</t>
  </si>
  <si>
    <t>Hypericum pyramidatum</t>
  </si>
  <si>
    <t>_HYASP</t>
  </si>
  <si>
    <t>Aiton. N. Robson</t>
  </si>
  <si>
    <t>Hypericum boreale</t>
  </si>
  <si>
    <t>HYBO2</t>
  </si>
  <si>
    <t>(Britt.) Bickn.</t>
  </si>
  <si>
    <t>Northern St. John's-wort</t>
  </si>
  <si>
    <t>Hypericum canadense</t>
  </si>
  <si>
    <t>HYCA7</t>
  </si>
  <si>
    <t>Canadian St. John's-wort</t>
  </si>
  <si>
    <t>Hypericum crux-andreae</t>
  </si>
  <si>
    <t>HYCR3</t>
  </si>
  <si>
    <t>St. Peterswort</t>
  </si>
  <si>
    <t>Hypericum stans</t>
  </si>
  <si>
    <t>Hypericum densiflorum</t>
  </si>
  <si>
    <t>HYDE</t>
  </si>
  <si>
    <t>Bushy St. John's-wort</t>
  </si>
  <si>
    <t>Hypericum denticulatum</t>
  </si>
  <si>
    <t>HYDE2</t>
  </si>
  <si>
    <t>Coppery St. John's-wort</t>
  </si>
  <si>
    <t>Hypericum dissimulatum</t>
  </si>
  <si>
    <t>HYDI2</t>
  </si>
  <si>
    <t>Disguised St. John's-wort</t>
  </si>
  <si>
    <t>Hypericum ellipticum</t>
  </si>
  <si>
    <t>HYEL</t>
  </si>
  <si>
    <t>Pale St. John's-wort</t>
  </si>
  <si>
    <t>Hypericum fraseri</t>
  </si>
  <si>
    <t>Triadenum fraseri</t>
  </si>
  <si>
    <t>HYFR5</t>
  </si>
  <si>
    <t>TRFR</t>
  </si>
  <si>
    <t>(Spach) Steud.</t>
  </si>
  <si>
    <t>Fraser's marsh St. Johnswort</t>
  </si>
  <si>
    <t>Hypericum gentianoides</t>
  </si>
  <si>
    <t>HYGE</t>
  </si>
  <si>
    <t>Orange-grass</t>
  </si>
  <si>
    <t>Hypericum gymnanthum</t>
  </si>
  <si>
    <t>HYGY</t>
  </si>
  <si>
    <t>Engelm. &amp; Gray</t>
  </si>
  <si>
    <t>Clasping-leaf St. John's wort</t>
  </si>
  <si>
    <t>Hypericum hypericoides</t>
  </si>
  <si>
    <t>HYHY</t>
  </si>
  <si>
    <t>St. Andrew's cross</t>
  </si>
  <si>
    <t>Hypericum hypericoides ssp. hypericoides</t>
  </si>
  <si>
    <t>HYHYH</t>
  </si>
  <si>
    <t>Hypericum hypericoides ssp. multicaule</t>
  </si>
  <si>
    <t>HYHYM</t>
  </si>
  <si>
    <t>(L.) Crantz (Michx. ex Willd.) N. Robson</t>
  </si>
  <si>
    <t>Hypericum stragulum</t>
  </si>
  <si>
    <t>Hypericum majus</t>
  </si>
  <si>
    <t>HYMA2</t>
  </si>
  <si>
    <t>Larger Canadaian St. John's wort</t>
  </si>
  <si>
    <t>Hypericum mutilum</t>
  </si>
  <si>
    <t>HYMU</t>
  </si>
  <si>
    <t>Dwarf St. John's-wort</t>
  </si>
  <si>
    <t>St. John's-wort</t>
  </si>
  <si>
    <t>Hypericum prolificum</t>
  </si>
  <si>
    <t>HYPR</t>
  </si>
  <si>
    <t>Shrubby St. John's-wort</t>
  </si>
  <si>
    <t>Hypericum punctatum</t>
  </si>
  <si>
    <t>HYPU</t>
  </si>
  <si>
    <t>Spotted St. John's-wort</t>
  </si>
  <si>
    <t>HYPY</t>
  </si>
  <si>
    <t>Aiton.</t>
  </si>
  <si>
    <t>Hypericum sp.</t>
  </si>
  <si>
    <t>HYPER</t>
  </si>
  <si>
    <t>St. Johnswort</t>
  </si>
  <si>
    <t>HYST3</t>
  </si>
  <si>
    <t>Michx. ex Willd</t>
  </si>
  <si>
    <t>HYST4</t>
  </si>
  <si>
    <t>P. Adams &amp; N. Robson</t>
  </si>
  <si>
    <t>Hypericum virginicum</t>
  </si>
  <si>
    <t>Triadenum virginicum</t>
  </si>
  <si>
    <t>HYVI4</t>
  </si>
  <si>
    <t>TRVI2</t>
  </si>
  <si>
    <t>Virginia marsh St. Johnswort</t>
  </si>
  <si>
    <t>Hypericum walteri</t>
  </si>
  <si>
    <t>Triadenum walteri</t>
  </si>
  <si>
    <t>HYWA</t>
  </si>
  <si>
    <t>TRWA</t>
  </si>
  <si>
    <t>J.G. Gmel.</t>
  </si>
  <si>
    <t>Walter's St. John's-wort</t>
  </si>
  <si>
    <t>Hairy cat's-ear</t>
  </si>
  <si>
    <t>Hypochaeris sp.</t>
  </si>
  <si>
    <t>HYPOC</t>
  </si>
  <si>
    <t>Cat'S Ear</t>
  </si>
  <si>
    <t>Hypopitys lanuginosa</t>
  </si>
  <si>
    <t>HYLA9</t>
  </si>
  <si>
    <t>(Michx.) Nutt.</t>
  </si>
  <si>
    <t>Appalachian Red Pinesap</t>
  </si>
  <si>
    <t>Monotropaceae</t>
  </si>
  <si>
    <t>Hypopitys monotropa</t>
  </si>
  <si>
    <t>HYMO3</t>
  </si>
  <si>
    <t>pinesap</t>
  </si>
  <si>
    <t>Hypoxis hirsuta</t>
  </si>
  <si>
    <t>HYHI2</t>
  </si>
  <si>
    <t>(L.) Coville</t>
  </si>
  <si>
    <t>Yellow star-grass</t>
  </si>
  <si>
    <t>Hypoxis sp.</t>
  </si>
  <si>
    <t>HYPOX</t>
  </si>
  <si>
    <t>Star-Grass</t>
  </si>
  <si>
    <t>Hyssopus officinalis</t>
  </si>
  <si>
    <t>HYOF</t>
  </si>
  <si>
    <t>Hyssop</t>
  </si>
  <si>
    <t>Hyssopus sp.</t>
  </si>
  <si>
    <t>HYSSO</t>
  </si>
  <si>
    <t>Hyssopus</t>
  </si>
  <si>
    <t>Ilex crenata</t>
  </si>
  <si>
    <t>ILCR2</t>
  </si>
  <si>
    <t>Japanese holly</t>
  </si>
  <si>
    <t>Ilex glabra</t>
  </si>
  <si>
    <t>ILGL</t>
  </si>
  <si>
    <t>Inkberry</t>
  </si>
  <si>
    <t>Ilex laevigata</t>
  </si>
  <si>
    <t>ILLA</t>
  </si>
  <si>
    <t>(Pursh) Gray</t>
  </si>
  <si>
    <t>Smooth winterberry</t>
  </si>
  <si>
    <t>Ilex montana</t>
  </si>
  <si>
    <t>ILMO</t>
  </si>
  <si>
    <t>Torr. &amp; Gray ex Gray</t>
  </si>
  <si>
    <t>Large-leaf holly</t>
  </si>
  <si>
    <t>Ilex mucronata</t>
  </si>
  <si>
    <t>ILMU</t>
  </si>
  <si>
    <t>(L.) Powell, Savolainen &amp; Andrews</t>
  </si>
  <si>
    <t>Catberry</t>
  </si>
  <si>
    <t>Nemopanthus mucronatus</t>
  </si>
  <si>
    <t>Ilex opaca</t>
  </si>
  <si>
    <t>ILOP</t>
  </si>
  <si>
    <t>American holly</t>
  </si>
  <si>
    <t>Ilex sp.</t>
  </si>
  <si>
    <t>ILEX</t>
  </si>
  <si>
    <t>Holly</t>
  </si>
  <si>
    <t>Nemopanthus sp.</t>
  </si>
  <si>
    <t>Ilex verticillata</t>
  </si>
  <si>
    <t>ILVE</t>
  </si>
  <si>
    <t>Winterberry</t>
  </si>
  <si>
    <t>Impatiens balsamina</t>
  </si>
  <si>
    <t>IMBA</t>
  </si>
  <si>
    <t>Garden balsam</t>
  </si>
  <si>
    <t>Meerb.</t>
  </si>
  <si>
    <t>Jewelweed</t>
  </si>
  <si>
    <t>Impatiens pallida</t>
  </si>
  <si>
    <t>IMPA</t>
  </si>
  <si>
    <t>Pale jewelweed</t>
  </si>
  <si>
    <t>Impatiens sp.</t>
  </si>
  <si>
    <t>Touch-Me-Not</t>
  </si>
  <si>
    <t>INGR</t>
  </si>
  <si>
    <t>(L.) Desf.</t>
  </si>
  <si>
    <t>Inula helenium</t>
  </si>
  <si>
    <t>INHE</t>
  </si>
  <si>
    <t>Elecampane</t>
  </si>
  <si>
    <t>Inula sp.</t>
  </si>
  <si>
    <t>INULA</t>
  </si>
  <si>
    <t>Yellowhead</t>
  </si>
  <si>
    <t>Ionactis linariifolia</t>
  </si>
  <si>
    <t>_IOLI3</t>
  </si>
  <si>
    <t>Stiff-leaved aster</t>
  </si>
  <si>
    <t>Ionactis sp.</t>
  </si>
  <si>
    <t>IONAC</t>
  </si>
  <si>
    <t>Ipomoea coccinea</t>
  </si>
  <si>
    <t>IPCO3</t>
  </si>
  <si>
    <t>Red morning-glory</t>
  </si>
  <si>
    <t>Ipomoea hederacea</t>
  </si>
  <si>
    <t>IPHE</t>
  </si>
  <si>
    <t>Ivy-leaved morning-glory</t>
  </si>
  <si>
    <t>Ipomoea lacunosa</t>
  </si>
  <si>
    <t>IPLA</t>
  </si>
  <si>
    <t>White morning-glory</t>
  </si>
  <si>
    <t>Ipomoea pandurata</t>
  </si>
  <si>
    <t>IPPA</t>
  </si>
  <si>
    <t>(L.) G.F.W. Mey.</t>
  </si>
  <si>
    <t>Man-of-the-earth</t>
  </si>
  <si>
    <t>Ipomoea purpurea</t>
  </si>
  <si>
    <t>IPPU2</t>
  </si>
  <si>
    <t>Common morning-glory</t>
  </si>
  <si>
    <t>Ipomoea sp.</t>
  </si>
  <si>
    <t>IPOMO</t>
  </si>
  <si>
    <t>Morning-glory</t>
  </si>
  <si>
    <t>(L.) Wherry</t>
  </si>
  <si>
    <t>Scarlet gilia</t>
  </si>
  <si>
    <t>Iris germanica</t>
  </si>
  <si>
    <t>IRGE</t>
  </si>
  <si>
    <t>Bearded iris</t>
  </si>
  <si>
    <t>Iris prismatica</t>
  </si>
  <si>
    <t>IRPR</t>
  </si>
  <si>
    <t>Pursh ex Ker-Gawl.</t>
  </si>
  <si>
    <t>Slender blue flag</t>
  </si>
  <si>
    <t>Water flag</t>
  </si>
  <si>
    <t>Iris sp.</t>
  </si>
  <si>
    <t>IRIS</t>
  </si>
  <si>
    <t>Iris versicolor</t>
  </si>
  <si>
    <t>IRVE2</t>
  </si>
  <si>
    <t>Northern blue flag</t>
  </si>
  <si>
    <t>Isanthus brachiatus</t>
  </si>
  <si>
    <t>Trichostema brachiatum</t>
  </si>
  <si>
    <t>ISBR3</t>
  </si>
  <si>
    <t>TRBR5</t>
  </si>
  <si>
    <t>False pennyroyal</t>
  </si>
  <si>
    <t>Isanthus sp.</t>
  </si>
  <si>
    <t>_ISANT_G</t>
  </si>
  <si>
    <t>Isanthus</t>
  </si>
  <si>
    <t>Isatis sp.</t>
  </si>
  <si>
    <t>ISATI</t>
  </si>
  <si>
    <t>Woad</t>
  </si>
  <si>
    <t>Isatis tinctoria</t>
  </si>
  <si>
    <t>ISTI</t>
  </si>
  <si>
    <t>Dyer's Woad</t>
  </si>
  <si>
    <t>Isoetes acadiensis</t>
  </si>
  <si>
    <t>ISAC</t>
  </si>
  <si>
    <t>Kott</t>
  </si>
  <si>
    <t>Acadian quillwort</t>
  </si>
  <si>
    <t>Quillwort</t>
  </si>
  <si>
    <t>Isoetes echinospora</t>
  </si>
  <si>
    <t>Isoetes tenella</t>
  </si>
  <si>
    <t>ISEC</t>
  </si>
  <si>
    <t>ISTE5</t>
  </si>
  <si>
    <t>Durieu.</t>
  </si>
  <si>
    <t>Spiny spore quillwort</t>
  </si>
  <si>
    <t>Isoetes echinospora ssp. muricata</t>
  </si>
  <si>
    <t>ISECM</t>
  </si>
  <si>
    <t>Durieu (Durieu) Á. Löve &amp; D. Löve</t>
  </si>
  <si>
    <t>spiny-spore quillwort</t>
  </si>
  <si>
    <t>Isoetes engelmannii</t>
  </si>
  <si>
    <t>ISEN</t>
  </si>
  <si>
    <t>A. Braun</t>
  </si>
  <si>
    <t>Engelmann's quillwort</t>
  </si>
  <si>
    <t>Isoetes lacustris</t>
  </si>
  <si>
    <t>ISLA</t>
  </si>
  <si>
    <t>Lake quillwort</t>
  </si>
  <si>
    <t>Isoetes melanopoda</t>
  </si>
  <si>
    <t>ISME</t>
  </si>
  <si>
    <t>Gay &amp; Durieu ex Durieu</t>
  </si>
  <si>
    <t>Eastern Black-base quillwort</t>
  </si>
  <si>
    <t>Isoetes melanopoda ssp. silvatica</t>
  </si>
  <si>
    <t>ISMES2</t>
  </si>
  <si>
    <t>Gay &amp; Durieu ex Durieu D.F. Brunton &amp; D.M. Britton</t>
  </si>
  <si>
    <t>Isoetes riparia</t>
  </si>
  <si>
    <t>ISRI</t>
  </si>
  <si>
    <t>Engelm. ex A. Braun</t>
  </si>
  <si>
    <t>Shore quillwort</t>
  </si>
  <si>
    <t>Isoetes riparia var. amesii</t>
  </si>
  <si>
    <t>ISRIA</t>
  </si>
  <si>
    <t>Engelm. ex A. Braun (A.A. Eaton) Proctor</t>
  </si>
  <si>
    <t>Ames' quillwort</t>
  </si>
  <si>
    <t>Isoetes riparia var. riparia</t>
  </si>
  <si>
    <t>ISRIR</t>
  </si>
  <si>
    <t>Isoetes septentrionalis</t>
  </si>
  <si>
    <t>ISSE</t>
  </si>
  <si>
    <t>D. F. Brunton</t>
  </si>
  <si>
    <t>Northern Quillwort</t>
  </si>
  <si>
    <t>Isoetes sp.</t>
  </si>
  <si>
    <t>Léman</t>
  </si>
  <si>
    <t>Spiny-spored quillwort</t>
  </si>
  <si>
    <t>Isoetes tuckermanii</t>
  </si>
  <si>
    <t>ISTU</t>
  </si>
  <si>
    <t>Tuckerman's quillwort</t>
  </si>
  <si>
    <t>Isoetes x eatonii</t>
  </si>
  <si>
    <t>ISEA</t>
  </si>
  <si>
    <t>Dodge (pro sp.)</t>
  </si>
  <si>
    <t>Eaton's quillwort</t>
  </si>
  <si>
    <t>Isoetes x fairbrothersii</t>
  </si>
  <si>
    <t>ISFA</t>
  </si>
  <si>
    <t>J.D. Montgom. &amp; W.C. Taylor</t>
  </si>
  <si>
    <t>Fairbrothers' quillwort</t>
  </si>
  <si>
    <t>Isotria medeoloides</t>
  </si>
  <si>
    <t>ISME2</t>
  </si>
  <si>
    <t>Small whorled pogonia</t>
  </si>
  <si>
    <t>Isotria sp.</t>
  </si>
  <si>
    <t>ISOTR</t>
  </si>
  <si>
    <t>Fiveleaf Orchid</t>
  </si>
  <si>
    <t>Isotria verticillata</t>
  </si>
  <si>
    <t>ISVE</t>
  </si>
  <si>
    <t>Whorled-pogonia</t>
  </si>
  <si>
    <t>Itea sp.</t>
  </si>
  <si>
    <t>ITEA</t>
  </si>
  <si>
    <t>Sweetspire</t>
  </si>
  <si>
    <t>Itea virginica</t>
  </si>
  <si>
    <t>ITVI</t>
  </si>
  <si>
    <t>Virginia Willow</t>
  </si>
  <si>
    <t>Iva frutescens</t>
  </si>
  <si>
    <t>IVFR</t>
  </si>
  <si>
    <t>Marsh elder</t>
  </si>
  <si>
    <t>Iva sp.</t>
  </si>
  <si>
    <t>IVA</t>
  </si>
  <si>
    <t>Marsh Elder</t>
  </si>
  <si>
    <t>IVXA</t>
  </si>
  <si>
    <t>Burweed</t>
  </si>
  <si>
    <t>Jacobaea aquatica</t>
  </si>
  <si>
    <t>JAAQ</t>
  </si>
  <si>
    <t>Water ragwort</t>
  </si>
  <si>
    <t>Jacobaea aquatica var. erratica</t>
  </si>
  <si>
    <t>Senecio aquaticus ssp. barbareifolius</t>
  </si>
  <si>
    <t>JAAQE</t>
  </si>
  <si>
    <t>SEAQB</t>
  </si>
  <si>
    <t>G. Gaertn., B. Mey. &amp; Scherb. (Bertol.) Pelser &amp; Meijden</t>
  </si>
  <si>
    <t>Jacobaea maritima</t>
  </si>
  <si>
    <t>Senecio cineraria</t>
  </si>
  <si>
    <t>JAMA6</t>
  </si>
  <si>
    <t>SECI2</t>
  </si>
  <si>
    <t>(L.) Pelser &amp; Meijden</t>
  </si>
  <si>
    <t>Silver ragwort</t>
  </si>
  <si>
    <t>Jacobaea sp.</t>
  </si>
  <si>
    <t>Senecio sp.</t>
  </si>
  <si>
    <t>_JACOB_G</t>
  </si>
  <si>
    <t>Burm.</t>
  </si>
  <si>
    <t>Senecio jacobaea</t>
  </si>
  <si>
    <t>JAVU</t>
  </si>
  <si>
    <t>Stinking willie</t>
  </si>
  <si>
    <t>Jasione montana</t>
  </si>
  <si>
    <t>JAMO</t>
  </si>
  <si>
    <t>Sheep's-bit</t>
  </si>
  <si>
    <t>Jasione sp.</t>
  </si>
  <si>
    <t>JASIO</t>
  </si>
  <si>
    <t>Jasione</t>
  </si>
  <si>
    <t>Jeffersonia diphylla</t>
  </si>
  <si>
    <t>JEDI</t>
  </si>
  <si>
    <t>Twinleaf</t>
  </si>
  <si>
    <t>Jeffersonia sp.</t>
  </si>
  <si>
    <t>JEFFE</t>
  </si>
  <si>
    <t>Jeffersonia</t>
  </si>
  <si>
    <t>Juglans cinerea</t>
  </si>
  <si>
    <t>JUCI</t>
  </si>
  <si>
    <t>Butternut</t>
  </si>
  <si>
    <t>Black walnut</t>
  </si>
  <si>
    <t>Juglans sp.</t>
  </si>
  <si>
    <t>JUGLA</t>
  </si>
  <si>
    <t>Walnut</t>
  </si>
  <si>
    <t>Sharp-fruited rush</t>
  </si>
  <si>
    <t>Jointed rush</t>
  </si>
  <si>
    <t>Juncus biflorus</t>
  </si>
  <si>
    <t>JUBI</t>
  </si>
  <si>
    <t>Grass rush</t>
  </si>
  <si>
    <t>Juncus brachycarpus</t>
  </si>
  <si>
    <t>JUBR</t>
  </si>
  <si>
    <t>Short-fruit rush</t>
  </si>
  <si>
    <t>Juncus brachycephalus</t>
  </si>
  <si>
    <t>JUBR2</t>
  </si>
  <si>
    <t>(Engelm.) Buch.</t>
  </si>
  <si>
    <t>Fen rush</t>
  </si>
  <si>
    <t>Juncus brevicaudatus</t>
  </si>
  <si>
    <t>JUBR4</t>
  </si>
  <si>
    <t>Narrow-panicle rush</t>
  </si>
  <si>
    <t>Toad rush</t>
  </si>
  <si>
    <t>Juncus caesariensis</t>
  </si>
  <si>
    <t>JUCA2</t>
  </si>
  <si>
    <t>Coville</t>
  </si>
  <si>
    <t>New Jersey rush</t>
  </si>
  <si>
    <t>Juncus canadensis</t>
  </si>
  <si>
    <t>JUCA3</t>
  </si>
  <si>
    <t>J. Gay ex Laharpe</t>
  </si>
  <si>
    <t>Canada rush</t>
  </si>
  <si>
    <t>Juncus effusus var. conglomeratus</t>
  </si>
  <si>
    <t>JUCO9</t>
  </si>
  <si>
    <t>Common rush</t>
  </si>
  <si>
    <t>Juncus coriaceus</t>
  </si>
  <si>
    <t>Awl-leaf rush</t>
  </si>
  <si>
    <t>Juncus debilis</t>
  </si>
  <si>
    <t>JUDE</t>
  </si>
  <si>
    <t>Weak rush</t>
  </si>
  <si>
    <t>Juncus dichotomus</t>
  </si>
  <si>
    <t>JUDI</t>
  </si>
  <si>
    <t>Forked rush</t>
  </si>
  <si>
    <t>Juncus diffusissimus</t>
  </si>
  <si>
    <t>JUDI2</t>
  </si>
  <si>
    <t>Slim-pod rush</t>
  </si>
  <si>
    <t>Dudley's rush</t>
  </si>
  <si>
    <t>L. (L.) Engelm.</t>
  </si>
  <si>
    <t>Juncus effusus var. pylaei</t>
  </si>
  <si>
    <t>JUEFP2</t>
  </si>
  <si>
    <t>L. (Laharpe) Fernald &amp; Wiegand </t>
  </si>
  <si>
    <t>Juncus pylaei</t>
  </si>
  <si>
    <t>Juncus effusus var. solutus</t>
  </si>
  <si>
    <t>JUEFS</t>
  </si>
  <si>
    <t>L. Fernald &amp; Wiegand</t>
  </si>
  <si>
    <t>Lamp Rush</t>
  </si>
  <si>
    <t>Juncus elliottii</t>
  </si>
  <si>
    <t>JUEL</t>
  </si>
  <si>
    <t>Elliott's rush</t>
  </si>
  <si>
    <t>Juncus gerardi</t>
  </si>
  <si>
    <t>Juncus gerardii</t>
  </si>
  <si>
    <t>_JUGE4</t>
  </si>
  <si>
    <t>JUGE</t>
  </si>
  <si>
    <t>Loisel.</t>
  </si>
  <si>
    <t>Blackfoot rush</t>
  </si>
  <si>
    <t>Juncus greenei</t>
  </si>
  <si>
    <t>JUGR</t>
  </si>
  <si>
    <t>Oakes &amp; Tuckerman</t>
  </si>
  <si>
    <t>Greene's rush</t>
  </si>
  <si>
    <t>Juncus inflexus</t>
  </si>
  <si>
    <t>JUIN</t>
  </si>
  <si>
    <t>Hard rush</t>
  </si>
  <si>
    <t>Juncus marginatus</t>
  </si>
  <si>
    <t>JUMA4</t>
  </si>
  <si>
    <t>Rostk.</t>
  </si>
  <si>
    <t>Grass-leaved rush</t>
  </si>
  <si>
    <t>Juncus militaris</t>
  </si>
  <si>
    <t>JUMI2</t>
  </si>
  <si>
    <t>Bayonet rush</t>
  </si>
  <si>
    <t>Knotted rush</t>
  </si>
  <si>
    <t>Juncus nodosus var. nodosus</t>
  </si>
  <si>
    <t>JUNON</t>
  </si>
  <si>
    <t>Juncus pelocarpus</t>
  </si>
  <si>
    <t>JUPE</t>
  </si>
  <si>
    <t>E. Mey.</t>
  </si>
  <si>
    <t>Brown-fruited rush</t>
  </si>
  <si>
    <t>JUPY</t>
  </si>
  <si>
    <t>Laharpe</t>
  </si>
  <si>
    <t>Juncus scirpoides</t>
  </si>
  <si>
    <t>Sedge rush</t>
  </si>
  <si>
    <t>Juncus secundus</t>
  </si>
  <si>
    <t>JUSE</t>
  </si>
  <si>
    <t>Beauv. ex Poir.</t>
  </si>
  <si>
    <t>Lopsided rush</t>
  </si>
  <si>
    <t>Juncus sp.</t>
  </si>
  <si>
    <t>Rush</t>
  </si>
  <si>
    <t>Juncus subcaudatus</t>
  </si>
  <si>
    <t>(Engelm.) Coville &amp; Blake</t>
  </si>
  <si>
    <t>Woodland rush</t>
  </si>
  <si>
    <t>Poverty rush</t>
  </si>
  <si>
    <t>Juncus torreyi</t>
  </si>
  <si>
    <t>JUTO</t>
  </si>
  <si>
    <t>Torrey's rush</t>
  </si>
  <si>
    <t>Juncus validus</t>
  </si>
  <si>
    <t>JUVA2</t>
  </si>
  <si>
    <t>Roundhead rush</t>
  </si>
  <si>
    <t>Dwarf Juniper</t>
  </si>
  <si>
    <t>Juniperus communis var. depressa</t>
  </si>
  <si>
    <t>JUCOD</t>
  </si>
  <si>
    <t>L. Pursh</t>
  </si>
  <si>
    <t>Juniperus sp.</t>
  </si>
  <si>
    <t>JUNIP</t>
  </si>
  <si>
    <t>Juniper</t>
  </si>
  <si>
    <t>Juniperus virginiana</t>
  </si>
  <si>
    <t>JUVI</t>
  </si>
  <si>
    <t>Eastern red-cedar</t>
  </si>
  <si>
    <t>Justicia americana</t>
  </si>
  <si>
    <t>JUAM</t>
  </si>
  <si>
    <t>(L.) Vahl</t>
  </si>
  <si>
    <t>Acanthaceae</t>
  </si>
  <si>
    <t>Justicia sp.</t>
  </si>
  <si>
    <t>JUSTI</t>
  </si>
  <si>
    <t>Water-Willow</t>
  </si>
  <si>
    <t>Kalmia angustifolia</t>
  </si>
  <si>
    <t>KAAN</t>
  </si>
  <si>
    <t>Sheep laurel</t>
  </si>
  <si>
    <t>Kalmia buxifolia</t>
  </si>
  <si>
    <t>Leiophyllum buxifolium</t>
  </si>
  <si>
    <t>KABU</t>
  </si>
  <si>
    <t>LEBU</t>
  </si>
  <si>
    <t>(Bergius) Gift &amp; Kron</t>
  </si>
  <si>
    <t>Sand myrtle</t>
  </si>
  <si>
    <t>Kalmia latifolia</t>
  </si>
  <si>
    <t>KALA</t>
  </si>
  <si>
    <t>Mountain laurel</t>
  </si>
  <si>
    <t>Kalmia polifolia</t>
  </si>
  <si>
    <t>KAPO</t>
  </si>
  <si>
    <t>Wangenh.</t>
  </si>
  <si>
    <t>Pale laurel</t>
  </si>
  <si>
    <t>Kalmia sp.</t>
  </si>
  <si>
    <t>KALMI</t>
  </si>
  <si>
    <t>Laurel</t>
  </si>
  <si>
    <t>Kickxia elatine</t>
  </si>
  <si>
    <t>KIEL</t>
  </si>
  <si>
    <t>Sharpleaf cancerwort</t>
  </si>
  <si>
    <t>Kickxia sp.</t>
  </si>
  <si>
    <t>KICKX</t>
  </si>
  <si>
    <t>Dumort.</t>
  </si>
  <si>
    <t>Cancerwort</t>
  </si>
  <si>
    <t>Kickxia spuria</t>
  </si>
  <si>
    <t>KISP</t>
  </si>
  <si>
    <t>Roundleaf cancerwort</t>
  </si>
  <si>
    <t>Knautia arvensis</t>
  </si>
  <si>
    <t>KNAR</t>
  </si>
  <si>
    <t>(L.) J.M. Coult.</t>
  </si>
  <si>
    <t>Bluebutton</t>
  </si>
  <si>
    <t>Knautia sp.</t>
  </si>
  <si>
    <t>KNAUT</t>
  </si>
  <si>
    <t>Scabiosa</t>
  </si>
  <si>
    <t>KOSC</t>
  </si>
  <si>
    <t>(L.) Schrad.</t>
  </si>
  <si>
    <t>_KOCHI_G</t>
  </si>
  <si>
    <t>Kochia</t>
  </si>
  <si>
    <t>Koelreuteria paniculata</t>
  </si>
  <si>
    <t>KOPA</t>
  </si>
  <si>
    <t>Laxm.</t>
  </si>
  <si>
    <t>Goldenrain tree</t>
  </si>
  <si>
    <t>Kolkwitzia amabilis</t>
  </si>
  <si>
    <t>KOAM80</t>
  </si>
  <si>
    <t>Graebn.</t>
  </si>
  <si>
    <t>Beautybush</t>
  </si>
  <si>
    <t>Kolkwitzia sp.</t>
  </si>
  <si>
    <t>KOLKW</t>
  </si>
  <si>
    <t>Kolkwitzia</t>
  </si>
  <si>
    <t>Kosteletzkya pentacarpos</t>
  </si>
  <si>
    <t>KOPE2</t>
  </si>
  <si>
    <t>(L.) Ledeb.</t>
  </si>
  <si>
    <t>Virginia saltmarsh mallow</t>
  </si>
  <si>
    <t>Kosteletzkya virginica</t>
  </si>
  <si>
    <t>Kosteletzkya sp.</t>
  </si>
  <si>
    <t>KOSTE</t>
  </si>
  <si>
    <t>C. Presl</t>
  </si>
  <si>
    <t>Kosteletzkya</t>
  </si>
  <si>
    <t>KOVI</t>
  </si>
  <si>
    <t>(L.) C. Presl ex A. Gray</t>
  </si>
  <si>
    <t>Krigia biflora</t>
  </si>
  <si>
    <t>KRBI</t>
  </si>
  <si>
    <t>(Walt.) Blake</t>
  </si>
  <si>
    <t>Twoflower dwarfdandelion</t>
  </si>
  <si>
    <t>Krigia dandelion</t>
  </si>
  <si>
    <t>KRDA</t>
  </si>
  <si>
    <t>Potato dwarf-dandelion</t>
  </si>
  <si>
    <t>Krigia sp.</t>
  </si>
  <si>
    <t>KRIGI</t>
  </si>
  <si>
    <t>Dwarfdandelion</t>
  </si>
  <si>
    <t>Krigia virginica</t>
  </si>
  <si>
    <t>KRVI</t>
  </si>
  <si>
    <t>Virginia dwarfdandelion</t>
  </si>
  <si>
    <t>KUEU</t>
  </si>
  <si>
    <t>_KUHNI_G</t>
  </si>
  <si>
    <t>Kuhnia</t>
  </si>
  <si>
    <t>Kummerowia sp.</t>
  </si>
  <si>
    <t>KUMME</t>
  </si>
  <si>
    <t>Schindl.</t>
  </si>
  <si>
    <t>Kummerowia</t>
  </si>
  <si>
    <t>Kummerowia stipulacea</t>
  </si>
  <si>
    <t>KUST</t>
  </si>
  <si>
    <t>(Maxim.) Makino</t>
  </si>
  <si>
    <t>Korean clover</t>
  </si>
  <si>
    <t>Lespedeza stipulacea</t>
  </si>
  <si>
    <t>Kummerowia striata</t>
  </si>
  <si>
    <t>KUST2</t>
  </si>
  <si>
    <t>(Thunb.) Schindl.</t>
  </si>
  <si>
    <t>Japanese clover</t>
  </si>
  <si>
    <t>Lespedeza striata</t>
  </si>
  <si>
    <t>Miq.</t>
  </si>
  <si>
    <t>Kyllinga sp.</t>
  </si>
  <si>
    <t>KYLLI2</t>
  </si>
  <si>
    <t>Spikesedge</t>
  </si>
  <si>
    <t>Lachnanthes caroliana</t>
  </si>
  <si>
    <t>LACA5</t>
  </si>
  <si>
    <t>(Lam.) Dandy</t>
  </si>
  <si>
    <t>Redroot</t>
  </si>
  <si>
    <t>Haemodoraceae</t>
  </si>
  <si>
    <t>Lachnanthes sp.</t>
  </si>
  <si>
    <t>LACHN2</t>
  </si>
  <si>
    <t>Lachnanthes</t>
  </si>
  <si>
    <t>(Moench) Fern.</t>
  </si>
  <si>
    <t>Blue lettuce</t>
  </si>
  <si>
    <t>Canada lettuce</t>
  </si>
  <si>
    <t>Lactuca floridana</t>
  </si>
  <si>
    <t>LAFL</t>
  </si>
  <si>
    <t>Woodland lettuce</t>
  </si>
  <si>
    <t>Lactuca floridana var. floridana</t>
  </si>
  <si>
    <t>LAFLF</t>
  </si>
  <si>
    <t>Florida Blue Lettuce</t>
  </si>
  <si>
    <t>Lactuca floridana var. villosa</t>
  </si>
  <si>
    <t>LAFLV</t>
  </si>
  <si>
    <t xml:space="preserve">(L.) Gaertn. (Jacq.) Cronquist </t>
  </si>
  <si>
    <t>Lactuca graminifolia</t>
  </si>
  <si>
    <t>LAGR</t>
  </si>
  <si>
    <t>Grass-leaf lettuce</t>
  </si>
  <si>
    <t>Lactuca graminifolia var. graminifolia</t>
  </si>
  <si>
    <t>LAGRG</t>
  </si>
  <si>
    <t>Lactuca hirsuta</t>
  </si>
  <si>
    <t>LAHI</t>
  </si>
  <si>
    <t>Muhl. ex Nutt.</t>
  </si>
  <si>
    <t>Hairy lettuce</t>
  </si>
  <si>
    <t>Lactuca hirsuta var. sanguinea</t>
  </si>
  <si>
    <t>LAHIS2</t>
  </si>
  <si>
    <t>Muhl. ex Nutt. (Bigelow) Fernald</t>
  </si>
  <si>
    <t>Red-stem hairy lettuce</t>
  </si>
  <si>
    <t>Lactuca saligna</t>
  </si>
  <si>
    <t>LASA</t>
  </si>
  <si>
    <t>Willow-leaf lettuce</t>
  </si>
  <si>
    <t>Prickly lettuce</t>
  </si>
  <si>
    <t>Lactuca sp.</t>
  </si>
  <si>
    <t>Lettuce</t>
  </si>
  <si>
    <t>Lamiastrum galeobdolon</t>
  </si>
  <si>
    <t>(L.) Ehrend. &amp; Polatschek</t>
  </si>
  <si>
    <t>Yellow archangel</t>
  </si>
  <si>
    <t>Lamiastrum sp.</t>
  </si>
  <si>
    <t>LAMIA</t>
  </si>
  <si>
    <t>Lamiastrum</t>
  </si>
  <si>
    <t>Lamium amplexicaule</t>
  </si>
  <si>
    <t>LAAM</t>
  </si>
  <si>
    <t>Henbit</t>
  </si>
  <si>
    <t>Lamium maculatum</t>
  </si>
  <si>
    <t>LAMA</t>
  </si>
  <si>
    <t>Spotted dead-nettle</t>
  </si>
  <si>
    <t>Lamium purpureum</t>
  </si>
  <si>
    <t>LAPU2</t>
  </si>
  <si>
    <t>Purple dead-nettle</t>
  </si>
  <si>
    <t>Lamium sp.</t>
  </si>
  <si>
    <t>LAMIU</t>
  </si>
  <si>
    <t>Deadnettle</t>
  </si>
  <si>
    <t>Laportea canadensis</t>
  </si>
  <si>
    <t>LACA3</t>
  </si>
  <si>
    <t>(L.) Weddell</t>
  </si>
  <si>
    <t>Wood-nettle</t>
  </si>
  <si>
    <t>Laportea sp.</t>
  </si>
  <si>
    <t>LAPOR</t>
  </si>
  <si>
    <t>Gaudich.</t>
  </si>
  <si>
    <t>Laportea</t>
  </si>
  <si>
    <t>Lappula sp.</t>
  </si>
  <si>
    <t>LAPPU</t>
  </si>
  <si>
    <t>Lappula squarrosa</t>
  </si>
  <si>
    <t>LASQ</t>
  </si>
  <si>
    <t>(Retz.) Dumort.</t>
  </si>
  <si>
    <t>European stickseed</t>
  </si>
  <si>
    <t>Nipplewort</t>
  </si>
  <si>
    <t>Lapsana sp.</t>
  </si>
  <si>
    <t>LAPSA</t>
  </si>
  <si>
    <t>Larix decidua</t>
  </si>
  <si>
    <t>LADE2</t>
  </si>
  <si>
    <t>European larch</t>
  </si>
  <si>
    <t>Larix laricina</t>
  </si>
  <si>
    <t>LALA</t>
  </si>
  <si>
    <t>(Du Roi) K. Koch</t>
  </si>
  <si>
    <t>American larch</t>
  </si>
  <si>
    <t>Larix sp.</t>
  </si>
  <si>
    <t>LARIX</t>
  </si>
  <si>
    <t>Larch</t>
  </si>
  <si>
    <t>Lathyrus hirsutus</t>
  </si>
  <si>
    <t>LAHI2</t>
  </si>
  <si>
    <t>Hairy vetchling</t>
  </si>
  <si>
    <t>Beach pea</t>
  </si>
  <si>
    <t>Lathyrus japonicus var. maritimus</t>
  </si>
  <si>
    <t>LAJAM</t>
  </si>
  <si>
    <t>Willd. (L.) Kartesz &amp; Gandhi</t>
  </si>
  <si>
    <t>Lathyrus maritimus</t>
  </si>
  <si>
    <t>Lathyrus japonicus var. pellitus</t>
  </si>
  <si>
    <t>LAJAP2</t>
  </si>
  <si>
    <t>Willd. Fernald</t>
  </si>
  <si>
    <t>Perennial sweetpea</t>
  </si>
  <si>
    <t>LAMA3</t>
  </si>
  <si>
    <t>Lathyrus ochroleucus</t>
  </si>
  <si>
    <t>LAOC2</t>
  </si>
  <si>
    <t>Cream Vetchling</t>
  </si>
  <si>
    <t>Marsh pea</t>
  </si>
  <si>
    <t>Lathyrus pratensis</t>
  </si>
  <si>
    <t>LAPR</t>
  </si>
  <si>
    <t>Meadow Vetchling</t>
  </si>
  <si>
    <t>Lathyrus sp.</t>
  </si>
  <si>
    <t>Pea</t>
  </si>
  <si>
    <t>Lathyrus tuberosus</t>
  </si>
  <si>
    <t>LATU</t>
  </si>
  <si>
    <t>Field pea</t>
  </si>
  <si>
    <t>Lathyrus venosus</t>
  </si>
  <si>
    <t>LAVE</t>
  </si>
  <si>
    <t>Veiny vetchling</t>
  </si>
  <si>
    <t>Lechea intermedia</t>
  </si>
  <si>
    <t>LEIN</t>
  </si>
  <si>
    <t>Leggett ex Britton</t>
  </si>
  <si>
    <t>Large-pod pinweed</t>
  </si>
  <si>
    <t>Lechea intermedia var. intermedia</t>
  </si>
  <si>
    <t>LEINI2</t>
  </si>
  <si>
    <t>Lechea maritima</t>
  </si>
  <si>
    <t>LEMA</t>
  </si>
  <si>
    <t>Leggett ex Britton, Sterns &amp; Poggenb.</t>
  </si>
  <si>
    <t>Beach pinweed</t>
  </si>
  <si>
    <t>Lechea minor</t>
  </si>
  <si>
    <t>Thyme-leaf pinweed</t>
  </si>
  <si>
    <t>Lechea mucronata</t>
  </si>
  <si>
    <t>LEMU3</t>
  </si>
  <si>
    <t>Hairy pinweed</t>
  </si>
  <si>
    <t>Lechea villosa</t>
  </si>
  <si>
    <t>Lechea pulchella</t>
  </si>
  <si>
    <t>LEPU4</t>
  </si>
  <si>
    <t>Leggett's pinweed</t>
  </si>
  <si>
    <t>Lechea racemulosa</t>
  </si>
  <si>
    <t>LERA</t>
  </si>
  <si>
    <t>Oblong-fruit pinweed</t>
  </si>
  <si>
    <t>Lechea sp.</t>
  </si>
  <si>
    <t>LECHE</t>
  </si>
  <si>
    <t>Pinweed</t>
  </si>
  <si>
    <t>Lechea tenuifolia</t>
  </si>
  <si>
    <t>LETE</t>
  </si>
  <si>
    <t>Narrow-leaf pinweed</t>
  </si>
  <si>
    <t>Ledum groenlandicum</t>
  </si>
  <si>
    <t>Oeder.</t>
  </si>
  <si>
    <t>Labrador tea</t>
  </si>
  <si>
    <t>Ledum sp.</t>
  </si>
  <si>
    <t>LEDUM</t>
  </si>
  <si>
    <t>Labrador Tea</t>
  </si>
  <si>
    <t>Rice cutgrass</t>
  </si>
  <si>
    <t>Leersia sp.</t>
  </si>
  <si>
    <t>LEERS</t>
  </si>
  <si>
    <t>Cutgrass</t>
  </si>
  <si>
    <t>Leersia virginica</t>
  </si>
  <si>
    <t>LEVI2</t>
  </si>
  <si>
    <t>White grass</t>
  </si>
  <si>
    <t>(Bergius) Elliott</t>
  </si>
  <si>
    <t>Leiophyllum sp.</t>
  </si>
  <si>
    <t>LEIOP</t>
  </si>
  <si>
    <t>R. Hedw.</t>
  </si>
  <si>
    <t>Leiophyllum</t>
  </si>
  <si>
    <t>Duckweed</t>
  </si>
  <si>
    <t>Lemnaceae</t>
  </si>
  <si>
    <t>Lemna perpusilla</t>
  </si>
  <si>
    <t>Minute duckweed</t>
  </si>
  <si>
    <t>Lemna sp.</t>
  </si>
  <si>
    <t>Lemna trisulca</t>
  </si>
  <si>
    <t>Star duckweed</t>
  </si>
  <si>
    <t>Lemna valdiviana</t>
  </si>
  <si>
    <t>LEVA</t>
  </si>
  <si>
    <t>Phil.</t>
  </si>
  <si>
    <t>Pale duckweed</t>
  </si>
  <si>
    <t>Lens culinaris</t>
  </si>
  <si>
    <t>LECU2</t>
  </si>
  <si>
    <t>Lentil</t>
  </si>
  <si>
    <t>Lens esculenta</t>
  </si>
  <si>
    <t>LEES</t>
  </si>
  <si>
    <t>Lens sp.</t>
  </si>
  <si>
    <t>LENS</t>
  </si>
  <si>
    <t>Leontodon autumnalis</t>
  </si>
  <si>
    <t>LEAU2</t>
  </si>
  <si>
    <t>Fall-dandelion</t>
  </si>
  <si>
    <t>Leontodon sp.</t>
  </si>
  <si>
    <t>LEONT</t>
  </si>
  <si>
    <t>Hawkbit</t>
  </si>
  <si>
    <t>Leontodon taraxacoides</t>
  </si>
  <si>
    <t>(Vill.) Mérat</t>
  </si>
  <si>
    <t>Leonurus cardiaca</t>
  </si>
  <si>
    <t>LECA2</t>
  </si>
  <si>
    <t>Common motherwort</t>
  </si>
  <si>
    <t>LEMA2</t>
  </si>
  <si>
    <t>Motherwort</t>
  </si>
  <si>
    <t>Leonurus sp.</t>
  </si>
  <si>
    <t>LEONU</t>
  </si>
  <si>
    <t>Lepidium campestre</t>
  </si>
  <si>
    <t>LECA5</t>
  </si>
  <si>
    <t>(L.) W.T. Aiton</t>
  </si>
  <si>
    <t>Field pepperweed</t>
  </si>
  <si>
    <t>Lepidium densiflorum</t>
  </si>
  <si>
    <t>LEDE</t>
  </si>
  <si>
    <t>Common pepperweed</t>
  </si>
  <si>
    <t>Lepidium ruderale</t>
  </si>
  <si>
    <t>LERU</t>
  </si>
  <si>
    <t>Stinking pepper grass</t>
  </si>
  <si>
    <t>Lepidium sativum</t>
  </si>
  <si>
    <t>LESA2</t>
  </si>
  <si>
    <t>Garden cress</t>
  </si>
  <si>
    <t>Lepidium sp.</t>
  </si>
  <si>
    <t>Pepperweed</t>
  </si>
  <si>
    <t>Virginia pepperweed</t>
  </si>
  <si>
    <t>Leptochloa fascicularis</t>
  </si>
  <si>
    <t>LEFA</t>
  </si>
  <si>
    <t>(Lam.) A. Gray</t>
  </si>
  <si>
    <t>Bearded sprangletop</t>
  </si>
  <si>
    <t>Leptochloa fascicularis var. acuminata</t>
  </si>
  <si>
    <t>LEFAA</t>
  </si>
  <si>
    <t>(Lam.) A. Gray (Nash) Gleason</t>
  </si>
  <si>
    <t>Sprangletop</t>
  </si>
  <si>
    <t>Leptochloa fascicularis var. maritima</t>
  </si>
  <si>
    <t>LEFAM</t>
  </si>
  <si>
    <t>(Lam.) A. Gray (E.P. Bicknell) Gleason</t>
  </si>
  <si>
    <t>Long-awn sprangletop</t>
  </si>
  <si>
    <t>(L.) Kunth (Lam.) N. Snow</t>
  </si>
  <si>
    <t>Leptochloa sp.</t>
  </si>
  <si>
    <t>LEPTO</t>
  </si>
  <si>
    <t>(Schult.) Chase</t>
  </si>
  <si>
    <t>_LEPTO2_G</t>
  </si>
  <si>
    <t>Chase</t>
  </si>
  <si>
    <t>Leptoloma</t>
  </si>
  <si>
    <t>Lespedeza angustifolia</t>
  </si>
  <si>
    <t>LEAN</t>
  </si>
  <si>
    <t>(Pursh) Ell.</t>
  </si>
  <si>
    <t>Narrow-leaved bush-clover</t>
  </si>
  <si>
    <t>Lespedeza bicolor</t>
  </si>
  <si>
    <t>LEBI2</t>
  </si>
  <si>
    <t>Shrub lespedeza</t>
  </si>
  <si>
    <t>Lespedeza capitata</t>
  </si>
  <si>
    <t>LECA8</t>
  </si>
  <si>
    <t>Roundhead lespedeza</t>
  </si>
  <si>
    <t>Lespedeza cuneata</t>
  </si>
  <si>
    <t>LECU</t>
  </si>
  <si>
    <t>(Dum.-Cours.) G. Don</t>
  </si>
  <si>
    <t>Sericea lespedeza</t>
  </si>
  <si>
    <t>Lespedeza frutescens</t>
  </si>
  <si>
    <t>LEFR5</t>
  </si>
  <si>
    <t>(L.) Hornem.</t>
  </si>
  <si>
    <t>Shrubby lespedeza</t>
  </si>
  <si>
    <t>Lespedeza hirta</t>
  </si>
  <si>
    <t>LEHI2</t>
  </si>
  <si>
    <t>Hairy lespedeza</t>
  </si>
  <si>
    <t>Lespedeza hirta ssp. hirta</t>
  </si>
  <si>
    <t>LEHIH2</t>
  </si>
  <si>
    <t>Lespedeza x intermixta</t>
  </si>
  <si>
    <t>Lespedeza procumbens</t>
  </si>
  <si>
    <t>LEPR</t>
  </si>
  <si>
    <t>Trailing bush-clover</t>
  </si>
  <si>
    <t>Lespedeza repens</t>
  </si>
  <si>
    <t>LERE2</t>
  </si>
  <si>
    <t>Creeping bush-clover</t>
  </si>
  <si>
    <t>Lespedeza sp.</t>
  </si>
  <si>
    <t>LESPE</t>
  </si>
  <si>
    <t>Lespedeza</t>
  </si>
  <si>
    <t>LEST3</t>
  </si>
  <si>
    <t>LEST4</t>
  </si>
  <si>
    <t>(Thunb.) Hook &amp; Arn.</t>
  </si>
  <si>
    <t>Lespedeza stuevei</t>
  </si>
  <si>
    <t>LEST5</t>
  </si>
  <si>
    <t>Stueve's downey bush clover</t>
  </si>
  <si>
    <t>Lespedeza thunbergii</t>
  </si>
  <si>
    <t>LETH4</t>
  </si>
  <si>
    <t>(DC.) Nakai</t>
  </si>
  <si>
    <t>Thunberg's bush-clover</t>
  </si>
  <si>
    <t>Lespedeza violacea</t>
  </si>
  <si>
    <t>LEVI6</t>
  </si>
  <si>
    <t>Violet lespedeza</t>
  </si>
  <si>
    <t>Lespedeza virginica</t>
  </si>
  <si>
    <t>LEVI7</t>
  </si>
  <si>
    <t>Slender bush-clover</t>
  </si>
  <si>
    <t>Lespedeza x brittonii</t>
  </si>
  <si>
    <t>LEBR2</t>
  </si>
  <si>
    <t>Britton's lespedeza</t>
  </si>
  <si>
    <t>LEIN25</t>
  </si>
  <si>
    <t>Lespedeza x nuttallii</t>
  </si>
  <si>
    <t>LENU</t>
  </si>
  <si>
    <t>Darl.</t>
  </si>
  <si>
    <t>Nuttall's bush-clover</t>
  </si>
  <si>
    <t>Lespedeza x simulata</t>
  </si>
  <si>
    <t>LESI2</t>
  </si>
  <si>
    <t>Bush-clover</t>
  </si>
  <si>
    <t>Leucanthemum sp.</t>
  </si>
  <si>
    <t>Leucospora multifida</t>
  </si>
  <si>
    <t>LEMU</t>
  </si>
  <si>
    <t>Narrowleaf paleseed</t>
  </si>
  <si>
    <t>Leucospora sp.</t>
  </si>
  <si>
    <t>LEUCO4</t>
  </si>
  <si>
    <t>Leucospora</t>
  </si>
  <si>
    <t>LERA4</t>
  </si>
  <si>
    <t>(L.) A. Gray</t>
  </si>
  <si>
    <t>LEUCO5</t>
  </si>
  <si>
    <t>Liatris pilosa</t>
  </si>
  <si>
    <t>LIPI7</t>
  </si>
  <si>
    <t>Grass-leaved blazing star</t>
  </si>
  <si>
    <t>Liatris pycnostachya</t>
  </si>
  <si>
    <t>LIPY</t>
  </si>
  <si>
    <t>Prairie blazing star</t>
  </si>
  <si>
    <t>Liatris scariosa</t>
  </si>
  <si>
    <t>LISC2</t>
  </si>
  <si>
    <t>Devil's bite</t>
  </si>
  <si>
    <t>Liatris scariosa var. novae-angliae</t>
  </si>
  <si>
    <t>LISCN2</t>
  </si>
  <si>
    <t>(L.) Willd. Lunell</t>
  </si>
  <si>
    <t>Northern blazing-star</t>
  </si>
  <si>
    <t>Liatris sp.</t>
  </si>
  <si>
    <t>LIATR</t>
  </si>
  <si>
    <t>Gaertn. ex Schreb.</t>
  </si>
  <si>
    <t>Blazing Star</t>
  </si>
  <si>
    <t>Liatris spicata</t>
  </si>
  <si>
    <t>LISP</t>
  </si>
  <si>
    <t>Blazing-star</t>
  </si>
  <si>
    <t>Liatris spicata var. spicata</t>
  </si>
  <si>
    <t>LISPS</t>
  </si>
  <si>
    <t>Ligustrum amurense</t>
  </si>
  <si>
    <t>LIAM</t>
  </si>
  <si>
    <t>Carrière</t>
  </si>
  <si>
    <t>Amur privet</t>
  </si>
  <si>
    <t>Ligustrum obtusifolium</t>
  </si>
  <si>
    <t>LIOB</t>
  </si>
  <si>
    <t>Siebold &amp; Zucc.</t>
  </si>
  <si>
    <t>Obtuse-leaved privet</t>
  </si>
  <si>
    <t>Ligustrum ovalifolium</t>
  </si>
  <si>
    <t>LIOV</t>
  </si>
  <si>
    <t>Hassk.</t>
  </si>
  <si>
    <t>California privet</t>
  </si>
  <si>
    <t>Ligustrum sinense</t>
  </si>
  <si>
    <t>LISI</t>
  </si>
  <si>
    <t>Chinese privet</t>
  </si>
  <si>
    <t>Ligustrum sp.</t>
  </si>
  <si>
    <t>LIGUS2</t>
  </si>
  <si>
    <t>Privet</t>
  </si>
  <si>
    <t>Ligustrum vulgare</t>
  </si>
  <si>
    <t>LIVU</t>
  </si>
  <si>
    <t>Common privet</t>
  </si>
  <si>
    <t>Lilaeopsis chinensis</t>
  </si>
  <si>
    <t>LICH</t>
  </si>
  <si>
    <t>Lilaeopsis sp.</t>
  </si>
  <si>
    <t>LILAE2</t>
  </si>
  <si>
    <t>Grasswort</t>
  </si>
  <si>
    <t>Lilium canadense</t>
  </si>
  <si>
    <t>Canada lily</t>
  </si>
  <si>
    <t>Lilium lancifolium</t>
  </si>
  <si>
    <t>LILA8</t>
  </si>
  <si>
    <t>Tiger lily</t>
  </si>
  <si>
    <t>Lilium philadelphicum</t>
  </si>
  <si>
    <t>LIPH</t>
  </si>
  <si>
    <t>Wood lily</t>
  </si>
  <si>
    <t>Lilium philadelphicum var. philadelphicum</t>
  </si>
  <si>
    <t>LIPHP</t>
  </si>
  <si>
    <t>Lilium sp.</t>
  </si>
  <si>
    <t>Lily</t>
  </si>
  <si>
    <t>Lilium superbum</t>
  </si>
  <si>
    <t>LISU</t>
  </si>
  <si>
    <t>Turk's-cap lily</t>
  </si>
  <si>
    <t>Limnobium sp.</t>
  </si>
  <si>
    <t>LIMNO</t>
  </si>
  <si>
    <t>Spongeplant</t>
  </si>
  <si>
    <t>Limnobium spongia</t>
  </si>
  <si>
    <t>LISP2</t>
  </si>
  <si>
    <t>(Bosc) L.C. Rich. ex Steud.</t>
  </si>
  <si>
    <t>American frog's bit</t>
  </si>
  <si>
    <t>Limonium carolinianum</t>
  </si>
  <si>
    <t>LICA17</t>
  </si>
  <si>
    <t>(Walt.) Britt.</t>
  </si>
  <si>
    <t>Sea lavender</t>
  </si>
  <si>
    <t>Limonium sp.</t>
  </si>
  <si>
    <t>LIMON</t>
  </si>
  <si>
    <t>Sea Lavender</t>
  </si>
  <si>
    <t>Limosella australis</t>
  </si>
  <si>
    <t>LIAU6</t>
  </si>
  <si>
    <t>Welsh mudwort</t>
  </si>
  <si>
    <t>Limosella subulata</t>
  </si>
  <si>
    <t>Limosella sp.</t>
  </si>
  <si>
    <t>LIMOS</t>
  </si>
  <si>
    <t>Mudwort</t>
  </si>
  <si>
    <t>LISU2</t>
  </si>
  <si>
    <t>Ives</t>
  </si>
  <si>
    <t>Linaria canadensis</t>
  </si>
  <si>
    <t>Nuttallanthus canadensis</t>
  </si>
  <si>
    <t>LICA6</t>
  </si>
  <si>
    <t>NUCA</t>
  </si>
  <si>
    <t>(L.) Chaz.</t>
  </si>
  <si>
    <t>Blue toadflax</t>
  </si>
  <si>
    <t>Linaria repens</t>
  </si>
  <si>
    <t>LIRE3</t>
  </si>
  <si>
    <t>Striped toadflax</t>
  </si>
  <si>
    <t>Linaria sp.</t>
  </si>
  <si>
    <t>Toadflax</t>
  </si>
  <si>
    <t>Linaria vulgaris</t>
  </si>
  <si>
    <t>LIVU2</t>
  </si>
  <si>
    <t>Butter-and-eggs</t>
  </si>
  <si>
    <t>Lindera benzoin</t>
  </si>
  <si>
    <t>LIBE3</t>
  </si>
  <si>
    <t>(L.) Blume</t>
  </si>
  <si>
    <t>Spicebush</t>
  </si>
  <si>
    <t>Lauraceae</t>
  </si>
  <si>
    <t>Lindera sp.</t>
  </si>
  <si>
    <t>LINDE2</t>
  </si>
  <si>
    <t>Yellowseed false pimpernel</t>
  </si>
  <si>
    <t>Lindernia dubia var. anagallidea</t>
  </si>
  <si>
    <t>LIDUA</t>
  </si>
  <si>
    <t>(L.) Pennell (Michx.) Cooperr.</t>
  </si>
  <si>
    <t>Lindernia dubia var. dubia</t>
  </si>
  <si>
    <t>LIDUD</t>
  </si>
  <si>
    <t>Lindernia sp.</t>
  </si>
  <si>
    <t>LINDE</t>
  </si>
  <si>
    <t>False Pimpernel</t>
  </si>
  <si>
    <t>LIBO3</t>
  </si>
  <si>
    <t>Twinflower</t>
  </si>
  <si>
    <t>Linnaea borealis var. americana</t>
  </si>
  <si>
    <t>Linnaea borealis ssp. americana</t>
  </si>
  <si>
    <t>LIBOA</t>
  </si>
  <si>
    <t>L. (Forbes) Hultén ex R.T. Clausen</t>
  </si>
  <si>
    <t>LIBOA2</t>
  </si>
  <si>
    <t>L. (Forbes) Rehder</t>
  </si>
  <si>
    <t>Linnaea sp.</t>
  </si>
  <si>
    <t>LINNA</t>
  </si>
  <si>
    <t>Linum catharticum</t>
  </si>
  <si>
    <t>LICA9</t>
  </si>
  <si>
    <t>White flax</t>
  </si>
  <si>
    <t>Linum intercursum</t>
  </si>
  <si>
    <t>LIIN</t>
  </si>
  <si>
    <t>Bickn.</t>
  </si>
  <si>
    <t>Sandplain flax</t>
  </si>
  <si>
    <t>Linum medium</t>
  </si>
  <si>
    <t>LIME2</t>
  </si>
  <si>
    <t>(Planch.) Britt.</t>
  </si>
  <si>
    <t>Yellow flax</t>
  </si>
  <si>
    <t>Linum sp.</t>
  </si>
  <si>
    <t>LINUM</t>
  </si>
  <si>
    <t>Flax</t>
  </si>
  <si>
    <t>Linum striatum</t>
  </si>
  <si>
    <t>LIST</t>
  </si>
  <si>
    <t>Ridged yellow flax</t>
  </si>
  <si>
    <t>Linum sulcatum</t>
  </si>
  <si>
    <t>LISU4</t>
  </si>
  <si>
    <t>Grooved yellow flax</t>
  </si>
  <si>
    <t>Linum sulcatum var. sulcatum</t>
  </si>
  <si>
    <t>LISUS</t>
  </si>
  <si>
    <t>Linum usitatissimum</t>
  </si>
  <si>
    <t>LIUS</t>
  </si>
  <si>
    <t>Common flax</t>
  </si>
  <si>
    <t>Linum virginianum</t>
  </si>
  <si>
    <t>LIVI</t>
  </si>
  <si>
    <t>Woodland flax</t>
  </si>
  <si>
    <t>Liparis liliifolia</t>
  </si>
  <si>
    <t>LILI3</t>
  </si>
  <si>
    <t>(L.) L.C. Rich. ex Ker-Gawl.</t>
  </si>
  <si>
    <t>Lily-leaved twayblade</t>
  </si>
  <si>
    <t>Liparis loeselii</t>
  </si>
  <si>
    <t>LILO</t>
  </si>
  <si>
    <t>(L.) L.C. Rich.</t>
  </si>
  <si>
    <t>Yellow twayblade</t>
  </si>
  <si>
    <t>Liparis sp.</t>
  </si>
  <si>
    <t>LIPAR</t>
  </si>
  <si>
    <t>Widelip Orchid</t>
  </si>
  <si>
    <t>Lipocarpha maculata</t>
  </si>
  <si>
    <t>LIMA4</t>
  </si>
  <si>
    <t>American halfchaff sedge</t>
  </si>
  <si>
    <t>(Vahl) G. Tucker</t>
  </si>
  <si>
    <t>Smallflower halfchaff sedge</t>
  </si>
  <si>
    <t>Halfchaff Sedge</t>
  </si>
  <si>
    <t>Liquidambar sp.</t>
  </si>
  <si>
    <t>LIQUI</t>
  </si>
  <si>
    <t>Sweetgum</t>
  </si>
  <si>
    <t>Liquidambar styraciflua</t>
  </si>
  <si>
    <t>LIST2</t>
  </si>
  <si>
    <t>Liriodendron sp.</t>
  </si>
  <si>
    <t>LIRIO</t>
  </si>
  <si>
    <t>Tuliptree</t>
  </si>
  <si>
    <t>Magnoliaceae</t>
  </si>
  <si>
    <t>Liriodendron tulipifera</t>
  </si>
  <si>
    <t>LITU</t>
  </si>
  <si>
    <t>Listera australis</t>
  </si>
  <si>
    <t>LIAU3</t>
  </si>
  <si>
    <t>Southern twayblade</t>
  </si>
  <si>
    <t>Neottia bifolia</t>
  </si>
  <si>
    <t>Listera cordata</t>
  </si>
  <si>
    <t>Heartleaf twayblade</t>
  </si>
  <si>
    <t>Listera cordata var. cordata</t>
  </si>
  <si>
    <t>LICOC2</t>
  </si>
  <si>
    <t>Listera smallii</t>
  </si>
  <si>
    <t>LISM</t>
  </si>
  <si>
    <t>Appalachian twayblade</t>
  </si>
  <si>
    <t>Listera sp.</t>
  </si>
  <si>
    <t>Twayblade</t>
  </si>
  <si>
    <t>Neottia sp.</t>
  </si>
  <si>
    <t>LIAR4</t>
  </si>
  <si>
    <t>Lithospermum canescens</t>
  </si>
  <si>
    <t>LICA12</t>
  </si>
  <si>
    <t>(Michx.) Lehm.</t>
  </si>
  <si>
    <t>Hoary puccoon</t>
  </si>
  <si>
    <t>Lithospermum officinale</t>
  </si>
  <si>
    <t>LIOF</t>
  </si>
  <si>
    <t>Gromwell</t>
  </si>
  <si>
    <t>Lithospermum sp.</t>
  </si>
  <si>
    <t>Stoneseed</t>
  </si>
  <si>
    <t>Lithospermum virginianum</t>
  </si>
  <si>
    <t>Onosmodium virginianum</t>
  </si>
  <si>
    <t>LIVI11</t>
  </si>
  <si>
    <t>ONVI2</t>
  </si>
  <si>
    <t>Virginia false gromwell</t>
  </si>
  <si>
    <t>Lobelia boykinii</t>
  </si>
  <si>
    <t>LOBO</t>
  </si>
  <si>
    <t>Torr. &amp; Gray ex A. DC.</t>
  </si>
  <si>
    <t>Boykin's lobelia</t>
  </si>
  <si>
    <t>Lobelia canbyi</t>
  </si>
  <si>
    <t>LOCA</t>
  </si>
  <si>
    <t>Canby's lobelia</t>
  </si>
  <si>
    <t>Lobelia cardinalis</t>
  </si>
  <si>
    <t>LOCA2</t>
  </si>
  <si>
    <t>Cardinal-flower</t>
  </si>
  <si>
    <t>Lobelia chinensis</t>
  </si>
  <si>
    <t>LOCH4</t>
  </si>
  <si>
    <t>Chinese lobelia</t>
  </si>
  <si>
    <t>Water lobelia</t>
  </si>
  <si>
    <t>Lobelia inflata</t>
  </si>
  <si>
    <t>Indian-tobacco</t>
  </si>
  <si>
    <t>Lobelia kalmii</t>
  </si>
  <si>
    <t>LOKA</t>
  </si>
  <si>
    <t>Kalm's lobelia</t>
  </si>
  <si>
    <t>Lobelia nuttallii</t>
  </si>
  <si>
    <t>Nuttall's lobelia</t>
  </si>
  <si>
    <t>Lobelia puberula</t>
  </si>
  <si>
    <t>LOPU</t>
  </si>
  <si>
    <t>Downy lobelia</t>
  </si>
  <si>
    <t>Lobelia siphilitica</t>
  </si>
  <si>
    <t>LOSI</t>
  </si>
  <si>
    <t>Great blue lobelia</t>
  </si>
  <si>
    <t>Lobelia sp.</t>
  </si>
  <si>
    <t>LOBEL</t>
  </si>
  <si>
    <t>Lobelia spicata</t>
  </si>
  <si>
    <t>LOSP</t>
  </si>
  <si>
    <t>Palespike lobelia</t>
  </si>
  <si>
    <t>Lobularia maritima</t>
  </si>
  <si>
    <t>Sweet alyssum</t>
  </si>
  <si>
    <t>Lobularia sp.</t>
  </si>
  <si>
    <t>LOBUL</t>
  </si>
  <si>
    <t>Lobularia</t>
  </si>
  <si>
    <t>Perennial ryegrass</t>
  </si>
  <si>
    <t>Lolium sp.</t>
  </si>
  <si>
    <t>LOLIU</t>
  </si>
  <si>
    <t>Ryegrass</t>
  </si>
  <si>
    <t>Lolium temulentum</t>
  </si>
  <si>
    <t>LOTE2</t>
  </si>
  <si>
    <t>Darnel</t>
  </si>
  <si>
    <t>Lonicera canadensis</t>
  </si>
  <si>
    <t>LOCA7</t>
  </si>
  <si>
    <t>Bartr. ex Marsh.</t>
  </si>
  <si>
    <t>American fly honeysuckle</t>
  </si>
  <si>
    <t>Lonicera caprifolium</t>
  </si>
  <si>
    <t>LOCA8</t>
  </si>
  <si>
    <t>Italian honeysuckle</t>
  </si>
  <si>
    <t>Lonicera dioica</t>
  </si>
  <si>
    <t>Mountain honeysuckle</t>
  </si>
  <si>
    <t>Lonicera fragrantissima</t>
  </si>
  <si>
    <t>LOFR</t>
  </si>
  <si>
    <t>Lindl. &amp; Paxton</t>
  </si>
  <si>
    <t>Fragrant honeysuckle</t>
  </si>
  <si>
    <t>Lonicera japonica</t>
  </si>
  <si>
    <t>LOJA</t>
  </si>
  <si>
    <t>Japanese honeysuckle</t>
  </si>
  <si>
    <t>Lonicera maackii</t>
  </si>
  <si>
    <t>LOMA6</t>
  </si>
  <si>
    <t>(Rupr.) Herder</t>
  </si>
  <si>
    <t>Amur honeysuckle</t>
  </si>
  <si>
    <t>Lonicera morrowii</t>
  </si>
  <si>
    <t>LOMO2</t>
  </si>
  <si>
    <t>Morrow's honeysuckle</t>
  </si>
  <si>
    <t>Lonicera sempervirens</t>
  </si>
  <si>
    <t>LOSE</t>
  </si>
  <si>
    <t>Trumpet honeysuckle</t>
  </si>
  <si>
    <t>Lonicera sp.</t>
  </si>
  <si>
    <t>Honeysuckle</t>
  </si>
  <si>
    <t>Lonicera tatarica</t>
  </si>
  <si>
    <t>LOTA</t>
  </si>
  <si>
    <t>Tartarian honeysuckle</t>
  </si>
  <si>
    <t>Lonicera xylosteum</t>
  </si>
  <si>
    <t>LOXY</t>
  </si>
  <si>
    <t>European fly honeysuckle</t>
  </si>
  <si>
    <t>Lophiola aurea</t>
  </si>
  <si>
    <t>LOAU</t>
  </si>
  <si>
    <t>Ker-Gawl.</t>
  </si>
  <si>
    <t>Goldencrest</t>
  </si>
  <si>
    <t>Lophiola sp.</t>
  </si>
  <si>
    <t>LOPHI</t>
  </si>
  <si>
    <t>Lophiola</t>
  </si>
  <si>
    <t>Bird's-foot trefoil</t>
  </si>
  <si>
    <t>Lotus glaber</t>
  </si>
  <si>
    <t>Lotus tenuis</t>
  </si>
  <si>
    <t>LOGL10</t>
  </si>
  <si>
    <t>LOTE4</t>
  </si>
  <si>
    <t>Mill. nom. utique rej.</t>
  </si>
  <si>
    <t>Narrowleaf trefoil</t>
  </si>
  <si>
    <t>Lotus sp.</t>
  </si>
  <si>
    <t>Trefoil</t>
  </si>
  <si>
    <t>Waldst. &amp; Kit. ex Willd.</t>
  </si>
  <si>
    <t>Ludwigia alternifolia</t>
  </si>
  <si>
    <t>LUAL2</t>
  </si>
  <si>
    <t>Seedbox</t>
  </si>
  <si>
    <t>Ludwigia brevipes</t>
  </si>
  <si>
    <t>LUBR</t>
  </si>
  <si>
    <t>(B.H. Long ex Britt., A. Braun &amp; Small) Eames</t>
  </si>
  <si>
    <t>Tucker's Island primrose-willow</t>
  </si>
  <si>
    <t>Ludwigia hirtella</t>
  </si>
  <si>
    <t>Hairy primrose-willow</t>
  </si>
  <si>
    <t>Ludwigia leptocarpa</t>
  </si>
  <si>
    <t>LULE4</t>
  </si>
  <si>
    <t>(Nutt.) H. Hara</t>
  </si>
  <si>
    <t>Anglestem primrose-willow</t>
  </si>
  <si>
    <t>Ludwigia linearis</t>
  </si>
  <si>
    <t>LULI</t>
  </si>
  <si>
    <t>Narrow-leaf primrose-willow</t>
  </si>
  <si>
    <t>Ludwigia linearis var. linearis</t>
  </si>
  <si>
    <t>LULIL2</t>
  </si>
  <si>
    <t>Marsh-purslane</t>
  </si>
  <si>
    <t>Ludwigia peploides</t>
  </si>
  <si>
    <t>LUPE5</t>
  </si>
  <si>
    <t>(Kunth) Raven</t>
  </si>
  <si>
    <t>Floating primrose-willow</t>
  </si>
  <si>
    <t>Ludwigia sp.</t>
  </si>
  <si>
    <t>LUDWI</t>
  </si>
  <si>
    <t>Primrose-Willow</t>
  </si>
  <si>
    <t>Ludwigia sphaerocarpa</t>
  </si>
  <si>
    <t>Round-pod water Primrose</t>
  </si>
  <si>
    <t>Lunaria annua</t>
  </si>
  <si>
    <t>LUAN</t>
  </si>
  <si>
    <t>Honesty or Money plant</t>
  </si>
  <si>
    <t>Lunaria sp.</t>
  </si>
  <si>
    <t>LUNAR</t>
  </si>
  <si>
    <t>Lunaria</t>
  </si>
  <si>
    <t>Lupinus perennis</t>
  </si>
  <si>
    <t>LUPE3</t>
  </si>
  <si>
    <t>Sundial lupine</t>
  </si>
  <si>
    <t>Lupinus perennis var. occidentalis</t>
  </si>
  <si>
    <t>LUPEO2</t>
  </si>
  <si>
    <t>L. S. Watson</t>
  </si>
  <si>
    <t>Hairy sundial lupine</t>
  </si>
  <si>
    <t>Lupinus perennis var. perennis</t>
  </si>
  <si>
    <t>LUPEP3</t>
  </si>
  <si>
    <t>Lupinus sp.</t>
  </si>
  <si>
    <t>Lupine</t>
  </si>
  <si>
    <t>Luzula acuminata</t>
  </si>
  <si>
    <t>LUAC</t>
  </si>
  <si>
    <t>Hairy woodrush</t>
  </si>
  <si>
    <t>Luzula acuminata var. acuminata</t>
  </si>
  <si>
    <t>Luzula acuminata ssp. acuminata</t>
  </si>
  <si>
    <t>LUACA2</t>
  </si>
  <si>
    <t>LUACA</t>
  </si>
  <si>
    <t>Luzula bulbosa</t>
  </si>
  <si>
    <t>LUBU</t>
  </si>
  <si>
    <t>(Wood) Smyth &amp; Smyth</t>
  </si>
  <si>
    <t>Woodrush</t>
  </si>
  <si>
    <t>Luzula campestris</t>
  </si>
  <si>
    <t>Field woodrush</t>
  </si>
  <si>
    <t>Luzula echinata</t>
  </si>
  <si>
    <t>LUEC</t>
  </si>
  <si>
    <t>(Small) F.J. Herm.</t>
  </si>
  <si>
    <t>Common woodrush</t>
  </si>
  <si>
    <t>(Ehrh.) Lej.</t>
  </si>
  <si>
    <t>Luzula sp.</t>
  </si>
  <si>
    <t>Lychnis alba</t>
  </si>
  <si>
    <t>LYAL</t>
  </si>
  <si>
    <t>Bladder campion</t>
  </si>
  <si>
    <t>Lychnis coronaria</t>
  </si>
  <si>
    <t>LYCO</t>
  </si>
  <si>
    <t>(L.) Desr.</t>
  </si>
  <si>
    <t>Rose campion</t>
  </si>
  <si>
    <t>Lychnis flos-cuculi</t>
  </si>
  <si>
    <t>LYFL3</t>
  </si>
  <si>
    <t>Ragged-robin</t>
  </si>
  <si>
    <t>Lychnis sp.</t>
  </si>
  <si>
    <t>LYCHN</t>
  </si>
  <si>
    <t>Campion</t>
  </si>
  <si>
    <t>Lycium barbarum</t>
  </si>
  <si>
    <t>LYBA4</t>
  </si>
  <si>
    <t>Matrimony-vine</t>
  </si>
  <si>
    <t>Lycium sp.</t>
  </si>
  <si>
    <t>LYCIU</t>
  </si>
  <si>
    <t>Desert-Thorn</t>
  </si>
  <si>
    <t>Lycopersicon esculentum</t>
  </si>
  <si>
    <t>Solanum lycopersicum var. lycopersicum</t>
  </si>
  <si>
    <t>LYES</t>
  </si>
  <si>
    <t>SOLYL</t>
  </si>
  <si>
    <t>Garden tomato</t>
  </si>
  <si>
    <t>Solanum lycopersicum</t>
  </si>
  <si>
    <t>Lycopersicon sp.</t>
  </si>
  <si>
    <t>Solanum sp.</t>
  </si>
  <si>
    <t>_LYCOP_G</t>
  </si>
  <si>
    <t>SOLAN</t>
  </si>
  <si>
    <t>Lycopersicon</t>
  </si>
  <si>
    <t>Lycopodiella alopecuroides</t>
  </si>
  <si>
    <t>LYAL5</t>
  </si>
  <si>
    <t>(L.) Cranfill</t>
  </si>
  <si>
    <t>Foxtail clubmoss</t>
  </si>
  <si>
    <t>Lycopodium alopecuroides</t>
  </si>
  <si>
    <t>Lycopodiella appressa</t>
  </si>
  <si>
    <t>LYAP4</t>
  </si>
  <si>
    <t>(Chapman) Cranfill</t>
  </si>
  <si>
    <t>Southern bog clubmoss</t>
  </si>
  <si>
    <t>Lycopodium appressum</t>
  </si>
  <si>
    <t>Lycopodiella caroliniana</t>
  </si>
  <si>
    <t>LYCA5</t>
  </si>
  <si>
    <t>(L.) Pic. Serm.</t>
  </si>
  <si>
    <t>Carolina club-moss</t>
  </si>
  <si>
    <t>Lycopodiella caroliniana var. caroliniana</t>
  </si>
  <si>
    <t>LYCAC</t>
  </si>
  <si>
    <t>Lycopodium carolinianum</t>
  </si>
  <si>
    <t>Pseudolycopodiella caroliniana</t>
  </si>
  <si>
    <t>Northern bog clubmoss</t>
  </si>
  <si>
    <t>Lycopodium inundatum</t>
  </si>
  <si>
    <t>Lycopodiella sp.</t>
  </si>
  <si>
    <t>LYCOP6</t>
  </si>
  <si>
    <t>Pseudolycopodiella sp.</t>
  </si>
  <si>
    <t>Lycopodium annotinum</t>
  </si>
  <si>
    <t>Stiff clubmoss</t>
  </si>
  <si>
    <t>LYAP5</t>
  </si>
  <si>
    <t>(Chapm.) Lloyd &amp; Underw.</t>
  </si>
  <si>
    <t>LYCA3</t>
  </si>
  <si>
    <t>Slender clubmoss</t>
  </si>
  <si>
    <t>Running clubmoss</t>
  </si>
  <si>
    <t>Tree groundpine</t>
  </si>
  <si>
    <t>Dill. ex A. Braun</t>
  </si>
  <si>
    <t>W.H. Wagner, Beitel &amp; Moran</t>
  </si>
  <si>
    <t>Pennsylvania clubmoss</t>
  </si>
  <si>
    <t>LYIN</t>
  </si>
  <si>
    <t>Inundated clubmoss</t>
  </si>
  <si>
    <t>LYLU</t>
  </si>
  <si>
    <t>Rare clubmoss</t>
  </si>
  <si>
    <t>Muhl. ex W.P.C. Barton</t>
  </si>
  <si>
    <t>Water-horehound</t>
  </si>
  <si>
    <t>Lycopus americanus var. longii</t>
  </si>
  <si>
    <t>LYAML</t>
  </si>
  <si>
    <t>Muhl. ex W.P.C. Barton Benner</t>
  </si>
  <si>
    <t>Lycopus amplectens</t>
  </si>
  <si>
    <t>LYAM2</t>
  </si>
  <si>
    <t>Clasping-leaved water-horehound</t>
  </si>
  <si>
    <t>Lycopus europaeus</t>
  </si>
  <si>
    <t>LYEU</t>
  </si>
  <si>
    <t>Gypsywort</t>
  </si>
  <si>
    <t>Lycopus rubellus</t>
  </si>
  <si>
    <t>LYRU</t>
  </si>
  <si>
    <t>Taperleaf water horehound</t>
  </si>
  <si>
    <t>Lycopus sp.</t>
  </si>
  <si>
    <t>Northern bugleweed</t>
  </si>
  <si>
    <t>Lycopus virginicus</t>
  </si>
  <si>
    <t>LYVI4</t>
  </si>
  <si>
    <t>Virginia water horehound</t>
  </si>
  <si>
    <t>Lygodium palmatum</t>
  </si>
  <si>
    <t>LYPA3</t>
  </si>
  <si>
    <t>(Bernh.) Sw.</t>
  </si>
  <si>
    <t>Climbing fern</t>
  </si>
  <si>
    <t>Lygodiaceae</t>
  </si>
  <si>
    <t>Lygodium sp.</t>
  </si>
  <si>
    <t>LYGOD2</t>
  </si>
  <si>
    <t>Climbing Fern</t>
  </si>
  <si>
    <t>Lyonia ligustrina</t>
  </si>
  <si>
    <t>LYLI</t>
  </si>
  <si>
    <t>Maleberry</t>
  </si>
  <si>
    <t>Lyonia mariana</t>
  </si>
  <si>
    <t>LYMA2</t>
  </si>
  <si>
    <t>(L.) D. Don</t>
  </si>
  <si>
    <t>Staggerbush</t>
  </si>
  <si>
    <t>Lyonia sp.</t>
  </si>
  <si>
    <t>LYONI</t>
  </si>
  <si>
    <t>LYAR6</t>
  </si>
  <si>
    <t>(L.) U. Manns &amp; Anderb.</t>
  </si>
  <si>
    <t>Lysimachia borealis</t>
  </si>
  <si>
    <t>Trientalis borealis</t>
  </si>
  <si>
    <t>_LYBO</t>
  </si>
  <si>
    <t>TRBO2</t>
  </si>
  <si>
    <t>(Raf.) U. Manns &amp; A. Anderb.</t>
  </si>
  <si>
    <t>Star-flower</t>
  </si>
  <si>
    <t>Lysimachia ciliata</t>
  </si>
  <si>
    <t>LYCI</t>
  </si>
  <si>
    <t>Fringed loosestrife</t>
  </si>
  <si>
    <t>Lysimachia hybrida</t>
  </si>
  <si>
    <t>LYHY</t>
  </si>
  <si>
    <t>Lowland yellow loosestrife</t>
  </si>
  <si>
    <t>Lysimachia lanceolata</t>
  </si>
  <si>
    <t>LYLA</t>
  </si>
  <si>
    <t>Lanceleaf loosestrife</t>
  </si>
  <si>
    <t>Creeping jenny</t>
  </si>
  <si>
    <t>Lysimachia punctata</t>
  </si>
  <si>
    <t>LYPU2</t>
  </si>
  <si>
    <t>Large yellow loosestrife</t>
  </si>
  <si>
    <t>Lysimachia quadrifolia</t>
  </si>
  <si>
    <t>LYQU2</t>
  </si>
  <si>
    <t>Sims</t>
  </si>
  <si>
    <t>Whorled loosestrife</t>
  </si>
  <si>
    <t>Lysimachia sp.</t>
  </si>
  <si>
    <t>LYSIM</t>
  </si>
  <si>
    <t>Yellow Loosestrife</t>
  </si>
  <si>
    <t>Swamp-candles</t>
  </si>
  <si>
    <t>Tufted Loosestrife</t>
  </si>
  <si>
    <t>Lysimachia vulgaris</t>
  </si>
  <si>
    <t>LYVU</t>
  </si>
  <si>
    <t>Garden loosestrife</t>
  </si>
  <si>
    <t>Lysimachia x producta</t>
  </si>
  <si>
    <t>LYPR</t>
  </si>
  <si>
    <t>(Gray) Fern. (pro sp.)</t>
  </si>
  <si>
    <t>Loosestrife</t>
  </si>
  <si>
    <t>Lythrum alatum</t>
  </si>
  <si>
    <t>LYAL4</t>
  </si>
  <si>
    <t>Winged loosestrife</t>
  </si>
  <si>
    <t>Lythrum alatum var. alatum</t>
  </si>
  <si>
    <t>LYALA4</t>
  </si>
  <si>
    <t>Lythrum hyssopifolium</t>
  </si>
  <si>
    <t>LYHY3</t>
  </si>
  <si>
    <t>Hyssop loosestrife</t>
  </si>
  <si>
    <t>Lythrum lineare</t>
  </si>
  <si>
    <t>LYLI2</t>
  </si>
  <si>
    <t>Narrow-leaved Loosestrife</t>
  </si>
  <si>
    <t>Purple loosestrife</t>
  </si>
  <si>
    <t>Lythrum sp.</t>
  </si>
  <si>
    <t>LYTHR</t>
  </si>
  <si>
    <t>Macleaya cordata</t>
  </si>
  <si>
    <t>MACO10</t>
  </si>
  <si>
    <t xml:space="preserve"> (Willd.) R. Br. </t>
  </si>
  <si>
    <t>Plume poppy</t>
  </si>
  <si>
    <t>Maclura pomifera</t>
  </si>
  <si>
    <t>MAPO</t>
  </si>
  <si>
    <t>(Raf.) Schneid.</t>
  </si>
  <si>
    <t>Osage-orange</t>
  </si>
  <si>
    <t>Maclura sp.</t>
  </si>
  <si>
    <t>MACLU</t>
  </si>
  <si>
    <t>Maclura</t>
  </si>
  <si>
    <t>Magnolia acuminata</t>
  </si>
  <si>
    <t>MAAC</t>
  </si>
  <si>
    <t>Cucumber-tree</t>
  </si>
  <si>
    <t>Magnolia sp.</t>
  </si>
  <si>
    <t>MAGNO</t>
  </si>
  <si>
    <t>Magnolia</t>
  </si>
  <si>
    <t>Magnolia tripetala</t>
  </si>
  <si>
    <t>MATR</t>
  </si>
  <si>
    <t>Umbrella-tree</t>
  </si>
  <si>
    <t>Magnolia virginiana</t>
  </si>
  <si>
    <t>MAVI2</t>
  </si>
  <si>
    <t>Sweet-bay magnolia</t>
  </si>
  <si>
    <t>Maianthemum canadense</t>
  </si>
  <si>
    <t>MACA4</t>
  </si>
  <si>
    <t>Canada mayflower</t>
  </si>
  <si>
    <t>Maianthemum canadense var. interius</t>
  </si>
  <si>
    <t>MACAI</t>
  </si>
  <si>
    <t>Desf. Fernald</t>
  </si>
  <si>
    <t>MARA7</t>
  </si>
  <si>
    <t>(L.) Link</t>
  </si>
  <si>
    <t>False solomon's seal</t>
  </si>
  <si>
    <t>Maianthemum racemosum ssp. racemosum</t>
  </si>
  <si>
    <t>MARAR</t>
  </si>
  <si>
    <t>Smilacina racemosa</t>
  </si>
  <si>
    <t>Maianthemum sp.</t>
  </si>
  <si>
    <t>F.H. Wigg.</t>
  </si>
  <si>
    <t>Mayflower</t>
  </si>
  <si>
    <t>Smilacina sp.</t>
  </si>
  <si>
    <t>Starry false solomon's seal</t>
  </si>
  <si>
    <t>Smilacina stellata</t>
  </si>
  <si>
    <t>Maianthemum trifolium</t>
  </si>
  <si>
    <t>MATR4</t>
  </si>
  <si>
    <t>(L.) Sloboda</t>
  </si>
  <si>
    <t>Three-leaved false solomon's-seal</t>
  </si>
  <si>
    <t>Smilacina trifolia</t>
  </si>
  <si>
    <t>Malaxis bayardii</t>
  </si>
  <si>
    <t>MABA6</t>
  </si>
  <si>
    <t>Long's adder's-mouth</t>
  </si>
  <si>
    <t>Malaxis brachypoda</t>
  </si>
  <si>
    <t>MABR5</t>
  </si>
  <si>
    <t>(A. Gray) Fernald</t>
  </si>
  <si>
    <t>White Adder's-mouth</t>
  </si>
  <si>
    <t>Malaxis monophyllos</t>
  </si>
  <si>
    <t>Malaxis monophyllos var. brachypoda</t>
  </si>
  <si>
    <t>MAMO9</t>
  </si>
  <si>
    <t>MAMOB</t>
  </si>
  <si>
    <t>(L.) Sw. (A. Gray) F. Morris &amp; Eames</t>
  </si>
  <si>
    <t>Malaxis sp.</t>
  </si>
  <si>
    <t>MALAX</t>
  </si>
  <si>
    <t>Sol. ex Sw.</t>
  </si>
  <si>
    <t>Adder'S-Mouth Orchid</t>
  </si>
  <si>
    <t>Malaxis unifolia</t>
  </si>
  <si>
    <t>MAUN</t>
  </si>
  <si>
    <t>Green adder's-mouth</t>
  </si>
  <si>
    <t>Malus angustifolia</t>
  </si>
  <si>
    <t>MAAN3</t>
  </si>
  <si>
    <t>(Aiton) Michx.</t>
  </si>
  <si>
    <t>Southern crab apple</t>
  </si>
  <si>
    <t>Pyrus angustifolia</t>
  </si>
  <si>
    <t>Malus angustifolia var. angustifolia</t>
  </si>
  <si>
    <t>MAANA</t>
  </si>
  <si>
    <t>Malus angustifolia var. puberula</t>
  </si>
  <si>
    <t>MAANP</t>
  </si>
  <si>
    <t>(Aiton) Michx. Rehder</t>
  </si>
  <si>
    <t>Spiny wild crabapple</t>
  </si>
  <si>
    <t>Pyrus angustifolia var. spinosa</t>
  </si>
  <si>
    <t>Malus baccata</t>
  </si>
  <si>
    <t>MABA</t>
  </si>
  <si>
    <t>Siberian crabapple</t>
  </si>
  <si>
    <t>Malus coronaria</t>
  </si>
  <si>
    <t>MACO5</t>
  </si>
  <si>
    <t>Sweet crab apple</t>
  </si>
  <si>
    <t>Pyrus coronaria</t>
  </si>
  <si>
    <t>Malus ioensis var. ioensis</t>
  </si>
  <si>
    <t>MAIOI</t>
  </si>
  <si>
    <t>(Alph. Wood) Britton</t>
  </si>
  <si>
    <t>Prairie crab apple</t>
  </si>
  <si>
    <t>Pyrus ioensis</t>
  </si>
  <si>
    <t>Malus prunifolia</t>
  </si>
  <si>
    <t>MAPR</t>
  </si>
  <si>
    <t>(Willd.) Borkh.</t>
  </si>
  <si>
    <t>Chinese crabapple</t>
  </si>
  <si>
    <t>Malus pumila</t>
  </si>
  <si>
    <t>Malus sylvestris</t>
  </si>
  <si>
    <t>MAPU</t>
  </si>
  <si>
    <t>MASY2</t>
  </si>
  <si>
    <t>Paradise apple</t>
  </si>
  <si>
    <t>Malus sp.</t>
  </si>
  <si>
    <t>MALUS</t>
  </si>
  <si>
    <t>Apple</t>
  </si>
  <si>
    <t>European crab apple</t>
  </si>
  <si>
    <t>Pyrus malus</t>
  </si>
  <si>
    <t>Malus toringo</t>
  </si>
  <si>
    <t>MATO6</t>
  </si>
  <si>
    <t>(Siebold) Siebold ex de Vriese</t>
  </si>
  <si>
    <t>Toringo crabapple</t>
  </si>
  <si>
    <t>Malus toringoides</t>
  </si>
  <si>
    <t>MATO5</t>
  </si>
  <si>
    <t>(Rehder) Hughes</t>
  </si>
  <si>
    <t>Cutleaf crabapple</t>
  </si>
  <si>
    <t>Malva alcea</t>
  </si>
  <si>
    <t>MAAL</t>
  </si>
  <si>
    <t>Vervain Mallow</t>
  </si>
  <si>
    <t>Malva moschata</t>
  </si>
  <si>
    <t>MAMO2</t>
  </si>
  <si>
    <t>Musk mallow</t>
  </si>
  <si>
    <t>Malva neglecta</t>
  </si>
  <si>
    <t>Cheeses</t>
  </si>
  <si>
    <t>Malva parviflora</t>
  </si>
  <si>
    <t>MAPA5</t>
  </si>
  <si>
    <t>Small-flowered Mallow</t>
  </si>
  <si>
    <t>Malva sp.</t>
  </si>
  <si>
    <t>MALVA</t>
  </si>
  <si>
    <t>Mallow</t>
  </si>
  <si>
    <t>Malva sylvestris</t>
  </si>
  <si>
    <t>MASY</t>
  </si>
  <si>
    <t>Malva verticillata</t>
  </si>
  <si>
    <t>MAVE</t>
  </si>
  <si>
    <t>Whorled mallow</t>
  </si>
  <si>
    <t>Marrubium sp.</t>
  </si>
  <si>
    <t>MARRU</t>
  </si>
  <si>
    <t>Marrubium vulgare</t>
  </si>
  <si>
    <t>MAVU</t>
  </si>
  <si>
    <t>Common horehound</t>
  </si>
  <si>
    <t>Marsilea quadrifolia</t>
  </si>
  <si>
    <t>MAQU</t>
  </si>
  <si>
    <t>European water-clover</t>
  </si>
  <si>
    <t>Marsilea sp.</t>
  </si>
  <si>
    <t>MARSI</t>
  </si>
  <si>
    <t>Waterclover</t>
  </si>
  <si>
    <t>Matricaria chamomilla</t>
  </si>
  <si>
    <t>Matricaria recutita</t>
  </si>
  <si>
    <t>MACH2</t>
  </si>
  <si>
    <t>MARE6</t>
  </si>
  <si>
    <t>L. 1755 &amp; 1763, non 1753</t>
  </si>
  <si>
    <t>Wild camomile</t>
  </si>
  <si>
    <t>Matricaria discoidea</t>
  </si>
  <si>
    <t>MADI6</t>
  </si>
  <si>
    <t>Pineapple-weed</t>
  </si>
  <si>
    <t>Matricaria matricarioides</t>
  </si>
  <si>
    <t>Matricaria maritima</t>
  </si>
  <si>
    <t>Tripleurospermum maritimum ssp. maritimum</t>
  </si>
  <si>
    <t>MAMA10</t>
  </si>
  <si>
    <t>TRMAM</t>
  </si>
  <si>
    <t>False mayweed</t>
  </si>
  <si>
    <t>MAMA11</t>
  </si>
  <si>
    <t>auct. non (Less.) Porter</t>
  </si>
  <si>
    <t>Wild chamomile</t>
  </si>
  <si>
    <t>Matricaria sp.</t>
  </si>
  <si>
    <t>Matteuccia sp.</t>
  </si>
  <si>
    <t>MATTE</t>
  </si>
  <si>
    <t>Todaro</t>
  </si>
  <si>
    <t>Ostrich Fern</t>
  </si>
  <si>
    <t>Matteuccia struthiopteris</t>
  </si>
  <si>
    <t>MAST</t>
  </si>
  <si>
    <t>(L.) Todaro</t>
  </si>
  <si>
    <t>Ostrich fern</t>
  </si>
  <si>
    <t>Mazus miquelii</t>
  </si>
  <si>
    <t>MAMI4</t>
  </si>
  <si>
    <t>Mazus</t>
  </si>
  <si>
    <t>Mazus pumilus</t>
  </si>
  <si>
    <t>MAPU7</t>
  </si>
  <si>
    <t>(Burm. f.) Steenis</t>
  </si>
  <si>
    <t>Japanese mazus</t>
  </si>
  <si>
    <t>Mazus sp.</t>
  </si>
  <si>
    <t>MAZUS</t>
  </si>
  <si>
    <t>Mecardonia acuminata</t>
  </si>
  <si>
    <t>MEAC</t>
  </si>
  <si>
    <t xml:space="preserve">(Walter) Small </t>
  </si>
  <si>
    <t>Axil-flower</t>
  </si>
  <si>
    <t>Mecardonia acuminata var. acuminata</t>
  </si>
  <si>
    <t>MEACA</t>
  </si>
  <si>
    <t>Medeola sp.</t>
  </si>
  <si>
    <t>MEDEO</t>
  </si>
  <si>
    <t>Indian Cucumber</t>
  </si>
  <si>
    <t>Medeola virginiana</t>
  </si>
  <si>
    <t>MEVI</t>
  </si>
  <si>
    <t>Indian cucumber-root</t>
  </si>
  <si>
    <t>Medicago arabica</t>
  </si>
  <si>
    <t>(L.) Huds.</t>
  </si>
  <si>
    <t>Spotted Medick</t>
  </si>
  <si>
    <t>Black medic</t>
  </si>
  <si>
    <t>Medicago minima</t>
  </si>
  <si>
    <t>MEMI</t>
  </si>
  <si>
    <t>Downy Bur Clover</t>
  </si>
  <si>
    <t>Medicago orbicularis</t>
  </si>
  <si>
    <t>MEOR2</t>
  </si>
  <si>
    <t>(L.) Bartal.</t>
  </si>
  <si>
    <t>Medick</t>
  </si>
  <si>
    <t>Medicago polymorpha</t>
  </si>
  <si>
    <t>MEPO3</t>
  </si>
  <si>
    <t>Smooth Bur Clover</t>
  </si>
  <si>
    <t>Alfalfa</t>
  </si>
  <si>
    <t>Medicago sp.</t>
  </si>
  <si>
    <t>MEDIC</t>
  </si>
  <si>
    <t>MEBE2</t>
  </si>
  <si>
    <t>(Torr. ex Spreng.) Greene</t>
  </si>
  <si>
    <t>Beck's water-marigold</t>
  </si>
  <si>
    <t>Megalodonta sp.</t>
  </si>
  <si>
    <t>_MEGAL_G</t>
  </si>
  <si>
    <t>Megalodonta</t>
  </si>
  <si>
    <t>Melampyrum lineare</t>
  </si>
  <si>
    <t>MELI2</t>
  </si>
  <si>
    <t>Desr.</t>
  </si>
  <si>
    <t>Narrowleaf cowwheat</t>
  </si>
  <si>
    <t>Melampyrum sp.</t>
  </si>
  <si>
    <t>MELAM2</t>
  </si>
  <si>
    <t>Cowwheat</t>
  </si>
  <si>
    <t>Melanthium latifolium</t>
  </si>
  <si>
    <t>Veratrum hybridum</t>
  </si>
  <si>
    <t>MELA4</t>
  </si>
  <si>
    <t>VEHY</t>
  </si>
  <si>
    <t>Slender bunchflower</t>
  </si>
  <si>
    <t>Melanthium sp.</t>
  </si>
  <si>
    <t>_MELAN_G</t>
  </si>
  <si>
    <t>Melanthium</t>
  </si>
  <si>
    <t>Melanthium virginicum</t>
  </si>
  <si>
    <t>Veratrum virginicum</t>
  </si>
  <si>
    <t>MEVI2</t>
  </si>
  <si>
    <t>VEVI5</t>
  </si>
  <si>
    <t>Virginia Bunchflower</t>
  </si>
  <si>
    <t>Melica mutica</t>
  </si>
  <si>
    <t>MEMU</t>
  </si>
  <si>
    <t>Twoflower melicgrass</t>
  </si>
  <si>
    <t>Melica nitens</t>
  </si>
  <si>
    <t>MENI</t>
  </si>
  <si>
    <t>(Scribn.) Nutt. ex Piper</t>
  </si>
  <si>
    <t>Threeflower melicgrass</t>
  </si>
  <si>
    <t>Melica sp.</t>
  </si>
  <si>
    <t>Melicgrass</t>
  </si>
  <si>
    <t>Melilotus alba</t>
  </si>
  <si>
    <t>MEAL12</t>
  </si>
  <si>
    <t>Medikus, orth. var.</t>
  </si>
  <si>
    <t>White sweetclover</t>
  </si>
  <si>
    <t>Melilotus indicus</t>
  </si>
  <si>
    <t>MEIN2</t>
  </si>
  <si>
    <t>(L.) All.</t>
  </si>
  <si>
    <t>Annual yellow sweetclover</t>
  </si>
  <si>
    <t>Sweetclover</t>
  </si>
  <si>
    <t>Melilotus sp.</t>
  </si>
  <si>
    <t>MELIL</t>
  </si>
  <si>
    <t>Melissa officinalis</t>
  </si>
  <si>
    <t>MEOF2</t>
  </si>
  <si>
    <t>Lemon-balm</t>
  </si>
  <si>
    <t>Melissa sp.</t>
  </si>
  <si>
    <t>MELIS</t>
  </si>
  <si>
    <t>Balm</t>
  </si>
  <si>
    <t>Menispermum canadense</t>
  </si>
  <si>
    <t>MECA3</t>
  </si>
  <si>
    <t>Moonseed</t>
  </si>
  <si>
    <t>Menispermaceae</t>
  </si>
  <si>
    <t>Menispermum sp.</t>
  </si>
  <si>
    <t>MENIS</t>
  </si>
  <si>
    <t>Mentha aquatica</t>
  </si>
  <si>
    <t>MEAQ</t>
  </si>
  <si>
    <t>Water mint</t>
  </si>
  <si>
    <t>Mentha arvensis</t>
  </si>
  <si>
    <t>Wild mint</t>
  </si>
  <si>
    <t>Mentha gentilis</t>
  </si>
  <si>
    <t>MEGE2</t>
  </si>
  <si>
    <t>Mentha longifolia</t>
  </si>
  <si>
    <t>MELO8</t>
  </si>
  <si>
    <t>auct. non (L.) Huds.</t>
  </si>
  <si>
    <t>Spearmint</t>
  </si>
  <si>
    <t>European pennyroyal</t>
  </si>
  <si>
    <t>Mentha sp.</t>
  </si>
  <si>
    <t>Mint</t>
  </si>
  <si>
    <t>Mentha x piperita</t>
  </si>
  <si>
    <t>Peppermint</t>
  </si>
  <si>
    <t>Mentha x rotundifolia</t>
  </si>
  <si>
    <t>MERO2</t>
  </si>
  <si>
    <t>(L.) Huds. (pro sp.)</t>
  </si>
  <si>
    <t>Round-leaved mint</t>
  </si>
  <si>
    <t>Mentha x verticillata</t>
  </si>
  <si>
    <t>MEVE2</t>
  </si>
  <si>
    <t>L., nom. inq.</t>
  </si>
  <si>
    <t>Menyanthes sp.</t>
  </si>
  <si>
    <t>MENYA</t>
  </si>
  <si>
    <t>Buckbean</t>
  </si>
  <si>
    <t>Bogbean</t>
  </si>
  <si>
    <t>Mercurialis annua</t>
  </si>
  <si>
    <t>MEAN</t>
  </si>
  <si>
    <t>Herb mercury</t>
  </si>
  <si>
    <t>Mercurialis sp.</t>
  </si>
  <si>
    <t>MERCU</t>
  </si>
  <si>
    <t>Mercurialis</t>
  </si>
  <si>
    <t>Mertensia sp.</t>
  </si>
  <si>
    <t>Bluebells</t>
  </si>
  <si>
    <t>Mertensia virginica</t>
  </si>
  <si>
    <t>MEVI3</t>
  </si>
  <si>
    <t>(L.) Pers. ex Link</t>
  </si>
  <si>
    <t>Virginia bluebell</t>
  </si>
  <si>
    <t>(Nutt.) Wettst.</t>
  </si>
  <si>
    <t>Mudflower</t>
  </si>
  <si>
    <t>Micranthes pensylvanica</t>
  </si>
  <si>
    <t>Saxifraga pensylvanica</t>
  </si>
  <si>
    <t>MIPE4</t>
  </si>
  <si>
    <t>SAPE8</t>
  </si>
  <si>
    <t>(L.) Haw.</t>
  </si>
  <si>
    <t>eastern swamp saxifrage</t>
  </si>
  <si>
    <t>Micranthes virginiensis</t>
  </si>
  <si>
    <t>Saxifraga virginiensis</t>
  </si>
  <si>
    <t>MIVI7</t>
  </si>
  <si>
    <t>SAVI5</t>
  </si>
  <si>
    <t>(Michx.) Small</t>
  </si>
  <si>
    <t>Early saxifrage</t>
  </si>
  <si>
    <t>Microstegium sp.</t>
  </si>
  <si>
    <t>MICRO7</t>
  </si>
  <si>
    <t>Browntop</t>
  </si>
  <si>
    <t>Microstegium vimineum</t>
  </si>
  <si>
    <t>MIVI</t>
  </si>
  <si>
    <t>(Trin.) A. Camus</t>
  </si>
  <si>
    <t>Stiltgrass</t>
  </si>
  <si>
    <t>(L.) F.K. Mey.</t>
  </si>
  <si>
    <t>Claspleaf pennycress</t>
  </si>
  <si>
    <t>Thlaspi perfoliatum</t>
  </si>
  <si>
    <t>Microthlaspi sp.</t>
  </si>
  <si>
    <t>MICRO18</t>
  </si>
  <si>
    <t>F.K. Mey.</t>
  </si>
  <si>
    <t>Pennycress</t>
  </si>
  <si>
    <t>Mikania scandens</t>
  </si>
  <si>
    <t>MISC</t>
  </si>
  <si>
    <t>Climbing hempweed</t>
  </si>
  <si>
    <t>Mikania sp.</t>
  </si>
  <si>
    <t>MIKAN</t>
  </si>
  <si>
    <t>Hempvine</t>
  </si>
  <si>
    <t>Milium effusum</t>
  </si>
  <si>
    <t>MIEF</t>
  </si>
  <si>
    <t>American milletgrass</t>
  </si>
  <si>
    <t>Milium effusum var. cisatlanticum</t>
  </si>
  <si>
    <t>MIEFC</t>
  </si>
  <si>
    <t>Milium sp.</t>
  </si>
  <si>
    <t>MILIU</t>
  </si>
  <si>
    <t>Milletgrass</t>
  </si>
  <si>
    <t>Mimulus alatus</t>
  </si>
  <si>
    <t>MIAL2</t>
  </si>
  <si>
    <t>Winged monkey-flower</t>
  </si>
  <si>
    <t>Mimulus moschatus</t>
  </si>
  <si>
    <t>Dougl. ex Lindl.</t>
  </si>
  <si>
    <t>Muskflower</t>
  </si>
  <si>
    <t>Mimulus moschatus var. moschatus</t>
  </si>
  <si>
    <t>MIMOM2</t>
  </si>
  <si>
    <t>Mimulus ringens</t>
  </si>
  <si>
    <t>MIRI</t>
  </si>
  <si>
    <t>Allegheny monkeyflower</t>
  </si>
  <si>
    <t>Mimulus sp.</t>
  </si>
  <si>
    <t>Monkeyflower</t>
  </si>
  <si>
    <t>(Walter) Mattf.</t>
  </si>
  <si>
    <t>Sabulina caroliniana</t>
  </si>
  <si>
    <t>Minuartia michauxii</t>
  </si>
  <si>
    <t>MIMI2</t>
  </si>
  <si>
    <t>(Fenzl) Farw.</t>
  </si>
  <si>
    <t>Michaux's stitchwort</t>
  </si>
  <si>
    <t>Minuartia sp.</t>
  </si>
  <si>
    <t>Stitchwort</t>
  </si>
  <si>
    <t>Mirabilis jalapa</t>
  </si>
  <si>
    <t>MIJA</t>
  </si>
  <si>
    <t>Marvel of Peru</t>
  </si>
  <si>
    <t>Mirabilis linearis</t>
  </si>
  <si>
    <t>MILI3</t>
  </si>
  <si>
    <t>(Pursh) Heimerl</t>
  </si>
  <si>
    <t>Narrow-leaved umbrella-wort</t>
  </si>
  <si>
    <t>Mirabilis nyctaginea</t>
  </si>
  <si>
    <t>MINY</t>
  </si>
  <si>
    <t>(Michx.) MacM.</t>
  </si>
  <si>
    <t>Heart-leaved umbrellawort</t>
  </si>
  <si>
    <t>Mirabilis sp.</t>
  </si>
  <si>
    <t>MIRAB</t>
  </si>
  <si>
    <t>Four O'Clock</t>
  </si>
  <si>
    <t>Miscanthus sinensis</t>
  </si>
  <si>
    <t>MISI</t>
  </si>
  <si>
    <t>Anderss.</t>
  </si>
  <si>
    <t>Silvergrass</t>
  </si>
  <si>
    <t>Miscanthus sp.</t>
  </si>
  <si>
    <t>MISCA</t>
  </si>
  <si>
    <t>Andersson</t>
  </si>
  <si>
    <t>Mitchella repens</t>
  </si>
  <si>
    <t>MIRE</t>
  </si>
  <si>
    <t>Partridge-berry</t>
  </si>
  <si>
    <t>Mitchella sp.</t>
  </si>
  <si>
    <t>MITCH</t>
  </si>
  <si>
    <t>Mitchella</t>
  </si>
  <si>
    <t>Mitella diphylla</t>
  </si>
  <si>
    <t>MIDI3</t>
  </si>
  <si>
    <t>Twoleaf miterwort</t>
  </si>
  <si>
    <t>Mitella prostrata</t>
  </si>
  <si>
    <t>MIPR2</t>
  </si>
  <si>
    <t>Creeping Bishop's-cap</t>
  </si>
  <si>
    <t>Mitella sp.</t>
  </si>
  <si>
    <t>Miterwort</t>
  </si>
  <si>
    <t>(L.) Fenzl</t>
  </si>
  <si>
    <t>Blunt-leaved sandwort</t>
  </si>
  <si>
    <t>Moehringia sp.</t>
  </si>
  <si>
    <t>Molinia caerulea</t>
  </si>
  <si>
    <t>MOCA2</t>
  </si>
  <si>
    <t>Purple Moor-grass</t>
  </si>
  <si>
    <t>Molinia sp.</t>
  </si>
  <si>
    <t>MOLIN</t>
  </si>
  <si>
    <t>Moorgrass</t>
  </si>
  <si>
    <t>Mollugo sp.</t>
  </si>
  <si>
    <t>MOLLU</t>
  </si>
  <si>
    <t>Carpetweed</t>
  </si>
  <si>
    <t>Molluginaceae</t>
  </si>
  <si>
    <t>Mollugo verticillata</t>
  </si>
  <si>
    <t>MOVE</t>
  </si>
  <si>
    <t>Monarda clinopodia</t>
  </si>
  <si>
    <t>MOCL</t>
  </si>
  <si>
    <t>Bee-balm</t>
  </si>
  <si>
    <t>Monarda didyma</t>
  </si>
  <si>
    <t>MODI</t>
  </si>
  <si>
    <t>Scarlet beebalm</t>
  </si>
  <si>
    <t>Monarda fistulosa</t>
  </si>
  <si>
    <t>MOFI</t>
  </si>
  <si>
    <t>Wild bergamot</t>
  </si>
  <si>
    <t>Monarda media</t>
  </si>
  <si>
    <t>MOME</t>
  </si>
  <si>
    <t>Purple bergamot</t>
  </si>
  <si>
    <t>Monarda punctata</t>
  </si>
  <si>
    <t>MOPU</t>
  </si>
  <si>
    <t>Spotted bee-balm</t>
  </si>
  <si>
    <t>Monarda sp.</t>
  </si>
  <si>
    <t>MONAR</t>
  </si>
  <si>
    <t>Beebalm</t>
  </si>
  <si>
    <t>Pinesap</t>
  </si>
  <si>
    <t>Monotropa sp.</t>
  </si>
  <si>
    <t>Indianpipe</t>
  </si>
  <si>
    <t>Indian-pipe</t>
  </si>
  <si>
    <t>Morella caroliniensis</t>
  </si>
  <si>
    <t>MOCA7</t>
  </si>
  <si>
    <t>(Mill.) Small</t>
  </si>
  <si>
    <t>Southern bayberry</t>
  </si>
  <si>
    <t>Myrica heterophylla</t>
  </si>
  <si>
    <t>Morella cerifera</t>
  </si>
  <si>
    <t>MOCE2</t>
  </si>
  <si>
    <t>Wax myrtle</t>
  </si>
  <si>
    <t>Myrica cerifera</t>
  </si>
  <si>
    <t>Morella pensylvanica</t>
  </si>
  <si>
    <t>MOPE6</t>
  </si>
  <si>
    <t>(Mirb.) Kartesz</t>
  </si>
  <si>
    <t>Northern bayberry</t>
  </si>
  <si>
    <t>Myrica pensylvanica</t>
  </si>
  <si>
    <t>Morella sp.</t>
  </si>
  <si>
    <t>MOREL2</t>
  </si>
  <si>
    <t>Bayberry</t>
  </si>
  <si>
    <t>Morus alba</t>
  </si>
  <si>
    <t>MOAL</t>
  </si>
  <si>
    <t>White mulberry</t>
  </si>
  <si>
    <t>Morus rubra</t>
  </si>
  <si>
    <t>MORU2</t>
  </si>
  <si>
    <t>Red mulberry</t>
  </si>
  <si>
    <t>Morus sp.</t>
  </si>
  <si>
    <t>MORUS</t>
  </si>
  <si>
    <t>Mulberry</t>
  </si>
  <si>
    <t>Muhlenbergia capillaris</t>
  </si>
  <si>
    <t>MUCA2</t>
  </si>
  <si>
    <t>(Lam.) Trin.</t>
  </si>
  <si>
    <t>Long-awn smoke grass</t>
  </si>
  <si>
    <t>Muhlenbergia capillaris var. capillaris</t>
  </si>
  <si>
    <t>MUCAC</t>
  </si>
  <si>
    <t>Muhlenbergia frondosa</t>
  </si>
  <si>
    <t>MUFR2</t>
  </si>
  <si>
    <t>(Poir.) Fern.</t>
  </si>
  <si>
    <t>Wirestem muhly</t>
  </si>
  <si>
    <t>(Willd.) Trin.</t>
  </si>
  <si>
    <t>Spiked muhly</t>
  </si>
  <si>
    <t>Muhlenbergia mexicana</t>
  </si>
  <si>
    <t>MUME2</t>
  </si>
  <si>
    <t>Mexican muhly</t>
  </si>
  <si>
    <t>Muhlenbergia schreberi</t>
  </si>
  <si>
    <t>MUSC</t>
  </si>
  <si>
    <t>Nimblewill</t>
  </si>
  <si>
    <t>Muhlenbergia sobolifera</t>
  </si>
  <si>
    <t>MUSO</t>
  </si>
  <si>
    <t>(Muhl. ex Willd.) Trin.</t>
  </si>
  <si>
    <t>Rock muhly</t>
  </si>
  <si>
    <t>Muhlenbergia sp.</t>
  </si>
  <si>
    <t>Muhly</t>
  </si>
  <si>
    <t>Muhlenbergia sylvatica</t>
  </si>
  <si>
    <t>MUSY</t>
  </si>
  <si>
    <t>(Torr.) Torr. ex A. Gray</t>
  </si>
  <si>
    <t>Woodland muhly</t>
  </si>
  <si>
    <t>Muhlenbergia sylvatica var. robusta</t>
  </si>
  <si>
    <t>MUSYR</t>
  </si>
  <si>
    <t>(Torr.) Torr. ex A. Gray Fernald</t>
  </si>
  <si>
    <t>Large woodland muhly</t>
  </si>
  <si>
    <t>Muhlenbergia sylvatica var. sylvatica</t>
  </si>
  <si>
    <t>MUSYS</t>
  </si>
  <si>
    <t>Muhlenbergia tenuiflora</t>
  </si>
  <si>
    <t>MUTE</t>
  </si>
  <si>
    <t>(Willd.) B.S.P.</t>
  </si>
  <si>
    <t>Slimflower muhly</t>
  </si>
  <si>
    <t>Muhlenbergia torreyana</t>
  </si>
  <si>
    <t>MUTO</t>
  </si>
  <si>
    <t>(J.A. Schultes) A.S. Hitchc.</t>
  </si>
  <si>
    <t>Pine Barrens smoke grass</t>
  </si>
  <si>
    <t>Muhlenbergia uniflora</t>
  </si>
  <si>
    <t>MUUN</t>
  </si>
  <si>
    <t>(Muhl.) Fern.</t>
  </si>
  <si>
    <t>Late-flowering dropseed</t>
  </si>
  <si>
    <t>Muscari botryoides</t>
  </si>
  <si>
    <t>MUBO</t>
  </si>
  <si>
    <t>Grape-hyacinth</t>
  </si>
  <si>
    <t>Muscari sp.</t>
  </si>
  <si>
    <t>MUSCA</t>
  </si>
  <si>
    <t>Grape Hyacinth</t>
  </si>
  <si>
    <t>Myosotis arvensis</t>
  </si>
  <si>
    <t>MYAR</t>
  </si>
  <si>
    <t>Field forget-me-not</t>
  </si>
  <si>
    <t>Yellow and blue scorpion-grass</t>
  </si>
  <si>
    <t>Lehm.</t>
  </si>
  <si>
    <t>Wild forget-me-not</t>
  </si>
  <si>
    <t>Myosotis stricta</t>
  </si>
  <si>
    <t>auct. non Pall. ex Lehm.</t>
  </si>
  <si>
    <t>Strict forget-me-not</t>
  </si>
  <si>
    <t>Myosotis scorpioides</t>
  </si>
  <si>
    <t>MYSC</t>
  </si>
  <si>
    <t>Garden forget-me-not</t>
  </si>
  <si>
    <t>Myosotis sp.</t>
  </si>
  <si>
    <t>Forget-Me-Not</t>
  </si>
  <si>
    <t>Link ex Roem. &amp; Schult.</t>
  </si>
  <si>
    <t>Ehrh. ex Hoffmann</t>
  </si>
  <si>
    <t>Spring forget-me-not</t>
  </si>
  <si>
    <t>Myosoton aquaticum</t>
  </si>
  <si>
    <t>MYAQ</t>
  </si>
  <si>
    <t>Giant chickweed</t>
  </si>
  <si>
    <t>Stellaria aquatica</t>
  </si>
  <si>
    <t>Myosoton sp.</t>
  </si>
  <si>
    <t>MYOSO2</t>
  </si>
  <si>
    <t>Myosoton</t>
  </si>
  <si>
    <t>MYCE</t>
  </si>
  <si>
    <t>Sweet gale</t>
  </si>
  <si>
    <t>MYHE</t>
  </si>
  <si>
    <t>MYPE7</t>
  </si>
  <si>
    <t>Mirb.</t>
  </si>
  <si>
    <t>Myrica sp.</t>
  </si>
  <si>
    <t>MYRIC</t>
  </si>
  <si>
    <t>Sweetgale</t>
  </si>
  <si>
    <t>Myriophyllum aquaticum</t>
  </si>
  <si>
    <t>MYAQ2</t>
  </si>
  <si>
    <t>(Vell.) Verdc.</t>
  </si>
  <si>
    <t>Parrot's-feather</t>
  </si>
  <si>
    <t>Myriophyllum heterophyllum</t>
  </si>
  <si>
    <t>MYHE2</t>
  </si>
  <si>
    <t>Varied-leaved water milfoil</t>
  </si>
  <si>
    <t>Myriophyllum humile</t>
  </si>
  <si>
    <t>MYHU</t>
  </si>
  <si>
    <t>(Raf.) Morong</t>
  </si>
  <si>
    <t>Water-milfoil</t>
  </si>
  <si>
    <t>Myriophyllum pinnatum</t>
  </si>
  <si>
    <t>MYPI</t>
  </si>
  <si>
    <t>Cutleaf water milfoil</t>
  </si>
  <si>
    <t>Komarov</t>
  </si>
  <si>
    <t>Shortspike water milfoil</t>
  </si>
  <si>
    <t>Myriophyllum sp.</t>
  </si>
  <si>
    <t>Watermilfoil</t>
  </si>
  <si>
    <t>Eurasian water milfoil</t>
  </si>
  <si>
    <t>Myriophyllum tenellum</t>
  </si>
  <si>
    <t>MYTE</t>
  </si>
  <si>
    <t>Slender water milfoil</t>
  </si>
  <si>
    <t>Myriophyllum verticillatum</t>
  </si>
  <si>
    <t>MYVE3</t>
  </si>
  <si>
    <t>Whorled water milfoil</t>
  </si>
  <si>
    <t>MYLA10</t>
  </si>
  <si>
    <t>(Michx.) Grusz &amp; Windham</t>
  </si>
  <si>
    <t>Nabalus albus</t>
  </si>
  <si>
    <t>Prenanthes alba</t>
  </si>
  <si>
    <t>NAAL2</t>
  </si>
  <si>
    <t>PRAL2</t>
  </si>
  <si>
    <t>(L.) Hook.</t>
  </si>
  <si>
    <t>white rattlesnakeroot</t>
  </si>
  <si>
    <t>Nabalus altissimus</t>
  </si>
  <si>
    <t>Prenanthes altissima</t>
  </si>
  <si>
    <t>NAAL3</t>
  </si>
  <si>
    <t>PRAL3</t>
  </si>
  <si>
    <t>tall rattlesnakeroot</t>
  </si>
  <si>
    <t>Nabalus autumnalis</t>
  </si>
  <si>
    <t>Prenanthes autumnalis</t>
  </si>
  <si>
    <t>NAAU3</t>
  </si>
  <si>
    <t>PRAU</t>
  </si>
  <si>
    <t>(Walter) Weakley</t>
  </si>
  <si>
    <t>slender rattlesnakeroot</t>
  </si>
  <si>
    <t>Nabalus racemosus</t>
  </si>
  <si>
    <t>Prenanthes racemosa var. racemosa</t>
  </si>
  <si>
    <t>NARA2</t>
  </si>
  <si>
    <t>PRRAR3</t>
  </si>
  <si>
    <t>purple rattlesnakeroot</t>
  </si>
  <si>
    <t>Nabalus serpentarius</t>
  </si>
  <si>
    <t>Prenanthes serpentaria</t>
  </si>
  <si>
    <t>NASE3</t>
  </si>
  <si>
    <t>PRSE</t>
  </si>
  <si>
    <t>(Pursh) Hook.</t>
  </si>
  <si>
    <t>cankerweed</t>
  </si>
  <si>
    <t>Nabalus trifoliolatus</t>
  </si>
  <si>
    <t>Prenanthes trifoliolata</t>
  </si>
  <si>
    <t>NATR</t>
  </si>
  <si>
    <t>PRTR</t>
  </si>
  <si>
    <t>gall of the earth</t>
  </si>
  <si>
    <t>(Willd.) Rostk. &amp; Schmidt</t>
  </si>
  <si>
    <t>Northern water nymph</t>
  </si>
  <si>
    <t>Najadaceae</t>
  </si>
  <si>
    <t>Najas gracillima</t>
  </si>
  <si>
    <t>NAGR</t>
  </si>
  <si>
    <t>(A. Braun ex Engelm.) Magnus</t>
  </si>
  <si>
    <t>Slender water nymph</t>
  </si>
  <si>
    <t>Najas guadalupensis</t>
  </si>
  <si>
    <t>NAGU</t>
  </si>
  <si>
    <t>(Spreng.) Magnus</t>
  </si>
  <si>
    <t>Southern water-nymph</t>
  </si>
  <si>
    <t>Najas guadalupensis var. guadalupensis</t>
  </si>
  <si>
    <t>NAGUG</t>
  </si>
  <si>
    <t>Najas minor</t>
  </si>
  <si>
    <t>NAMI</t>
  </si>
  <si>
    <t>Brittle water nymph</t>
  </si>
  <si>
    <t>Najas sp.</t>
  </si>
  <si>
    <t>NAJAS</t>
  </si>
  <si>
    <t>Waternymph</t>
  </si>
  <si>
    <t>Napaea hermaphrodita</t>
  </si>
  <si>
    <t>Sida hermaphrodita</t>
  </si>
  <si>
    <t>NAHE3</t>
  </si>
  <si>
    <t>SIHE3</t>
  </si>
  <si>
    <t>Virginia fanpetals</t>
  </si>
  <si>
    <t>Napaea sp.</t>
  </si>
  <si>
    <t>Sida sp.</t>
  </si>
  <si>
    <t>NAPAE</t>
  </si>
  <si>
    <t>SIDA</t>
  </si>
  <si>
    <t>Napaea</t>
  </si>
  <si>
    <t>Narcissus poeticus</t>
  </si>
  <si>
    <t>NAPO</t>
  </si>
  <si>
    <t>Poet's narcissus</t>
  </si>
  <si>
    <t>Narcissus pseudonarcissus</t>
  </si>
  <si>
    <t>NAPS</t>
  </si>
  <si>
    <t>Daffodil</t>
  </si>
  <si>
    <t>Narcissus sp.</t>
  </si>
  <si>
    <t>NARCI</t>
  </si>
  <si>
    <t>Narthecium americanum</t>
  </si>
  <si>
    <t>NAAM</t>
  </si>
  <si>
    <t>Bog asphodel</t>
  </si>
  <si>
    <t>Narthecium sp.</t>
  </si>
  <si>
    <t>NARTH</t>
  </si>
  <si>
    <t>Asphodel</t>
  </si>
  <si>
    <t>Watercress</t>
  </si>
  <si>
    <t>Rorippa nasturtium-aquaticum</t>
  </si>
  <si>
    <t>Nasturtium sp.</t>
  </si>
  <si>
    <t>NASTU2</t>
  </si>
  <si>
    <t>Yellowcress</t>
  </si>
  <si>
    <t>Nelumbo lutea</t>
  </si>
  <si>
    <t>NELU</t>
  </si>
  <si>
    <t>American lotus</t>
  </si>
  <si>
    <t>Nelumbonaceae</t>
  </si>
  <si>
    <t>Nelumbo nucifera</t>
  </si>
  <si>
    <t>NENU2</t>
  </si>
  <si>
    <t>Oriental lotus</t>
  </si>
  <si>
    <t>Nelumbo sp.</t>
  </si>
  <si>
    <t>NELUM</t>
  </si>
  <si>
    <t>NEMU2</t>
  </si>
  <si>
    <t>(L.) Loes.</t>
  </si>
  <si>
    <t>_NEMOP_G</t>
  </si>
  <si>
    <t>Nemopanthus</t>
  </si>
  <si>
    <t>(Eat.) Greene</t>
  </si>
  <si>
    <t>Neobeckia sp.</t>
  </si>
  <si>
    <t>NEOBE</t>
  </si>
  <si>
    <t>Lakecress</t>
  </si>
  <si>
    <t>NEBI3</t>
  </si>
  <si>
    <t>(Raf.) Baumbach</t>
  </si>
  <si>
    <t>southern twayblade</t>
  </si>
  <si>
    <t>NECO12</t>
  </si>
  <si>
    <t>(L.) Rich.</t>
  </si>
  <si>
    <t>_NEOTT_G</t>
  </si>
  <si>
    <t>Guett.</t>
  </si>
  <si>
    <t>Nepeta cataria</t>
  </si>
  <si>
    <t>NECA2</t>
  </si>
  <si>
    <t>Catnip</t>
  </si>
  <si>
    <t>Nepeta sp.</t>
  </si>
  <si>
    <t>NEPET</t>
  </si>
  <si>
    <t>Neslia paniculata</t>
  </si>
  <si>
    <t>NEPA3</t>
  </si>
  <si>
    <t>Ball mustard</t>
  </si>
  <si>
    <t>Neslia sp.</t>
  </si>
  <si>
    <t>NESLI</t>
  </si>
  <si>
    <t>Neslia</t>
  </si>
  <si>
    <t>Nicandra physalodes</t>
  </si>
  <si>
    <t>NIPH</t>
  </si>
  <si>
    <t>Apple-of-Peru</t>
  </si>
  <si>
    <t>Nicandra sp.</t>
  </si>
  <si>
    <t>NICAN</t>
  </si>
  <si>
    <t>Nicandra</t>
  </si>
  <si>
    <t>Nicotiana sp.</t>
  </si>
  <si>
    <t>NICOT</t>
  </si>
  <si>
    <t>Tobacco</t>
  </si>
  <si>
    <t>Nicotiana tabacum</t>
  </si>
  <si>
    <t>NITA</t>
  </si>
  <si>
    <t>Nigella damascena</t>
  </si>
  <si>
    <t>NIDA</t>
  </si>
  <si>
    <t>Fennel-flower</t>
  </si>
  <si>
    <t>Nigella sp.</t>
  </si>
  <si>
    <t>NIGEL</t>
  </si>
  <si>
    <t>Nigella</t>
  </si>
  <si>
    <t>(Franch. ex Maxim.) Kitam.</t>
  </si>
  <si>
    <t>Nippon daisy</t>
  </si>
  <si>
    <t>Nipponanthemum sp.</t>
  </si>
  <si>
    <t>NIPPO</t>
  </si>
  <si>
    <t>(Kitam.) Kitam.</t>
  </si>
  <si>
    <t>Nippon Daisy</t>
  </si>
  <si>
    <t>Nuphar advena</t>
  </si>
  <si>
    <t>Nuphar lutea ssp. advena</t>
  </si>
  <si>
    <t>NUAD2</t>
  </si>
  <si>
    <t>NULUA</t>
  </si>
  <si>
    <t>(Aiton) W.T. Aiton</t>
  </si>
  <si>
    <t>Spatterdock</t>
  </si>
  <si>
    <t>Nuphar advena ssp. advena</t>
  </si>
  <si>
    <t>NUADA</t>
  </si>
  <si>
    <t>Nuphar lutea</t>
  </si>
  <si>
    <t>NULU</t>
  </si>
  <si>
    <t>(L.) Sm.</t>
  </si>
  <si>
    <t>Yellow pond lily</t>
  </si>
  <si>
    <t>(L.) Sm. (Aiton) Kartesz &amp; Gandhi</t>
  </si>
  <si>
    <t>Nuphar lutea ssp. pumila</t>
  </si>
  <si>
    <t>NULUP2</t>
  </si>
  <si>
    <t>(L.) Sm. (Timm) E.O. Beal</t>
  </si>
  <si>
    <t>Nuphar microphylla</t>
  </si>
  <si>
    <t>Nuphar lutea ssp. rubrodisca</t>
  </si>
  <si>
    <t>NULUR</t>
  </si>
  <si>
    <t>(L.) Sm. (Morong) Hellquist &amp; Wiersema</t>
  </si>
  <si>
    <t>Red-disk yellow pond lily</t>
  </si>
  <si>
    <t>Nuphar lutea ssp. variegata</t>
  </si>
  <si>
    <t>NULUV</t>
  </si>
  <si>
    <t>(L.) Sm. (Durand) E.O. Beal</t>
  </si>
  <si>
    <t>Variegated yellow pond-lily</t>
  </si>
  <si>
    <t>Nuphar variegata</t>
  </si>
  <si>
    <t>NUMI4</t>
  </si>
  <si>
    <t>(Pers.) Fernald</t>
  </si>
  <si>
    <t>Small yellow pond-lily</t>
  </si>
  <si>
    <t>Nuphar sp.</t>
  </si>
  <si>
    <t>Pond-Lily</t>
  </si>
  <si>
    <t>NUVA2</t>
  </si>
  <si>
    <t>Durand</t>
  </si>
  <si>
    <t>(L.) D.A. Sutton</t>
  </si>
  <si>
    <t>Nuttallanthus sp.</t>
  </si>
  <si>
    <t>NUTTA</t>
  </si>
  <si>
    <t>D.A. Sutton</t>
  </si>
  <si>
    <t>Nymphaea odorata</t>
  </si>
  <si>
    <t>NYOD</t>
  </si>
  <si>
    <t>Fragrant water-lily</t>
  </si>
  <si>
    <t>Nymphaea odorata ssp. odorata</t>
  </si>
  <si>
    <t>NYODO</t>
  </si>
  <si>
    <t>American white water-lily</t>
  </si>
  <si>
    <t>Nymphaea odorata ssp. tuberosa</t>
  </si>
  <si>
    <t>NYODT</t>
  </si>
  <si>
    <t>Aiton (Paine) Wiersma &amp; Hellquist</t>
  </si>
  <si>
    <t>Tuberous white water-lily</t>
  </si>
  <si>
    <t>Nymphaea sp.</t>
  </si>
  <si>
    <t>NYMPH</t>
  </si>
  <si>
    <t>Waterlily</t>
  </si>
  <si>
    <t>Nymphoides aquatica</t>
  </si>
  <si>
    <t>NYAQ</t>
  </si>
  <si>
    <t>(J.F. Gmel.) Kuntze</t>
  </si>
  <si>
    <t>Large floating heart</t>
  </si>
  <si>
    <t>Nymphoides cordata</t>
  </si>
  <si>
    <t>NYCO</t>
  </si>
  <si>
    <t>(Ell.) Fern.</t>
  </si>
  <si>
    <t>Floating heart</t>
  </si>
  <si>
    <t>Nymphoides peltata</t>
  </si>
  <si>
    <t>NYPE</t>
  </si>
  <si>
    <t>(Gmel.) Kuntze</t>
  </si>
  <si>
    <t>Waterfringe</t>
  </si>
  <si>
    <t>Nymphoides sp.</t>
  </si>
  <si>
    <t>NYMPH2</t>
  </si>
  <si>
    <t>Floatingheart</t>
  </si>
  <si>
    <t>Nyssa biflora</t>
  </si>
  <si>
    <t>NYBI</t>
  </si>
  <si>
    <t>Swamp tupelo</t>
  </si>
  <si>
    <t>Nyssa sp.</t>
  </si>
  <si>
    <t>NYSSA</t>
  </si>
  <si>
    <t>Tupelo</t>
  </si>
  <si>
    <t>Nyssa sylvatica</t>
  </si>
  <si>
    <t>NYSY</t>
  </si>
  <si>
    <t>Sourgum</t>
  </si>
  <si>
    <t>Obolaria sp.</t>
  </si>
  <si>
    <t>OBOLA</t>
  </si>
  <si>
    <t>Obolaria</t>
  </si>
  <si>
    <t>Obolaria virginica</t>
  </si>
  <si>
    <t>OBVI</t>
  </si>
  <si>
    <t>Virginia pennywort</t>
  </si>
  <si>
    <t>(Ait.) Greene</t>
  </si>
  <si>
    <t>Oclemena sp.</t>
  </si>
  <si>
    <t>OCLEM</t>
  </si>
  <si>
    <t>(Porter) G.L. Nesom</t>
  </si>
  <si>
    <t>Oenothera biennis</t>
  </si>
  <si>
    <t>OEBI</t>
  </si>
  <si>
    <t>Evening-primrose</t>
  </si>
  <si>
    <t>Oenothera clelandii</t>
  </si>
  <si>
    <t>OECL3</t>
  </si>
  <si>
    <t>W. Dietr., P.H. Raven &amp; W.L. Wagner</t>
  </si>
  <si>
    <t>Long-spike evening primrose</t>
  </si>
  <si>
    <t>Oenothera fruticosa</t>
  </si>
  <si>
    <t>OEFR</t>
  </si>
  <si>
    <t>narrowleaf evening primrose</t>
  </si>
  <si>
    <t>Oenothera fruticosa ssp. fruticosa</t>
  </si>
  <si>
    <t>OEFRF</t>
  </si>
  <si>
    <t>Oenothera fruticosa ssp. glauca</t>
  </si>
  <si>
    <t>Oenothera fruticosa ssp. tetragona</t>
  </si>
  <si>
    <t>OEFRG</t>
  </si>
  <si>
    <t>OEFRT</t>
  </si>
  <si>
    <t>L. (Michx.) Straley</t>
  </si>
  <si>
    <t>L. (Roth) W.L. Wagner</t>
  </si>
  <si>
    <t>Oenothera tetragona</t>
  </si>
  <si>
    <t>OEGA</t>
  </si>
  <si>
    <t>W.L. Wagner &amp; Hoch </t>
  </si>
  <si>
    <t>Oenothera grandis</t>
  </si>
  <si>
    <t>OEGR2</t>
  </si>
  <si>
    <t>(Britton) Smyth</t>
  </si>
  <si>
    <t>Showy evening primrose</t>
  </si>
  <si>
    <t>Oenothera humifusa</t>
  </si>
  <si>
    <t>OEHU</t>
  </si>
  <si>
    <t>Sea beach evening primrose</t>
  </si>
  <si>
    <t>Oenothera laciniata</t>
  </si>
  <si>
    <t>OELA</t>
  </si>
  <si>
    <t>Cut-leaved evening-primrose</t>
  </si>
  <si>
    <t>Oenothera nutans</t>
  </si>
  <si>
    <t>OENU2</t>
  </si>
  <si>
    <t>Atk. &amp; Bartlett</t>
  </si>
  <si>
    <t>Oenothera oakesiana</t>
  </si>
  <si>
    <t>OEOA</t>
  </si>
  <si>
    <t>(A. Gray) J.W. Robbins ex S. Watson &amp; J.M. Coult.</t>
  </si>
  <si>
    <t>Oake's evening primrose</t>
  </si>
  <si>
    <t>Oenothera parviflora</t>
  </si>
  <si>
    <t>OEPA5</t>
  </si>
  <si>
    <t>Small-flowered evening primrose</t>
  </si>
  <si>
    <t>Oenothera perennis</t>
  </si>
  <si>
    <t>OEPE</t>
  </si>
  <si>
    <t>Sundrops</t>
  </si>
  <si>
    <t>Oenothera pilosella</t>
  </si>
  <si>
    <t>OEPI2</t>
  </si>
  <si>
    <t>Oenothera sp.</t>
  </si>
  <si>
    <t>OENOT</t>
  </si>
  <si>
    <t>Evening Primrose</t>
  </si>
  <si>
    <t>Oenothera speciosa</t>
  </si>
  <si>
    <t>OESP2</t>
  </si>
  <si>
    <t>Pink evening-primrose</t>
  </si>
  <si>
    <t>OETE4</t>
  </si>
  <si>
    <t>Roth.</t>
  </si>
  <si>
    <t>Oenothera villosa</t>
  </si>
  <si>
    <t>OEVI</t>
  </si>
  <si>
    <t>Hairy evening primrose</t>
  </si>
  <si>
    <t>Oenothera villosa ssp. villosa</t>
  </si>
  <si>
    <t>OEVIV</t>
  </si>
  <si>
    <t>Oldenlandia sp.</t>
  </si>
  <si>
    <t>OLDEN</t>
  </si>
  <si>
    <t>Oldenlandia</t>
  </si>
  <si>
    <t>Oldenlandia uniflora</t>
  </si>
  <si>
    <t>OLUN</t>
  </si>
  <si>
    <t>Clustered bluets</t>
  </si>
  <si>
    <t>Oligoneuron rigidum</t>
  </si>
  <si>
    <t>OLRI</t>
  </si>
  <si>
    <t>Stiff goldenrod</t>
  </si>
  <si>
    <t>Solidago rigida var. rigida</t>
  </si>
  <si>
    <t>Solidago rigida</t>
  </si>
  <si>
    <t>Oligoneuron rigidum var. rigidum</t>
  </si>
  <si>
    <t>OLRIR</t>
  </si>
  <si>
    <t>Oligoneuron sp.</t>
  </si>
  <si>
    <t>OLIGO3</t>
  </si>
  <si>
    <t>Goldenrod</t>
  </si>
  <si>
    <t>Onoclea sensibilis</t>
  </si>
  <si>
    <t>ONSE</t>
  </si>
  <si>
    <t>Sensitive fern</t>
  </si>
  <si>
    <t>Onoclea sp.</t>
  </si>
  <si>
    <t>ONOCL</t>
  </si>
  <si>
    <t>Sensitive Fern</t>
  </si>
  <si>
    <t>Ononis sp.</t>
  </si>
  <si>
    <t>ONONI</t>
  </si>
  <si>
    <t>Restharrow</t>
  </si>
  <si>
    <t>Ononis spinosa</t>
  </si>
  <si>
    <t>ONSP</t>
  </si>
  <si>
    <t>Spiny rest-harrow</t>
  </si>
  <si>
    <t>Scotch thistle</t>
  </si>
  <si>
    <t>Onopordum sp.</t>
  </si>
  <si>
    <t>ONOPO</t>
  </si>
  <si>
    <t>Cottonthistle</t>
  </si>
  <si>
    <t>Onosmodium sp.</t>
  </si>
  <si>
    <t>ONOSM</t>
  </si>
  <si>
    <t>Marbleseed</t>
  </si>
  <si>
    <t>(L.) A. DC.</t>
  </si>
  <si>
    <t>Ophioglossum pusillum</t>
  </si>
  <si>
    <t>OPPU3</t>
  </si>
  <si>
    <t>Northern adder's-tongue</t>
  </si>
  <si>
    <t>Ophioglossum pycnostichum</t>
  </si>
  <si>
    <t>Ophioglossum vulgatum</t>
  </si>
  <si>
    <t>OPPY3</t>
  </si>
  <si>
    <t>OPVU</t>
  </si>
  <si>
    <t>(Fernald) Á. Löve &amp; D. Löve</t>
  </si>
  <si>
    <t>southern adderstongue</t>
  </si>
  <si>
    <t>Ophioglossum sp.</t>
  </si>
  <si>
    <t>OPHIO</t>
  </si>
  <si>
    <t>Adderstongue</t>
  </si>
  <si>
    <t>Southern adder's-tongue</t>
  </si>
  <si>
    <t>Opuntia humifusa</t>
  </si>
  <si>
    <t>OPHU</t>
  </si>
  <si>
    <t>Eastern prickly-pear cactus</t>
  </si>
  <si>
    <t>Opuntia sp.</t>
  </si>
  <si>
    <t>OPUNT</t>
  </si>
  <si>
    <t>Pricklypear</t>
  </si>
  <si>
    <t>ORSP2</t>
  </si>
  <si>
    <t>Origanum sp.</t>
  </si>
  <si>
    <t>ORIGA</t>
  </si>
  <si>
    <t>Origanum</t>
  </si>
  <si>
    <t>Origanum vulgare</t>
  </si>
  <si>
    <t>ORVU</t>
  </si>
  <si>
    <t>Wild marjoram</t>
  </si>
  <si>
    <t>Ornithogalum sp.</t>
  </si>
  <si>
    <t>ORNIT</t>
  </si>
  <si>
    <t>Star Of Bethlehem</t>
  </si>
  <si>
    <t>Ornithogalum umbellatum</t>
  </si>
  <si>
    <t>ORUM</t>
  </si>
  <si>
    <t>Star-of-Bethlehem</t>
  </si>
  <si>
    <t>Ornithopus perpusillus</t>
  </si>
  <si>
    <t>ORPE80</t>
  </si>
  <si>
    <t>Birdsfoot</t>
  </si>
  <si>
    <t>Ornithopus sp.</t>
  </si>
  <si>
    <t>ORNIT2</t>
  </si>
  <si>
    <t>Bird'S-Foot</t>
  </si>
  <si>
    <t>Orobanche minor</t>
  </si>
  <si>
    <t>ORMI</t>
  </si>
  <si>
    <t>Lesser broom-rape</t>
  </si>
  <si>
    <t>Orobanche ramosa</t>
  </si>
  <si>
    <t>ORRA</t>
  </si>
  <si>
    <t>Branching broom-rape</t>
  </si>
  <si>
    <t>Orobanche sp.</t>
  </si>
  <si>
    <t>Broomrape</t>
  </si>
  <si>
    <t>Orobanche uniflora</t>
  </si>
  <si>
    <t>Broom-rape</t>
  </si>
  <si>
    <t>Orontium aquaticum</t>
  </si>
  <si>
    <t>ORAQ</t>
  </si>
  <si>
    <t>Goldenclub</t>
  </si>
  <si>
    <t>Orontium sp.</t>
  </si>
  <si>
    <t>ORONT</t>
  </si>
  <si>
    <t>(L.) House</t>
  </si>
  <si>
    <t>Sidebells wintergreen</t>
  </si>
  <si>
    <t>Orthilia sp.</t>
  </si>
  <si>
    <t>ORTHI</t>
  </si>
  <si>
    <t>White-grained mountain-rice grass</t>
  </si>
  <si>
    <t>Oryzopsis pungens</t>
  </si>
  <si>
    <t>Piptatheropsis pungens</t>
  </si>
  <si>
    <t>ORPU4</t>
  </si>
  <si>
    <t>PIPU9</t>
  </si>
  <si>
    <t>(Torr. ex Spreng.) Hitchc.</t>
  </si>
  <si>
    <t>Slender mountain-rice grass</t>
  </si>
  <si>
    <t>Oryzopsis racemosa</t>
  </si>
  <si>
    <t>Patis racemosa</t>
  </si>
  <si>
    <t>ORRA2</t>
  </si>
  <si>
    <t>PARA2</t>
  </si>
  <si>
    <t>(Sm.) Ricker ex Hitchc.</t>
  </si>
  <si>
    <t>Blackseed ricegrass</t>
  </si>
  <si>
    <t>Oryzopsis sp.</t>
  </si>
  <si>
    <t>ORYZO</t>
  </si>
  <si>
    <t>Ricegrass</t>
  </si>
  <si>
    <t>Piptatheropsis sp.</t>
  </si>
  <si>
    <t>Osmorhiza claytonii</t>
  </si>
  <si>
    <t>OSCL</t>
  </si>
  <si>
    <t>(Michx.) C.B. Clarke</t>
  </si>
  <si>
    <t>Sweet-cicely</t>
  </si>
  <si>
    <t>Osmorhiza longistylis</t>
  </si>
  <si>
    <t>OSLO</t>
  </si>
  <si>
    <t>(Torr.) DC.</t>
  </si>
  <si>
    <t>Anise root</t>
  </si>
  <si>
    <t>Osmorhiza sp.</t>
  </si>
  <si>
    <t>Sweetroot</t>
  </si>
  <si>
    <t>Osmunda cinnamomea</t>
  </si>
  <si>
    <t>OSCI</t>
  </si>
  <si>
    <t>Cinnamon fern</t>
  </si>
  <si>
    <t>Osmundaceae</t>
  </si>
  <si>
    <t>Osmundastrum cinnamomeum</t>
  </si>
  <si>
    <t>Osmunda cinnamomea var. cinnamomea</t>
  </si>
  <si>
    <t>OSCIC</t>
  </si>
  <si>
    <t>Osmundastrum cinnamomeum var. cinnamomeum</t>
  </si>
  <si>
    <t>Osmunda cinnamomea var. glandulosa</t>
  </si>
  <si>
    <t>OSCIG</t>
  </si>
  <si>
    <t>L. Waters</t>
  </si>
  <si>
    <t>Glandular cinnamon fern</t>
  </si>
  <si>
    <t>Osmundastrum cinnamomeum var. glandulosum</t>
  </si>
  <si>
    <t>Osmunda claytoniana</t>
  </si>
  <si>
    <t>OSCL2</t>
  </si>
  <si>
    <t>Interrupted fern</t>
  </si>
  <si>
    <t>Osmunda regalis</t>
  </si>
  <si>
    <t>OSRE</t>
  </si>
  <si>
    <t>Royal fern</t>
  </si>
  <si>
    <t>Osmunda regalis var. spectabilis</t>
  </si>
  <si>
    <t>Osmunda spectabilis</t>
  </si>
  <si>
    <t>OSRES</t>
  </si>
  <si>
    <t>L. (Willd.) A. Gray</t>
  </si>
  <si>
    <t>Osmunda sp.</t>
  </si>
  <si>
    <t>OSMUN</t>
  </si>
  <si>
    <t>Osmunda</t>
  </si>
  <si>
    <t>Osmundastrum sp.</t>
  </si>
  <si>
    <t>OSSP3</t>
  </si>
  <si>
    <t>OSCI2</t>
  </si>
  <si>
    <t>(L.) C. Presl</t>
  </si>
  <si>
    <t>_OSCIC</t>
  </si>
  <si>
    <t>_OSCIG</t>
  </si>
  <si>
    <t>(Waters) McAvoy</t>
  </si>
  <si>
    <t>_OSMUN2</t>
  </si>
  <si>
    <t>Ostrya sp.</t>
  </si>
  <si>
    <t>OSTRY</t>
  </si>
  <si>
    <t>Hophornbeam</t>
  </si>
  <si>
    <t>Ostrya virginiana</t>
  </si>
  <si>
    <t>OSVI</t>
  </si>
  <si>
    <t>(Mill.) K. Koch</t>
  </si>
  <si>
    <t>Oxalis acetosella</t>
  </si>
  <si>
    <t>Oxalis montana</t>
  </si>
  <si>
    <t>OXAC3</t>
  </si>
  <si>
    <t>OXMO</t>
  </si>
  <si>
    <t>auct. non L.</t>
  </si>
  <si>
    <t>Mountain wood-sorrel</t>
  </si>
  <si>
    <t>Oxalis corniculata</t>
  </si>
  <si>
    <t>OXCO</t>
  </si>
  <si>
    <t>Creeping yellow wood-sorrel</t>
  </si>
  <si>
    <t>Oxalis dillenii</t>
  </si>
  <si>
    <t>OXDI2</t>
  </si>
  <si>
    <t>Southern yellow wood-sorrel</t>
  </si>
  <si>
    <t>Oxalis florida</t>
  </si>
  <si>
    <t>OXFL</t>
  </si>
  <si>
    <t>slender yellow woodsorrel</t>
  </si>
  <si>
    <t>Oxalis sp.</t>
  </si>
  <si>
    <t>OXALI</t>
  </si>
  <si>
    <t>Woodsorrel</t>
  </si>
  <si>
    <t>Oxalis stricta</t>
  </si>
  <si>
    <t>OXST</t>
  </si>
  <si>
    <t>Common yellow wood-sorrel</t>
  </si>
  <si>
    <t>Oxalis violacea</t>
  </si>
  <si>
    <t>OXVI</t>
  </si>
  <si>
    <t>L</t>
  </si>
  <si>
    <t>Violet wood-sorrel</t>
  </si>
  <si>
    <t>OXRU6</t>
  </si>
  <si>
    <t>(L.) S. Fuentes, Uotila &amp; Borsch</t>
  </si>
  <si>
    <t>OXRUR</t>
  </si>
  <si>
    <t>Oxypolis rigidior</t>
  </si>
  <si>
    <t>OXRI</t>
  </si>
  <si>
    <t>Cowbane</t>
  </si>
  <si>
    <t>Oxypolis sp.</t>
  </si>
  <si>
    <t>OXYPO</t>
  </si>
  <si>
    <t>Pachysandra sp.</t>
  </si>
  <si>
    <t>PACHY3</t>
  </si>
  <si>
    <t>Pachysandra</t>
  </si>
  <si>
    <t>Buxaceae</t>
  </si>
  <si>
    <t>Pachysandra terminalis</t>
  </si>
  <si>
    <t>PATE11</t>
  </si>
  <si>
    <t>Japanese pachysandra</t>
  </si>
  <si>
    <t>Packera anonyma</t>
  </si>
  <si>
    <t>PAAN6</t>
  </si>
  <si>
    <t>(Alph. Wood) W.A. Weber &amp; A. Löve</t>
  </si>
  <si>
    <t>Small's ragwort</t>
  </si>
  <si>
    <t>Senecio anonymus</t>
  </si>
  <si>
    <t>Packera aurea</t>
  </si>
  <si>
    <t>PAAU3</t>
  </si>
  <si>
    <t>(L.) A.&amp; D. Löve</t>
  </si>
  <si>
    <t>Golden ragwort</t>
  </si>
  <si>
    <t>Senecio aureus</t>
  </si>
  <si>
    <t>Packera obovata</t>
  </si>
  <si>
    <t>PAOB6</t>
  </si>
  <si>
    <t>(Muhl. ex Willd.) W.A. Weber &amp; A. Löve</t>
  </si>
  <si>
    <t>Roundleaf ragwort</t>
  </si>
  <si>
    <t>Senecio obovatus</t>
  </si>
  <si>
    <t>Packera paupercula</t>
  </si>
  <si>
    <t>PAPA20</t>
  </si>
  <si>
    <t>(Michx.) A. Löve &amp; D. Löve</t>
  </si>
  <si>
    <t>Balsam ragwort</t>
  </si>
  <si>
    <t>Packera paupercula var. paupercula</t>
  </si>
  <si>
    <t>Senecio pauperculus</t>
  </si>
  <si>
    <t>PAPAP3</t>
  </si>
  <si>
    <t>(Michx.) Á. Löve &amp; D. Löve</t>
  </si>
  <si>
    <t>Packera sp.</t>
  </si>
  <si>
    <t>Á. Löve &amp; D. Löve</t>
  </si>
  <si>
    <t>Ragwort</t>
  </si>
  <si>
    <t>Packera tomentosa</t>
  </si>
  <si>
    <t>PATO4</t>
  </si>
  <si>
    <t>(Michx.) C. Jeffrey</t>
  </si>
  <si>
    <t>Woolly ragwort</t>
  </si>
  <si>
    <t>Senecio tomentosus</t>
  </si>
  <si>
    <t>Panax quinquefolius</t>
  </si>
  <si>
    <t>PAQU</t>
  </si>
  <si>
    <t>Panax sp.</t>
  </si>
  <si>
    <t>PANAX</t>
  </si>
  <si>
    <t>Panax trifolius</t>
  </si>
  <si>
    <t>PATR2</t>
  </si>
  <si>
    <t>Dwarf ginseng</t>
  </si>
  <si>
    <t>PAAC11</t>
  </si>
  <si>
    <t>Desv. ex Poir.</t>
  </si>
  <si>
    <t>Bristling panicgrass</t>
  </si>
  <si>
    <t>PAAC5</t>
  </si>
  <si>
    <t>PAACA5</t>
  </si>
  <si>
    <t>Walter Benner's panicgrass</t>
  </si>
  <si>
    <t>Panicum amarum</t>
  </si>
  <si>
    <t>PAAM2</t>
  </si>
  <si>
    <t>Bitter panicgrass</t>
  </si>
  <si>
    <t>Panicum amarum var. amarulum</t>
  </si>
  <si>
    <t>PAAMA2</t>
  </si>
  <si>
    <t>Elliott (Hitchc. &amp; Chase) P.G. Palmer</t>
  </si>
  <si>
    <t>Southern seabeach grass</t>
  </si>
  <si>
    <t>Panicum amarum var. amarum</t>
  </si>
  <si>
    <t>PAAMA3</t>
  </si>
  <si>
    <t>Panicum anceps</t>
  </si>
  <si>
    <t>PAAN</t>
  </si>
  <si>
    <t>Beaked panicgrass</t>
  </si>
  <si>
    <t>PAAN10</t>
  </si>
  <si>
    <t>PABI7</t>
  </si>
  <si>
    <t>Nash</t>
  </si>
  <si>
    <t>Northern panicgrass</t>
  </si>
  <si>
    <t>PABO8</t>
  </si>
  <si>
    <t>PABO5</t>
  </si>
  <si>
    <t>Witchgrass</t>
  </si>
  <si>
    <t>PACL5</t>
  </si>
  <si>
    <t>PACO29</t>
  </si>
  <si>
    <t>Scribn.</t>
  </si>
  <si>
    <t>PACO21</t>
  </si>
  <si>
    <t>PACR6</t>
  </si>
  <si>
    <t>Ashe.</t>
  </si>
  <si>
    <t>Hidden-flowered panicgrass</t>
  </si>
  <si>
    <t>PADE12</t>
  </si>
  <si>
    <t>Panicum dichotomiflorum</t>
  </si>
  <si>
    <t>PADI</t>
  </si>
  <si>
    <t>Fall panicgrass</t>
  </si>
  <si>
    <t>PADI8</t>
  </si>
  <si>
    <t>PADIC</t>
  </si>
  <si>
    <t>L. (Nash) C.F. Reed</t>
  </si>
  <si>
    <t>PADIR2</t>
  </si>
  <si>
    <t>L. (Ashe) Lelong</t>
  </si>
  <si>
    <t>PADIY</t>
  </si>
  <si>
    <t>Spotted-sheath panicgrass</t>
  </si>
  <si>
    <t>PAEN3</t>
  </si>
  <si>
    <t>Baldw. ex Elliott</t>
  </si>
  <si>
    <t>Panicum flexile</t>
  </si>
  <si>
    <t>PAFL2</t>
  </si>
  <si>
    <t>(Gattinger) Scribn.</t>
  </si>
  <si>
    <t>Old witchgrass</t>
  </si>
  <si>
    <t>Panicum gattingeri</t>
  </si>
  <si>
    <t>PAGA</t>
  </si>
  <si>
    <t>Gattinger's panicgrass</t>
  </si>
  <si>
    <t>Panicum philadelphicum ssp. gattingeri</t>
  </si>
  <si>
    <t>Panicum hemitomon</t>
  </si>
  <si>
    <t>PAHE2</t>
  </si>
  <si>
    <t>Maiden-cane</t>
  </si>
  <si>
    <t>PAHI10</t>
  </si>
  <si>
    <t>Swallen</t>
  </si>
  <si>
    <t>PALAI</t>
  </si>
  <si>
    <t>Elliott (Scribn.) Fernald</t>
  </si>
  <si>
    <t>Panicum lanuginosum var. tennessense</t>
  </si>
  <si>
    <t>PALAT</t>
  </si>
  <si>
    <t>Elliott (Ashe) Gleason</t>
  </si>
  <si>
    <t>PALA23</t>
  </si>
  <si>
    <t>PALE12</t>
  </si>
  <si>
    <t>PALI9</t>
  </si>
  <si>
    <t>Scribn. ex Nash</t>
  </si>
  <si>
    <t>Panicum longifolium</t>
  </si>
  <si>
    <t>PALO</t>
  </si>
  <si>
    <t>PALO9</t>
  </si>
  <si>
    <t>PALU4</t>
  </si>
  <si>
    <t>PAME7</t>
  </si>
  <si>
    <t>PAMI9</t>
  </si>
  <si>
    <t>Muhl., non Muhl. ex Elliott</t>
  </si>
  <si>
    <t>Panicum miliaceum</t>
  </si>
  <si>
    <t>PAMI2</t>
  </si>
  <si>
    <t>Proso millet</t>
  </si>
  <si>
    <t>PAOL2</t>
  </si>
  <si>
    <t>PAOLO</t>
  </si>
  <si>
    <t>Few-flower panicgrass</t>
  </si>
  <si>
    <t>PAOLS</t>
  </si>
  <si>
    <t>Schult. (Nash) Fernald</t>
  </si>
  <si>
    <t>Scribner's panicgrass</t>
  </si>
  <si>
    <t>Panicum philadelphicum</t>
  </si>
  <si>
    <t>PAPH</t>
  </si>
  <si>
    <t>Bernh. ex Trin.</t>
  </si>
  <si>
    <t>Philadelphia panicgrass</t>
  </si>
  <si>
    <t>Panicum tuckermanii</t>
  </si>
  <si>
    <t>PAPHG</t>
  </si>
  <si>
    <t>Bernh. ex Trin. (Nash) Freckmann &amp; Lelong</t>
  </si>
  <si>
    <t>PAPO4</t>
  </si>
  <si>
    <t>PARE11</t>
  </si>
  <si>
    <t>Bosc ex Nees</t>
  </si>
  <si>
    <t>Panicum rigidulum var. condensum</t>
  </si>
  <si>
    <t>PARIC2</t>
  </si>
  <si>
    <t>Bosc ex Nees (Nash) Mohlenbr.</t>
  </si>
  <si>
    <t>Dense panicgrass</t>
  </si>
  <si>
    <t>Bosc ex Nees (Pursh) Lelong</t>
  </si>
  <si>
    <t>Panicum stipitatum</t>
  </si>
  <si>
    <t>Bosc ex Nees (Vasey) Lelong</t>
  </si>
  <si>
    <t>Panicum rigidulum var. rigidulum</t>
  </si>
  <si>
    <t>PARIR</t>
  </si>
  <si>
    <t>PASC8</t>
  </si>
  <si>
    <t>Sheathed panicgrass</t>
  </si>
  <si>
    <t>PASCC</t>
  </si>
  <si>
    <t>_PASCS</t>
  </si>
  <si>
    <t>PASC9</t>
  </si>
  <si>
    <t>Panicum sp.</t>
  </si>
  <si>
    <t>PANIC</t>
  </si>
  <si>
    <t>Panicgrass</t>
  </si>
  <si>
    <t>PASP8</t>
  </si>
  <si>
    <t>PASP9</t>
  </si>
  <si>
    <t>Eaton's rosette grass</t>
  </si>
  <si>
    <t>PAST12</t>
  </si>
  <si>
    <t>PATE17</t>
  </si>
  <si>
    <t>PATU</t>
  </si>
  <si>
    <t>Panicum verrucosum</t>
  </si>
  <si>
    <t>PAVE2</t>
  </si>
  <si>
    <t>Warty panicgrass</t>
  </si>
  <si>
    <t>PAVI8</t>
  </si>
  <si>
    <t>Panicum virgatum</t>
  </si>
  <si>
    <t>PAVI2</t>
  </si>
  <si>
    <t>Switchgrass</t>
  </si>
  <si>
    <t>PAWR7</t>
  </si>
  <si>
    <t>Wright's panicgrass</t>
  </si>
  <si>
    <t>PAXA4</t>
  </si>
  <si>
    <t>Slender panicgrass</t>
  </si>
  <si>
    <t>PAYA2</t>
  </si>
  <si>
    <t>Ahse</t>
  </si>
  <si>
    <t>Papaver dubium</t>
  </si>
  <si>
    <t>PADU</t>
  </si>
  <si>
    <t>Long-pod poppy</t>
  </si>
  <si>
    <t>Papaver rhoeas</t>
  </si>
  <si>
    <t>PARH2</t>
  </si>
  <si>
    <t>Corn Poppy</t>
  </si>
  <si>
    <t>Papaver sp.</t>
  </si>
  <si>
    <t>PAPAV</t>
  </si>
  <si>
    <t>Poppy</t>
  </si>
  <si>
    <t>Parapholis incurva</t>
  </si>
  <si>
    <t>PAIN</t>
  </si>
  <si>
    <t>(L.) C.E. Hubbard</t>
  </si>
  <si>
    <t>Hard grass</t>
  </si>
  <si>
    <t>Parapholis sp.</t>
  </si>
  <si>
    <t>PARAP</t>
  </si>
  <si>
    <t>C.E. Hubbard</t>
  </si>
  <si>
    <t>Sicklegrass</t>
  </si>
  <si>
    <t>Parathelypteris noveboracensis</t>
  </si>
  <si>
    <t>Thelypteris noveboracensis</t>
  </si>
  <si>
    <t>PANO</t>
  </si>
  <si>
    <t>THNO</t>
  </si>
  <si>
    <t>(L.) Ching</t>
  </si>
  <si>
    <t>New York fern</t>
  </si>
  <si>
    <t>Thelypteridaceae</t>
  </si>
  <si>
    <t>Parathelypteris simulata</t>
  </si>
  <si>
    <t>Thelypteris simulata</t>
  </si>
  <si>
    <t>PASI8</t>
  </si>
  <si>
    <t>THSI2</t>
  </si>
  <si>
    <t>(Davenp.) Holttum</t>
  </si>
  <si>
    <t>Bog fern</t>
  </si>
  <si>
    <t>Pellitory</t>
  </si>
  <si>
    <t>Parietaria sp.</t>
  </si>
  <si>
    <t>PARIE</t>
  </si>
  <si>
    <t>Parnassia glauca</t>
  </si>
  <si>
    <t>PAGL3</t>
  </si>
  <si>
    <t>Grass-of-parnassus</t>
  </si>
  <si>
    <t>Parnassia sp.</t>
  </si>
  <si>
    <t>PARNA</t>
  </si>
  <si>
    <t>Grass Of Parnassus</t>
  </si>
  <si>
    <t>Paronychia canadensis</t>
  </si>
  <si>
    <t>PACA11</t>
  </si>
  <si>
    <t>(L.) Alph. Wood</t>
  </si>
  <si>
    <t>Forked chickweed</t>
  </si>
  <si>
    <t>Paronychia fastigiata</t>
  </si>
  <si>
    <t>PAFA3</t>
  </si>
  <si>
    <t>Whitlow-wort</t>
  </si>
  <si>
    <t>Paronychia fastigiata var. fastigiata</t>
  </si>
  <si>
    <t>PAFAF</t>
  </si>
  <si>
    <t xml:space="preserve">(Raf.) Fernald </t>
  </si>
  <si>
    <t>Hairy Forked Nailwort</t>
  </si>
  <si>
    <t>Paronychia fastigiata var. nuttallii</t>
  </si>
  <si>
    <t>PAFAN</t>
  </si>
  <si>
    <t xml:space="preserve">(Raf.) Fernald (Small) Fernald </t>
  </si>
  <si>
    <t>Paronychia fastigiata var. palacea</t>
  </si>
  <si>
    <t>PAFAP</t>
  </si>
  <si>
    <t>(Raf.) Fernald Fernald</t>
  </si>
  <si>
    <t>Paronychia montana</t>
  </si>
  <si>
    <t>PAMO7</t>
  </si>
  <si>
    <t>(Small) Pax &amp; K. Hoffm.</t>
  </si>
  <si>
    <t>Mountain nailwort</t>
  </si>
  <si>
    <t>Paronychia sp.</t>
  </si>
  <si>
    <t>PARON</t>
  </si>
  <si>
    <t>Nailwort</t>
  </si>
  <si>
    <t>Parthenium integrifolium</t>
  </si>
  <si>
    <t>PAIN3</t>
  </si>
  <si>
    <t>American fever-few</t>
  </si>
  <si>
    <t>Parthenium sp.</t>
  </si>
  <si>
    <t>PARTH2</t>
  </si>
  <si>
    <t>Parthenocissus inserta</t>
  </si>
  <si>
    <t>Parthenocissus quinquefolia</t>
  </si>
  <si>
    <t>PAIN10</t>
  </si>
  <si>
    <t>PAQU2</t>
  </si>
  <si>
    <t>(Kern.) Fritsch</t>
  </si>
  <si>
    <t>Virginia creeper</t>
  </si>
  <si>
    <t>(L.) Planch.</t>
  </si>
  <si>
    <t>Virginia-creeper</t>
  </si>
  <si>
    <t>Parthenocissus sp.</t>
  </si>
  <si>
    <t>PARTH3</t>
  </si>
  <si>
    <t>Creeper</t>
  </si>
  <si>
    <t>Parthenocissus tricuspidata</t>
  </si>
  <si>
    <t>PATR6</t>
  </si>
  <si>
    <t>(Siebold &amp; Zucc.) Planch.</t>
  </si>
  <si>
    <t>Boston ivy</t>
  </si>
  <si>
    <t>Parthenocissus vitacea</t>
  </si>
  <si>
    <t>PAVI5</t>
  </si>
  <si>
    <t>(Knerr) A.S. Hitchc.</t>
  </si>
  <si>
    <t>Thicket creeper</t>
  </si>
  <si>
    <t>Paspalum dissectum</t>
  </si>
  <si>
    <t>PADI5</t>
  </si>
  <si>
    <t>Mudbark crown grass</t>
  </si>
  <si>
    <t>Knotgrass</t>
  </si>
  <si>
    <t>Paspalum floridanum</t>
  </si>
  <si>
    <t>PAFL4</t>
  </si>
  <si>
    <t>Florida crown grass</t>
  </si>
  <si>
    <t>Paspalum laeve</t>
  </si>
  <si>
    <t>PALA10</t>
  </si>
  <si>
    <t>Field paspalum</t>
  </si>
  <si>
    <t>Paspalum setaceum</t>
  </si>
  <si>
    <t>PASE5</t>
  </si>
  <si>
    <t>Thin paspalum</t>
  </si>
  <si>
    <t>Paspalum setaceum var. ciliatifolium</t>
  </si>
  <si>
    <t>PASEC2</t>
  </si>
  <si>
    <t>Michx. (Michx.) Vasey</t>
  </si>
  <si>
    <t>Ciliate-leaf crown grass</t>
  </si>
  <si>
    <t>Paspalum setaceum var. psammophilum</t>
  </si>
  <si>
    <t>PASEP</t>
  </si>
  <si>
    <t>Michx. (Nash) D. Banks</t>
  </si>
  <si>
    <t>Prostrate crown grass</t>
  </si>
  <si>
    <t>Paspalum sp.</t>
  </si>
  <si>
    <t>PASPA2</t>
  </si>
  <si>
    <t>Crowngrass</t>
  </si>
  <si>
    <t>Pastinaca sativa</t>
  </si>
  <si>
    <t>PASA2</t>
  </si>
  <si>
    <t>Wild parsnip</t>
  </si>
  <si>
    <t>Pastinaca sp.</t>
  </si>
  <si>
    <t>PASTI</t>
  </si>
  <si>
    <t>Parsnip</t>
  </si>
  <si>
    <t>(Sm.) Romasch., P.M. Peterson &amp; R. J. Soreng</t>
  </si>
  <si>
    <t>Patis sp.</t>
  </si>
  <si>
    <t>PATIS</t>
  </si>
  <si>
    <t>Paulownia sp.</t>
  </si>
  <si>
    <t>PAULO</t>
  </si>
  <si>
    <t>Paulownia</t>
  </si>
  <si>
    <t>Paulownia tomentosa</t>
  </si>
  <si>
    <t>PATO2</t>
  </si>
  <si>
    <t>(Thunb.) Sieb. &amp; Zucc. ex Steud.</t>
  </si>
  <si>
    <t>Empress-tree</t>
  </si>
  <si>
    <t>Pedicularis canadensis</t>
  </si>
  <si>
    <t>PECA</t>
  </si>
  <si>
    <t>Canadian lousewort</t>
  </si>
  <si>
    <t>Pedicularis lanceolata</t>
  </si>
  <si>
    <t>PELA2</t>
  </si>
  <si>
    <t>Swamp lousewort</t>
  </si>
  <si>
    <t>Pedicularis sp.</t>
  </si>
  <si>
    <t>Lousewort</t>
  </si>
  <si>
    <t>Pellaea atropurpurea</t>
  </si>
  <si>
    <t>PEAT2</t>
  </si>
  <si>
    <t>Purple cliffbrake</t>
  </si>
  <si>
    <t>Pellaea glabella</t>
  </si>
  <si>
    <t>PEGL</t>
  </si>
  <si>
    <t>Mett. ex Kuhn</t>
  </si>
  <si>
    <t>Smooth cliffbrake</t>
  </si>
  <si>
    <t>Pellaea glabella var. glabella</t>
  </si>
  <si>
    <t>PEGLG</t>
  </si>
  <si>
    <t>Pellaea sp.</t>
  </si>
  <si>
    <t>PELLA</t>
  </si>
  <si>
    <t>Cliffbrake</t>
  </si>
  <si>
    <t>Peltandra sp.</t>
  </si>
  <si>
    <t>PELTA</t>
  </si>
  <si>
    <t>Arrow Arum</t>
  </si>
  <si>
    <t>Peltandra virginica</t>
  </si>
  <si>
    <t>PEVI</t>
  </si>
  <si>
    <t>Arrow-arum</t>
  </si>
  <si>
    <t>Pennisetum glaucum</t>
  </si>
  <si>
    <t>PEGL2</t>
  </si>
  <si>
    <t>Pearl Millet</t>
  </si>
  <si>
    <t>Pennisetum sp.</t>
  </si>
  <si>
    <t>PENNI</t>
  </si>
  <si>
    <t>Rich. ex Pers.</t>
  </si>
  <si>
    <t>Fountaingrass</t>
  </si>
  <si>
    <t>Penstemon calycosus</t>
  </si>
  <si>
    <t>PECA7</t>
  </si>
  <si>
    <t>Longsepal beardtongue</t>
  </si>
  <si>
    <t>Penstemon digitalis</t>
  </si>
  <si>
    <t>Nutt. ex Sims</t>
  </si>
  <si>
    <t>Foxglove beardtongue</t>
  </si>
  <si>
    <t>Penstemon hirsutus</t>
  </si>
  <si>
    <t>PEHI</t>
  </si>
  <si>
    <t>Hairy beardtongue</t>
  </si>
  <si>
    <t>Penstemon laevigatus</t>
  </si>
  <si>
    <t>PELA8</t>
  </si>
  <si>
    <t>Eastern smooth beardtongue</t>
  </si>
  <si>
    <t>Penstemon pallidus</t>
  </si>
  <si>
    <t>PEPA7</t>
  </si>
  <si>
    <t>Pale beardtongue</t>
  </si>
  <si>
    <t>Penstemon sp.</t>
  </si>
  <si>
    <t>Schmidel</t>
  </si>
  <si>
    <t>Beardtongue</t>
  </si>
  <si>
    <t>Penthorum sedoides</t>
  </si>
  <si>
    <t>PESE6</t>
  </si>
  <si>
    <t>Ditch stonecrop</t>
  </si>
  <si>
    <t>Penthorum sp.</t>
  </si>
  <si>
    <t>PENTH</t>
  </si>
  <si>
    <t>Penthorum</t>
  </si>
  <si>
    <t>Perilla frutescens</t>
  </si>
  <si>
    <t>PEFR4</t>
  </si>
  <si>
    <t>Beefsteak plant</t>
  </si>
  <si>
    <t>Perilla sp.</t>
  </si>
  <si>
    <t>PERIL</t>
  </si>
  <si>
    <t>Perilla</t>
  </si>
  <si>
    <t>Periploca graeca</t>
  </si>
  <si>
    <t>PEGR9</t>
  </si>
  <si>
    <t>Silkvine</t>
  </si>
  <si>
    <t>Periploca sp.</t>
  </si>
  <si>
    <t>PERIP</t>
  </si>
  <si>
    <t>Periploca</t>
  </si>
  <si>
    <t>Polygonum amphibium var. stipulaceum</t>
  </si>
  <si>
    <t>PEAM8</t>
  </si>
  <si>
    <t>POAMS</t>
  </si>
  <si>
    <t>(L.) S.F. Gray p.p.</t>
  </si>
  <si>
    <t>Water smartweed</t>
  </si>
  <si>
    <t>Persicaria amphibia ssp. laevimarginata</t>
  </si>
  <si>
    <t>PEAML3</t>
  </si>
  <si>
    <t>(L.) S.F. Gray (Hultén) Soják.</t>
  </si>
  <si>
    <t>Persicaria arifolia</t>
  </si>
  <si>
    <t>Polygonum arifolium</t>
  </si>
  <si>
    <t>PEAR13</t>
  </si>
  <si>
    <t>POAR6</t>
  </si>
  <si>
    <t>(L.) Harolds.</t>
  </si>
  <si>
    <t>halberdleaf tearthumb</t>
  </si>
  <si>
    <t>Persicaria careyi</t>
  </si>
  <si>
    <t>Polygonum careyi</t>
  </si>
  <si>
    <t>PECA30</t>
  </si>
  <si>
    <t>POCA8</t>
  </si>
  <si>
    <t>(Olney) Greene</t>
  </si>
  <si>
    <t>Carey's smartweed</t>
  </si>
  <si>
    <t>Persicaria coccinea</t>
  </si>
  <si>
    <t>Polygonum amphibium var. emersum</t>
  </si>
  <si>
    <t>PECO23</t>
  </si>
  <si>
    <t>POAME</t>
  </si>
  <si>
    <t>(Muhl. ex Willd.) Greene</t>
  </si>
  <si>
    <t>Longroot smartweed</t>
  </si>
  <si>
    <t>Persicaria densiflora</t>
  </si>
  <si>
    <t>Polygonum glabrum</t>
  </si>
  <si>
    <t>PEDE15</t>
  </si>
  <si>
    <t>POGL10</t>
  </si>
  <si>
    <t>(Meisn.) Moldenke</t>
  </si>
  <si>
    <t>denseflower knotweed</t>
  </si>
  <si>
    <t>Persicaria extremiorientalis</t>
  </si>
  <si>
    <t>Polygonum extremiorientale</t>
  </si>
  <si>
    <t>PEEX</t>
  </si>
  <si>
    <t>POEX2</t>
  </si>
  <si>
    <t>(Vorosch) Tzvelev</t>
  </si>
  <si>
    <t>Far-eastern smartweed</t>
  </si>
  <si>
    <t>Persicaria glabra</t>
  </si>
  <si>
    <t>PEGL23</t>
  </si>
  <si>
    <t>(Willd.) G. Maza</t>
  </si>
  <si>
    <t>Polygonum hydropiper</t>
  </si>
  <si>
    <t>PEHY6</t>
  </si>
  <si>
    <t>(L.) Opiz</t>
  </si>
  <si>
    <t>Marshpepper knotweed</t>
  </si>
  <si>
    <t>Polygonum hydropiperoides</t>
  </si>
  <si>
    <t>PEHY7</t>
  </si>
  <si>
    <t>swamp smartweed</t>
  </si>
  <si>
    <t>Persicaria hydropiperoides var. opelousana</t>
  </si>
  <si>
    <t>Polygonum hydropiperoides var. opelousanum</t>
  </si>
  <si>
    <t>PEHYO</t>
  </si>
  <si>
    <t>POHYO</t>
  </si>
  <si>
    <t>(Michaux) Small (Riddell ex Small) J.S. Wilson</t>
  </si>
  <si>
    <t>Opelousas Water-pepper</t>
  </si>
  <si>
    <t>Polygonum lapathifolium</t>
  </si>
  <si>
    <t>PELA22</t>
  </si>
  <si>
    <t>curlytop knotweed</t>
  </si>
  <si>
    <t>Persicaria longiseta</t>
  </si>
  <si>
    <t>Polygonum cespitosum</t>
  </si>
  <si>
    <t>PELO10</t>
  </si>
  <si>
    <t>POCE4</t>
  </si>
  <si>
    <t>(Bruijn) Kitag.</t>
  </si>
  <si>
    <t>Oriental lady's thumb</t>
  </si>
  <si>
    <t>Polygonum persicaria</t>
  </si>
  <si>
    <t>PEMA24</t>
  </si>
  <si>
    <t>Lady's-thumb</t>
  </si>
  <si>
    <t>Persicaria orientalis</t>
  </si>
  <si>
    <t>Polygonum orientale</t>
  </si>
  <si>
    <t>PEOR9</t>
  </si>
  <si>
    <t>POOR2</t>
  </si>
  <si>
    <t>L. Spach</t>
  </si>
  <si>
    <t>Kiss-me-over-the-garden-gate</t>
  </si>
  <si>
    <t>Persicaria pensylvanica</t>
  </si>
  <si>
    <t>Polygonum pensylvanicum</t>
  </si>
  <si>
    <t>PEPE19</t>
  </si>
  <si>
    <t>POPE2</t>
  </si>
  <si>
    <t>Pennsylvania smartweed</t>
  </si>
  <si>
    <t>Persicaria perfoliata</t>
  </si>
  <si>
    <t>Polygonum perfoliatum</t>
  </si>
  <si>
    <t>PEPE35</t>
  </si>
  <si>
    <t>POPE10</t>
  </si>
  <si>
    <t>(L.) Gross</t>
  </si>
  <si>
    <t>Mile-a-Minute</t>
  </si>
  <si>
    <t>Polygonum punctatum</t>
  </si>
  <si>
    <t>PEPU18</t>
  </si>
  <si>
    <t>(Elliott) Small</t>
  </si>
  <si>
    <t>Dotted smartweed</t>
  </si>
  <si>
    <t>Persicaria robustior</t>
  </si>
  <si>
    <t>Polygonum robustius</t>
  </si>
  <si>
    <t>PERO7</t>
  </si>
  <si>
    <t>PORO</t>
  </si>
  <si>
    <t>(Small) E.P. Bicknell</t>
  </si>
  <si>
    <t>stout smartweed</t>
  </si>
  <si>
    <t>Persicaria sagittata</t>
  </si>
  <si>
    <t>Polygonum sagittatum</t>
  </si>
  <si>
    <t>PESA20</t>
  </si>
  <si>
    <t>POSA5</t>
  </si>
  <si>
    <t>(L.) Gross.</t>
  </si>
  <si>
    <t>arrowleaf tearthumb</t>
  </si>
  <si>
    <t>Persicaria setacea</t>
  </si>
  <si>
    <t>Polygonum setaceum</t>
  </si>
  <si>
    <t>PESE15</t>
  </si>
  <si>
    <t>POSE6</t>
  </si>
  <si>
    <t>(Baldw.) Small</t>
  </si>
  <si>
    <t>Bristly smartweed</t>
  </si>
  <si>
    <t>Persicaria setacea var. setacea</t>
  </si>
  <si>
    <t>PESES2</t>
  </si>
  <si>
    <t>Persicaria sp. (prostrate)</t>
  </si>
  <si>
    <t>Polygonum sp. (prostrate)</t>
  </si>
  <si>
    <t>_PERSI_G-P</t>
  </si>
  <si>
    <t>_POLYG4-P</t>
  </si>
  <si>
    <t>Persicaria sp. (upright)</t>
  </si>
  <si>
    <t>Polygonum sp. (upright)</t>
  </si>
  <si>
    <t>_PERSI_G-U</t>
  </si>
  <si>
    <t>_POLYG4-U</t>
  </si>
  <si>
    <t>Persicaria virginiana</t>
  </si>
  <si>
    <t>Polygonum virginianum</t>
  </si>
  <si>
    <t>PEVI13</t>
  </si>
  <si>
    <t>jumpseed</t>
  </si>
  <si>
    <t>Petasites hybridus</t>
  </si>
  <si>
    <t>PEHY</t>
  </si>
  <si>
    <t>(L.) P.G. Gaertn., B. Mey. &amp; Scherb.</t>
  </si>
  <si>
    <t>Pestilence wort</t>
  </si>
  <si>
    <t>Petasites sp.</t>
  </si>
  <si>
    <t>Butterbur</t>
  </si>
  <si>
    <t>Petrorhagia prolifera</t>
  </si>
  <si>
    <t>PEPR4</t>
  </si>
  <si>
    <t>(L.) P.W. Ball &amp; Heywood</t>
  </si>
  <si>
    <t>Childing pink</t>
  </si>
  <si>
    <t>Petrorhagia sp.</t>
  </si>
  <si>
    <t>PETRO</t>
  </si>
  <si>
    <t>(Ser.) Link</t>
  </si>
  <si>
    <t>Petunia integrifolia</t>
  </si>
  <si>
    <t>PEIN5</t>
  </si>
  <si>
    <t>(Hook.) Schinz &amp; Thell.</t>
  </si>
  <si>
    <t>Violet-flowered petunia</t>
  </si>
  <si>
    <t>Petunia sp.</t>
  </si>
  <si>
    <t>PETUN</t>
  </si>
  <si>
    <t>Juss.</t>
  </si>
  <si>
    <t>Petunia</t>
  </si>
  <si>
    <t>Petunia x atkinsiana</t>
  </si>
  <si>
    <t>PEAT7</t>
  </si>
  <si>
    <t>D. Don ex Loudon</t>
  </si>
  <si>
    <t>Garden petunia</t>
  </si>
  <si>
    <t>Phacelia bipinnatifida</t>
  </si>
  <si>
    <t>PHBI2</t>
  </si>
  <si>
    <t>Fernleaf phacelia</t>
  </si>
  <si>
    <t>Phacelia sp.</t>
  </si>
  <si>
    <t>Reed canary-grass</t>
  </si>
  <si>
    <t>Phalaris canariensis</t>
  </si>
  <si>
    <t>PHCA5</t>
  </si>
  <si>
    <t>Canary-grass</t>
  </si>
  <si>
    <t>Phalaris sp.</t>
  </si>
  <si>
    <t>PHALA2</t>
  </si>
  <si>
    <t>Canarygrass</t>
  </si>
  <si>
    <t>Phaseolus polystachios</t>
  </si>
  <si>
    <t>PHPO2</t>
  </si>
  <si>
    <t>Thicket bean</t>
  </si>
  <si>
    <t>Phaseolus polystachios var. polystachios</t>
  </si>
  <si>
    <t>PHPOP</t>
  </si>
  <si>
    <t>Wild kidney bean</t>
  </si>
  <si>
    <t>Phaseolus sp.</t>
  </si>
  <si>
    <t>PHASE</t>
  </si>
  <si>
    <t>Bean</t>
  </si>
  <si>
    <t>Phedimus sp.</t>
  </si>
  <si>
    <t>_PHEDI_G</t>
  </si>
  <si>
    <t>Phedimus</t>
  </si>
  <si>
    <t>Phedimus spurius</t>
  </si>
  <si>
    <t>PHSP9</t>
  </si>
  <si>
    <t>(M. Bieb.) 't Hart </t>
  </si>
  <si>
    <t>Caucasian stonecrop</t>
  </si>
  <si>
    <t>Sedum spurium</t>
  </si>
  <si>
    <t>Phegopteris connectilis</t>
  </si>
  <si>
    <t>PHCO24</t>
  </si>
  <si>
    <t>(Michx.) Watt</t>
  </si>
  <si>
    <t>Northern beech fern</t>
  </si>
  <si>
    <t>Thelypteris phegopteris</t>
  </si>
  <si>
    <t>Phegopteris hexagonoptera</t>
  </si>
  <si>
    <t>PHHE11</t>
  </si>
  <si>
    <t>(Michx.) Fée</t>
  </si>
  <si>
    <t>Broad beech fern</t>
  </si>
  <si>
    <t>Thelypteris hexagonoptera</t>
  </si>
  <si>
    <t>Phegopteris sp.</t>
  </si>
  <si>
    <t>PHEGO</t>
  </si>
  <si>
    <t>Fée</t>
  </si>
  <si>
    <t>Beechfern</t>
  </si>
  <si>
    <t>Phellodendron amurense</t>
  </si>
  <si>
    <t>PHAM</t>
  </si>
  <si>
    <t>Rupr.</t>
  </si>
  <si>
    <t>Amur corktree</t>
  </si>
  <si>
    <t>Rutaceae</t>
  </si>
  <si>
    <t>Phellodendron japonicum</t>
  </si>
  <si>
    <t>PHJA</t>
  </si>
  <si>
    <t>Japanese corktree</t>
  </si>
  <si>
    <t>Phellodendron sp.</t>
  </si>
  <si>
    <t>PHELL</t>
  </si>
  <si>
    <t>Corktree</t>
  </si>
  <si>
    <t>Philadelphus coronarius</t>
  </si>
  <si>
    <t>PHCO7</t>
  </si>
  <si>
    <t>Sweet mock-orange</t>
  </si>
  <si>
    <t>Philadelphus inodorus</t>
  </si>
  <si>
    <t>PHIN5</t>
  </si>
  <si>
    <t>Scentless mock-orange</t>
  </si>
  <si>
    <t>Philadelphus sp.</t>
  </si>
  <si>
    <t>PHILA</t>
  </si>
  <si>
    <t>Mock Orange</t>
  </si>
  <si>
    <t>Timothy</t>
  </si>
  <si>
    <t>Phleum sp.</t>
  </si>
  <si>
    <t>Phlox divaricata</t>
  </si>
  <si>
    <t>PHDI5</t>
  </si>
  <si>
    <t>Wild blue phlox</t>
  </si>
  <si>
    <t>Phlox divaricata var. divaricata</t>
  </si>
  <si>
    <t>Phlox divaricata ssp. divaricata</t>
  </si>
  <si>
    <t>PHDID3</t>
  </si>
  <si>
    <t>PHDID4</t>
  </si>
  <si>
    <t>Phlox maculata</t>
  </si>
  <si>
    <t>PHMA4</t>
  </si>
  <si>
    <t>Spotted phlox</t>
  </si>
  <si>
    <t>Phlox maculata var. maculata</t>
  </si>
  <si>
    <t>Phlox maculata ssp. maculata</t>
  </si>
  <si>
    <t>PHMAM</t>
  </si>
  <si>
    <t>PHMAM3</t>
  </si>
  <si>
    <t>Phlox paniculata</t>
  </si>
  <si>
    <t>PHPA9</t>
  </si>
  <si>
    <t>Summer phlox</t>
  </si>
  <si>
    <t>Phlox pilosa</t>
  </si>
  <si>
    <t>PHPI</t>
  </si>
  <si>
    <t>Downy phlox</t>
  </si>
  <si>
    <t>Phlox pilosa var. pilosa</t>
  </si>
  <si>
    <t>Phlox pilosa ssp. pilosa</t>
  </si>
  <si>
    <t>PHPIP2</t>
  </si>
  <si>
    <t>PHPIP3</t>
  </si>
  <si>
    <t>Phlox sp.</t>
  </si>
  <si>
    <t>Phlox subulata</t>
  </si>
  <si>
    <t>PHSU3</t>
  </si>
  <si>
    <t>Moss-pink</t>
  </si>
  <si>
    <t>Phoradendron leucarpum</t>
  </si>
  <si>
    <t>PHLE14</t>
  </si>
  <si>
    <t>(Raf.) Reveal &amp; M.C. Johnst.</t>
  </si>
  <si>
    <t>Christmas mistletoe</t>
  </si>
  <si>
    <t>Phoradendron sp.</t>
  </si>
  <si>
    <t>PHORA</t>
  </si>
  <si>
    <t>Mistletoe</t>
  </si>
  <si>
    <t>PHFL9</t>
  </si>
  <si>
    <t>(Lindl.) Robertson &amp; Phipps</t>
  </si>
  <si>
    <t>PHME13</t>
  </si>
  <si>
    <t>(Michx.) Robertson &amp; Phipps</t>
  </si>
  <si>
    <t>PHPY4</t>
  </si>
  <si>
    <t>(Lam.) Robertson &amp; Phipps</t>
  </si>
  <si>
    <t>Photinia sp.</t>
  </si>
  <si>
    <t>PHOTI</t>
  </si>
  <si>
    <t>Photinia villosa</t>
  </si>
  <si>
    <t>PHVI81</t>
  </si>
  <si>
    <t>(Thunb.) DC.</t>
  </si>
  <si>
    <t>Photinia</t>
  </si>
  <si>
    <t>Phragmites americanus</t>
  </si>
  <si>
    <t>PHAM15</t>
  </si>
  <si>
    <t>(Saltonst., P.M. Peterson, &amp; Soreng) A. Haines</t>
  </si>
  <si>
    <t>American common reed</t>
  </si>
  <si>
    <t>(Retz.) Trin. ex Steud.</t>
  </si>
  <si>
    <t>Common reed</t>
  </si>
  <si>
    <t>(Cav.) Trin. ex Steud. Saltonstall</t>
  </si>
  <si>
    <t>Common reed - native</t>
  </si>
  <si>
    <t>(Cav.) Trin. ex Steud.</t>
  </si>
  <si>
    <t>European common reed</t>
  </si>
  <si>
    <t>Phragmites sp.</t>
  </si>
  <si>
    <t>PHRAG</t>
  </si>
  <si>
    <t>Reed</t>
  </si>
  <si>
    <t>Phryma leptostachya</t>
  </si>
  <si>
    <t>PHLE5</t>
  </si>
  <si>
    <t>Lopseed</t>
  </si>
  <si>
    <t>Verbenaceae</t>
  </si>
  <si>
    <t>Phryma sp.</t>
  </si>
  <si>
    <t>PHRYM</t>
  </si>
  <si>
    <t>Phryma</t>
  </si>
  <si>
    <t>Phyla lanceolata</t>
  </si>
  <si>
    <t>PHLA3</t>
  </si>
  <si>
    <t>Lanceleaf fogfruit</t>
  </si>
  <si>
    <t>Phyla nodiflora</t>
  </si>
  <si>
    <t>PHNO2</t>
  </si>
  <si>
    <t>Turkey tangle fogfruit</t>
  </si>
  <si>
    <t>Phyla sp.</t>
  </si>
  <si>
    <t>PHYLA</t>
  </si>
  <si>
    <t>Fogfruit</t>
  </si>
  <si>
    <t>Physalis alkekengi</t>
  </si>
  <si>
    <t>PHAL5</t>
  </si>
  <si>
    <t>Strawberry groundcherry</t>
  </si>
  <si>
    <t>Physalis angulata</t>
  </si>
  <si>
    <t>PHAN5</t>
  </si>
  <si>
    <t>Cutleaf groundcherry</t>
  </si>
  <si>
    <t>Physalis grisea</t>
  </si>
  <si>
    <t>PHGR22</t>
  </si>
  <si>
    <t>(Waterf.) M. Martínez</t>
  </si>
  <si>
    <t>Strawberry tomato</t>
  </si>
  <si>
    <t>Physalis pubescens var. grisea</t>
  </si>
  <si>
    <t>Physalis heterophylla</t>
  </si>
  <si>
    <t>PHHE5</t>
  </si>
  <si>
    <t>Clammy groundcherry</t>
  </si>
  <si>
    <t>Physalis longifolia</t>
  </si>
  <si>
    <t>Physalis longifolia var. subglabrata</t>
  </si>
  <si>
    <t>PHLO4</t>
  </si>
  <si>
    <t>PHLOS</t>
  </si>
  <si>
    <t>Longleaf groundcherry</t>
  </si>
  <si>
    <t>(Nutt.) (Mack. &amp; Bush) Cronquist</t>
  </si>
  <si>
    <t>Physalis subglabrata</t>
  </si>
  <si>
    <t>Physalis philadelphica</t>
  </si>
  <si>
    <t>PHPH2</t>
  </si>
  <si>
    <t>Mexican groundcherry</t>
  </si>
  <si>
    <t>Physalis philadelphica var. immaculata</t>
  </si>
  <si>
    <t>PHPHI</t>
  </si>
  <si>
    <t>Lam. Waterf.</t>
  </si>
  <si>
    <t>Physalis pubescens</t>
  </si>
  <si>
    <t>PHPU7</t>
  </si>
  <si>
    <t>Husk tomato</t>
  </si>
  <si>
    <t>Physalis pubescens var. integrifolia</t>
  </si>
  <si>
    <t>PHPUG2</t>
  </si>
  <si>
    <t>L. Waterf.</t>
  </si>
  <si>
    <t>PHPUI</t>
  </si>
  <si>
    <t>L. (Dunal) Waterf.</t>
  </si>
  <si>
    <t>Physalis sp.</t>
  </si>
  <si>
    <t>Groundcherry</t>
  </si>
  <si>
    <t>PHSU8</t>
  </si>
  <si>
    <t>Mack. &amp; Bush</t>
  </si>
  <si>
    <t>Physalis virginiana</t>
  </si>
  <si>
    <t>PHVI5</t>
  </si>
  <si>
    <t>Virginia groundcherry</t>
  </si>
  <si>
    <t>Physocarpus opulifolius</t>
  </si>
  <si>
    <t>PHOP</t>
  </si>
  <si>
    <t>Ninebark</t>
  </si>
  <si>
    <t>Physocarpus sp.</t>
  </si>
  <si>
    <t>PHYSO</t>
  </si>
  <si>
    <t>(Camb.) Raf.</t>
  </si>
  <si>
    <t>Physostegia sp.</t>
  </si>
  <si>
    <t>PHYSO2</t>
  </si>
  <si>
    <t>Benth.</t>
  </si>
  <si>
    <t>Lionsheart</t>
  </si>
  <si>
    <t>Physostegia virginiana</t>
  </si>
  <si>
    <t>PHVI8</t>
  </si>
  <si>
    <t>Obedient plant</t>
  </si>
  <si>
    <t>Phytolacca americana</t>
  </si>
  <si>
    <t>PHAM4</t>
  </si>
  <si>
    <t>Pokeweed</t>
  </si>
  <si>
    <t>Phytolaccaceae</t>
  </si>
  <si>
    <t>Phytolacca sp.</t>
  </si>
  <si>
    <t>PHYTO</t>
  </si>
  <si>
    <t>Picea abies</t>
  </si>
  <si>
    <t>PIAB</t>
  </si>
  <si>
    <t>(L.) Karst.</t>
  </si>
  <si>
    <t>Norway spruce</t>
  </si>
  <si>
    <t>Picea mariana</t>
  </si>
  <si>
    <t>PIMA</t>
  </si>
  <si>
    <t>(P. Mill.) B.S.P.</t>
  </si>
  <si>
    <t>Black spruce</t>
  </si>
  <si>
    <t>Picea rubens</t>
  </si>
  <si>
    <t>PIRU</t>
  </si>
  <si>
    <t>Red spruce</t>
  </si>
  <si>
    <t>Picea sp.</t>
  </si>
  <si>
    <t>PICEA</t>
  </si>
  <si>
    <t>A. Dietr.</t>
  </si>
  <si>
    <t>Spruce</t>
  </si>
  <si>
    <t>Picris echioides</t>
  </si>
  <si>
    <t>PIEC</t>
  </si>
  <si>
    <t>Bristly ox-tongue</t>
  </si>
  <si>
    <t>Picris hieracioides</t>
  </si>
  <si>
    <t>PIHI</t>
  </si>
  <si>
    <t>Ox-tongue</t>
  </si>
  <si>
    <t>Picris sp.</t>
  </si>
  <si>
    <t>PICRI</t>
  </si>
  <si>
    <t>Oxtongue</t>
  </si>
  <si>
    <t>Pilea fontana</t>
  </si>
  <si>
    <t>PIFO</t>
  </si>
  <si>
    <t>(Lunell) Rydb.</t>
  </si>
  <si>
    <t>Lesser clearweed</t>
  </si>
  <si>
    <t>Pilea pumila</t>
  </si>
  <si>
    <t>PIPU2</t>
  </si>
  <si>
    <t>Clearweed</t>
  </si>
  <si>
    <t>Pilea sp.</t>
  </si>
  <si>
    <t>PILEA</t>
  </si>
  <si>
    <t>Pimpinella saxifraga</t>
  </si>
  <si>
    <t>PISA</t>
  </si>
  <si>
    <t>Burnet-saxifrage</t>
  </si>
  <si>
    <t>Pimpinella sp.</t>
  </si>
  <si>
    <t>PIMPI</t>
  </si>
  <si>
    <t>Burnet Saxifrage</t>
  </si>
  <si>
    <t>Pinellia sp.</t>
  </si>
  <si>
    <t>PINEL</t>
  </si>
  <si>
    <t>Ten.</t>
  </si>
  <si>
    <t>Pinellia</t>
  </si>
  <si>
    <t>Pinellia ternata</t>
  </si>
  <si>
    <t>PITE</t>
  </si>
  <si>
    <t>(Thunb.) Makino ex Breitenbach</t>
  </si>
  <si>
    <t>Pinus echinata</t>
  </si>
  <si>
    <t>PIEC2</t>
  </si>
  <si>
    <t>Short-leaf pine</t>
  </si>
  <si>
    <t>Pinus nigra</t>
  </si>
  <si>
    <t>PINI</t>
  </si>
  <si>
    <t>Arnold</t>
  </si>
  <si>
    <t>Austrian pine</t>
  </si>
  <si>
    <t>Pinus pungens</t>
  </si>
  <si>
    <t>PIPU5</t>
  </si>
  <si>
    <t>Table-mountain pine</t>
  </si>
  <si>
    <t>Pinus resinosa</t>
  </si>
  <si>
    <t>PIRE</t>
  </si>
  <si>
    <t>Red pine</t>
  </si>
  <si>
    <t>Pinus rigida</t>
  </si>
  <si>
    <t>PIRI</t>
  </si>
  <si>
    <t>Pitch pine</t>
  </si>
  <si>
    <t>Pinus rigida x taeda</t>
  </si>
  <si>
    <t>PIRI9</t>
  </si>
  <si>
    <t>[Unnamed hybrid]</t>
  </si>
  <si>
    <t>Hybrid pine (Pitlolly pine)</t>
  </si>
  <si>
    <t>Pinus x rigitaeda</t>
  </si>
  <si>
    <t>Pinus serotina</t>
  </si>
  <si>
    <t>PISE</t>
  </si>
  <si>
    <t>Pond pine</t>
  </si>
  <si>
    <t>Pinus sp.</t>
  </si>
  <si>
    <t>PINUS</t>
  </si>
  <si>
    <t>Pine</t>
  </si>
  <si>
    <t>Pinus strobus</t>
  </si>
  <si>
    <t>PIST</t>
  </si>
  <si>
    <t>Eastern white pine</t>
  </si>
  <si>
    <t>Pinus sylvestris</t>
  </si>
  <si>
    <t>PISY</t>
  </si>
  <si>
    <t>Scots pine</t>
  </si>
  <si>
    <t>Pinus taeda</t>
  </si>
  <si>
    <t>PITA</t>
  </si>
  <si>
    <t>Loblolly pine</t>
  </si>
  <si>
    <t>Pinus thunbergii</t>
  </si>
  <si>
    <t>PITH2</t>
  </si>
  <si>
    <t>Parl.</t>
  </si>
  <si>
    <t>Japanese black pine</t>
  </si>
  <si>
    <t>Pinus virginiana</t>
  </si>
  <si>
    <t>PIVI2</t>
  </si>
  <si>
    <t>Virginia pine</t>
  </si>
  <si>
    <t>PIRI8</t>
  </si>
  <si>
    <t>S.K. Hyun &amp; Ahn</t>
  </si>
  <si>
    <t>(Torr.) Romasch., P.M. Peterson &amp; R.J. Soreng</t>
  </si>
  <si>
    <t>Mountain ricegrass</t>
  </si>
  <si>
    <t>PIPTA</t>
  </si>
  <si>
    <t>Romasch., P.M. Peterson &amp; R. J. Soreng</t>
  </si>
  <si>
    <t>Piptochaetium avenaceum</t>
  </si>
  <si>
    <t>PIAV</t>
  </si>
  <si>
    <t>(L.) Parodi</t>
  </si>
  <si>
    <t>Blackseed speargrass</t>
  </si>
  <si>
    <t>Piptochaetium sp.</t>
  </si>
  <si>
    <t>PIPTO</t>
  </si>
  <si>
    <t>J. Presl</t>
  </si>
  <si>
    <t>Speargrass</t>
  </si>
  <si>
    <t>Pityopsis falcata</t>
  </si>
  <si>
    <t>PIFA</t>
  </si>
  <si>
    <t>Sickleleaf silkgrass</t>
  </si>
  <si>
    <t>(Michx.) Nutt. (Fernald) Semple &amp; F.D. Bowers</t>
  </si>
  <si>
    <t>Wide-leaf silkgrass</t>
  </si>
  <si>
    <t>Pityopsis sp.</t>
  </si>
  <si>
    <t>PITYO2</t>
  </si>
  <si>
    <t>Silkgrass</t>
  </si>
  <si>
    <t>Plantago arenaria</t>
  </si>
  <si>
    <t>PLAR6</t>
  </si>
  <si>
    <t>Waldst. &amp; Kit.</t>
  </si>
  <si>
    <t>sand plantain</t>
  </si>
  <si>
    <t>Plantago psyllium</t>
  </si>
  <si>
    <t>Plantago aristata</t>
  </si>
  <si>
    <t>PLAR3</t>
  </si>
  <si>
    <t>Bristly plantain</t>
  </si>
  <si>
    <t>Plantago coronopus</t>
  </si>
  <si>
    <t>PLCO3</t>
  </si>
  <si>
    <t>Buckshorn plantain</t>
  </si>
  <si>
    <t>Plantago elongata</t>
  </si>
  <si>
    <t>Plantago pusilla</t>
  </si>
  <si>
    <t>PLEL</t>
  </si>
  <si>
    <t>PLPU</t>
  </si>
  <si>
    <t>Dwarf plantain</t>
  </si>
  <si>
    <t>Plantago heterophylla</t>
  </si>
  <si>
    <t>PLHE2</t>
  </si>
  <si>
    <t>Slender plantain</t>
  </si>
  <si>
    <t>English plantain</t>
  </si>
  <si>
    <t>Broad-leaved plantain</t>
  </si>
  <si>
    <t>Seaside plantain</t>
  </si>
  <si>
    <t>Plantago maritima var. juncoides</t>
  </si>
  <si>
    <t>PLMAJ</t>
  </si>
  <si>
    <t>L. (Lam.) A. Gray</t>
  </si>
  <si>
    <t>Woolly plantain</t>
  </si>
  <si>
    <t>PLPS</t>
  </si>
  <si>
    <t>Plantago rugelii</t>
  </si>
  <si>
    <t>PLRU</t>
  </si>
  <si>
    <t>Dcne.</t>
  </si>
  <si>
    <t>Blackseed plantain</t>
  </si>
  <si>
    <t>Plantago rugelii var. rugelii</t>
  </si>
  <si>
    <t>PLRUR</t>
  </si>
  <si>
    <t>Plantago sp.</t>
  </si>
  <si>
    <t>Plantain</t>
  </si>
  <si>
    <t>Plantago virginica</t>
  </si>
  <si>
    <t>PLVI</t>
  </si>
  <si>
    <t>Platanthera blephariglottis</t>
  </si>
  <si>
    <t>PLBL</t>
  </si>
  <si>
    <t>(Willd.) Lindl.</t>
  </si>
  <si>
    <t>White fringed-orchid</t>
  </si>
  <si>
    <t>Platanthera blephariglottis var. blephariglottis</t>
  </si>
  <si>
    <t>PLBLB</t>
  </si>
  <si>
    <t>Platanthera blephariglottis var. conspicua</t>
  </si>
  <si>
    <t>PLBLC</t>
  </si>
  <si>
    <t xml:space="preserve">(Willd.) Lindl. (Nash) Luer </t>
  </si>
  <si>
    <t>Platanthera ciliaris</t>
  </si>
  <si>
    <t>PLCI2</t>
  </si>
  <si>
    <t>(L.) Lindl.</t>
  </si>
  <si>
    <t>Yellow fringed-orchid</t>
  </si>
  <si>
    <t>Platanthera clavellata</t>
  </si>
  <si>
    <t>PLCL</t>
  </si>
  <si>
    <t>(Michx.) Luer</t>
  </si>
  <si>
    <t>Clubspur orchid</t>
  </si>
  <si>
    <t>Platanthera cristata</t>
  </si>
  <si>
    <t>PLCR</t>
  </si>
  <si>
    <t>(Michx.) Lindl.</t>
  </si>
  <si>
    <t>Crested fringed-orchid</t>
  </si>
  <si>
    <t>Platanthera fissa</t>
  </si>
  <si>
    <t>Platanthera peramoena</t>
  </si>
  <si>
    <t>PLFI5</t>
  </si>
  <si>
    <t>PLPE</t>
  </si>
  <si>
    <t>auct. Non. (Muhl. Ex Willd.) Lindl.</t>
  </si>
  <si>
    <t>Purple fringeless orchid</t>
  </si>
  <si>
    <t>Platanthera flava</t>
  </si>
  <si>
    <t>PLFL</t>
  </si>
  <si>
    <t>Palegreen orchid</t>
  </si>
  <si>
    <t>Platanthera flava var. flava</t>
  </si>
  <si>
    <t>PLFLF</t>
  </si>
  <si>
    <t>Platanthera flava var. herbiola</t>
  </si>
  <si>
    <t>PLFLH</t>
  </si>
  <si>
    <t>(L.) Lindl. (R. Br.) Luer</t>
  </si>
  <si>
    <t>Platanthera grandiflora</t>
  </si>
  <si>
    <t>PLGR2</t>
  </si>
  <si>
    <t>(Bigelow) Lindl.</t>
  </si>
  <si>
    <t>Large purple fringed-orchid</t>
  </si>
  <si>
    <t>Platanthera hookeri</t>
  </si>
  <si>
    <t>PLHO3</t>
  </si>
  <si>
    <t>(Torr. ex Gray) Lindl.</t>
  </si>
  <si>
    <t>Hooker's orchid</t>
  </si>
  <si>
    <t>(Nutt.) Lindl.</t>
  </si>
  <si>
    <t>Northern green orchid</t>
  </si>
  <si>
    <t>Platanthera hyperborea var. huronensis</t>
  </si>
  <si>
    <t>PLHYH</t>
  </si>
  <si>
    <t>(L.) Lindl. (Nutt.) Luer</t>
  </si>
  <si>
    <t>Leafy Northern Green Orchid</t>
  </si>
  <si>
    <t>Platanthera integra</t>
  </si>
  <si>
    <t>PLIN5</t>
  </si>
  <si>
    <t>(Nutt.) Gray ex Beck</t>
  </si>
  <si>
    <t>Yellow fringeless orchid</t>
  </si>
  <si>
    <t>Platanthera lacera</t>
  </si>
  <si>
    <t>PLLA2</t>
  </si>
  <si>
    <t>(Michx.) G. Don</t>
  </si>
  <si>
    <t>Ragged fringed-orchid</t>
  </si>
  <si>
    <t>Platanthera nivea</t>
  </si>
  <si>
    <t>PLNI</t>
  </si>
  <si>
    <t>(Nutt.) Luer</t>
  </si>
  <si>
    <t>Snowy orchid</t>
  </si>
  <si>
    <t>(Pursh) Lindl.</t>
  </si>
  <si>
    <t>Round-leaved orchid</t>
  </si>
  <si>
    <t>(A. Gray) A. Gray</t>
  </si>
  <si>
    <t>Platanthera psycodes</t>
  </si>
  <si>
    <t>PLPS2</t>
  </si>
  <si>
    <t>Purple fringed-orchid</t>
  </si>
  <si>
    <t>Platanthera sp.</t>
  </si>
  <si>
    <t>Fringed Orchid</t>
  </si>
  <si>
    <t>Platanus hybrida</t>
  </si>
  <si>
    <t>PLHY3</t>
  </si>
  <si>
    <t>Brot.</t>
  </si>
  <si>
    <t>London plane</t>
  </si>
  <si>
    <t>Platanaceae</t>
  </si>
  <si>
    <t>Platanus occidentalis</t>
  </si>
  <si>
    <t>PLOC</t>
  </si>
  <si>
    <t>Sycamore</t>
  </si>
  <si>
    <t>Platanus sp.</t>
  </si>
  <si>
    <t>PLATA</t>
  </si>
  <si>
    <t>Pluchea camphorata</t>
  </si>
  <si>
    <t>PLCA7</t>
  </si>
  <si>
    <t>Pluchea foetida</t>
  </si>
  <si>
    <t>PLFO</t>
  </si>
  <si>
    <t>Stinky fleabane</t>
  </si>
  <si>
    <t>Pluchea foetida var. foetida</t>
  </si>
  <si>
    <t>PLFOF</t>
  </si>
  <si>
    <t>Pluchea odorata</t>
  </si>
  <si>
    <t>PLOD</t>
  </si>
  <si>
    <t>Marsh fleabane</t>
  </si>
  <si>
    <t>Pluchea sp.</t>
  </si>
  <si>
    <t>PLUCH</t>
  </si>
  <si>
    <t>Poa alsodes</t>
  </si>
  <si>
    <t>POAL3</t>
  </si>
  <si>
    <t>Grove bluegrass</t>
  </si>
  <si>
    <t>Poa annua</t>
  </si>
  <si>
    <t>POAN</t>
  </si>
  <si>
    <t>Annual bluegrass</t>
  </si>
  <si>
    <t>Poa autumnalis</t>
  </si>
  <si>
    <t>POAU</t>
  </si>
  <si>
    <t>Muhl. ex Ell.</t>
  </si>
  <si>
    <t>Autumn bluegrass</t>
  </si>
  <si>
    <t>Bulbous bluegrass</t>
  </si>
  <si>
    <t>Canada bluegrass</t>
  </si>
  <si>
    <t>Poa cuspidata</t>
  </si>
  <si>
    <t>POCU4</t>
  </si>
  <si>
    <t>Early bluegrass</t>
  </si>
  <si>
    <t>Poa languida</t>
  </si>
  <si>
    <t>POLA2</t>
  </si>
  <si>
    <t>Hitchc.</t>
  </si>
  <si>
    <t>Drooping Spear Grass</t>
  </si>
  <si>
    <t>Wood bluegrass</t>
  </si>
  <si>
    <t>Fowl bluegrass</t>
  </si>
  <si>
    <t>Kentucky bluegrass</t>
  </si>
  <si>
    <t>Poa saltuensis</t>
  </si>
  <si>
    <t>Fernald &amp; Wiegand</t>
  </si>
  <si>
    <t>Oldpasture bluegrass</t>
  </si>
  <si>
    <t>Poa sp. (Native in natural habitats)</t>
  </si>
  <si>
    <t>_POA-N</t>
  </si>
  <si>
    <t>Bluegrass</t>
  </si>
  <si>
    <t>Poa sp. (Non-native cultivated and naturalized)</t>
  </si>
  <si>
    <t>_POA-C</t>
  </si>
  <si>
    <t>Poa sylvestris</t>
  </si>
  <si>
    <t>POSY</t>
  </si>
  <si>
    <t>Woodland bluegrass</t>
  </si>
  <si>
    <t>Rough bluegrass</t>
  </si>
  <si>
    <t>Podophyllum peltatum</t>
  </si>
  <si>
    <t>Mayapple</t>
  </si>
  <si>
    <t>Podophyllum sp.</t>
  </si>
  <si>
    <t>PODOP</t>
  </si>
  <si>
    <t>Podostemum ceratophyllum</t>
  </si>
  <si>
    <t>POCE3</t>
  </si>
  <si>
    <t>Riverweed</t>
  </si>
  <si>
    <t>Podostemaceae</t>
  </si>
  <si>
    <t>Podostemum sp.</t>
  </si>
  <si>
    <t>PODOS</t>
  </si>
  <si>
    <t>Pogonia ophioglossoides</t>
  </si>
  <si>
    <t>POOP</t>
  </si>
  <si>
    <t>(L.) Ker-Gawl.</t>
  </si>
  <si>
    <t>Rose pogonia</t>
  </si>
  <si>
    <t>Pogonia sp.</t>
  </si>
  <si>
    <t>POGON</t>
  </si>
  <si>
    <t>Pogonia</t>
  </si>
  <si>
    <t>PODE7</t>
  </si>
  <si>
    <t>(Michx.) Klotzsch &amp; Grackle</t>
  </si>
  <si>
    <t>_POINS_G</t>
  </si>
  <si>
    <t>(Graham) House</t>
  </si>
  <si>
    <t>Poinsettia</t>
  </si>
  <si>
    <t>Polanisia dodecandra</t>
  </si>
  <si>
    <t>PODO3</t>
  </si>
  <si>
    <t>Clammyweed</t>
  </si>
  <si>
    <t>Polanisia dodecandra var. dodecandra</t>
  </si>
  <si>
    <t>Polanisia dodecandra ssp. dodecandra</t>
  </si>
  <si>
    <t>PODOD</t>
  </si>
  <si>
    <t>Clammy-weed</t>
  </si>
  <si>
    <t>Polanisia graveolens</t>
  </si>
  <si>
    <t>PODOD3</t>
  </si>
  <si>
    <t>(L.) A.P. de Candolle</t>
  </si>
  <si>
    <t>POGR17</t>
  </si>
  <si>
    <t>Polanisia sp.</t>
  </si>
  <si>
    <t>POLAN</t>
  </si>
  <si>
    <t>Polemonium reptans</t>
  </si>
  <si>
    <t>Spreading Jacob's-ladder</t>
  </si>
  <si>
    <t>Polemonium reptans var. reptans</t>
  </si>
  <si>
    <t>PORER</t>
  </si>
  <si>
    <t>Greek valerian</t>
  </si>
  <si>
    <t>Polemonium sp.</t>
  </si>
  <si>
    <t>Jacob'S-Ladder</t>
  </si>
  <si>
    <t>Polemonium vanbruntiae</t>
  </si>
  <si>
    <t>POVA5</t>
  </si>
  <si>
    <t>Jacob's ladder</t>
  </si>
  <si>
    <t>Polygala ambigua</t>
  </si>
  <si>
    <t>POAM9</t>
  </si>
  <si>
    <t>Loose-spike milkwort</t>
  </si>
  <si>
    <t>Polygala brevifolia</t>
  </si>
  <si>
    <t>POBR2</t>
  </si>
  <si>
    <t>Short-leaved milkwort</t>
  </si>
  <si>
    <t>Polygala cruciata</t>
  </si>
  <si>
    <t>Cross-leaved milkwort</t>
  </si>
  <si>
    <t>Polygala curtissii</t>
  </si>
  <si>
    <t>POCU5</t>
  </si>
  <si>
    <t>Curtis's milkwort</t>
  </si>
  <si>
    <t>Polygala incarnata</t>
  </si>
  <si>
    <t>POIN4</t>
  </si>
  <si>
    <t>Pink milkwort</t>
  </si>
  <si>
    <t>Polygala lutea</t>
  </si>
  <si>
    <t>POLU</t>
  </si>
  <si>
    <t>Orange milkwort</t>
  </si>
  <si>
    <t>Polygala mariana</t>
  </si>
  <si>
    <t>POMA8</t>
  </si>
  <si>
    <t>Maryland milkwort</t>
  </si>
  <si>
    <t>Polygala nuttallii</t>
  </si>
  <si>
    <t>PONU2</t>
  </si>
  <si>
    <t>Nuttall's milkwort</t>
  </si>
  <si>
    <t>Polygala paucifolia</t>
  </si>
  <si>
    <t>POPA5</t>
  </si>
  <si>
    <t>Gaywings</t>
  </si>
  <si>
    <t>Polygaloides paucifolia</t>
  </si>
  <si>
    <t>Polygala polygama</t>
  </si>
  <si>
    <t>Racemed milkwort</t>
  </si>
  <si>
    <t>Polygala ramosa</t>
  </si>
  <si>
    <t>PORA2</t>
  </si>
  <si>
    <t>Low pinbebarren milkwort</t>
  </si>
  <si>
    <t>Polygala sanguinea</t>
  </si>
  <si>
    <t>Field milkwort</t>
  </si>
  <si>
    <t>Polygala senega</t>
  </si>
  <si>
    <t>POSE3</t>
  </si>
  <si>
    <t>Seneca snakeroot</t>
  </si>
  <si>
    <t>Polygala sp.</t>
  </si>
  <si>
    <t>Polygala verticillata</t>
  </si>
  <si>
    <t>POVE</t>
  </si>
  <si>
    <t>Whorled milkwort</t>
  </si>
  <si>
    <t>(Willd.) J.R. Abbott</t>
  </si>
  <si>
    <t>gaywings</t>
  </si>
  <si>
    <t>Polygonatum biflorum</t>
  </si>
  <si>
    <t>(Walt.) Ell.</t>
  </si>
  <si>
    <t>Solomon's-seal</t>
  </si>
  <si>
    <t>Polygonatum biflorum var. biflorum</t>
  </si>
  <si>
    <t>POBIB4</t>
  </si>
  <si>
    <t>(Walter) Elliott</t>
  </si>
  <si>
    <t>Polygonatum biflorum var. commutatum</t>
  </si>
  <si>
    <t>POBIC</t>
  </si>
  <si>
    <t>(Walter) Elliott (Schult. &amp; Schult. f.) Morong</t>
  </si>
  <si>
    <t>Polygonatum pubescens</t>
  </si>
  <si>
    <t>(Willd.) Pursh</t>
  </si>
  <si>
    <t>Polygonatum sp.</t>
  </si>
  <si>
    <t>Solomon'S Seal</t>
  </si>
  <si>
    <t>Polygonella articulata</t>
  </si>
  <si>
    <t>POAR4</t>
  </si>
  <si>
    <t>(L.) Meisn.</t>
  </si>
  <si>
    <t>Jointweed</t>
  </si>
  <si>
    <t>Polygonum articulatum</t>
  </si>
  <si>
    <t>Polygonella sp.</t>
  </si>
  <si>
    <t>POLYG3</t>
  </si>
  <si>
    <t>Polygonum achoreum</t>
  </si>
  <si>
    <t>POAC3</t>
  </si>
  <si>
    <t>Blake</t>
  </si>
  <si>
    <t>Leathery knotweed</t>
  </si>
  <si>
    <t>Polygonum amphibium</t>
  </si>
  <si>
    <t>Water knotweed</t>
  </si>
  <si>
    <t>L. Michx.</t>
  </si>
  <si>
    <t>Polygonum coccineum</t>
  </si>
  <si>
    <t>L. Coleman</t>
  </si>
  <si>
    <t>Polygonum arenastrum</t>
  </si>
  <si>
    <t>POAR11</t>
  </si>
  <si>
    <t>Jord. ex Boreau</t>
  </si>
  <si>
    <t>Oval-leaf knotweed</t>
  </si>
  <si>
    <t>Halberd-leaf tearthumb</t>
  </si>
  <si>
    <t>POAR13</t>
  </si>
  <si>
    <t>coastal jointweed</t>
  </si>
  <si>
    <t>Polygonum aubertii</t>
  </si>
  <si>
    <t>POAU4</t>
  </si>
  <si>
    <t>Henry</t>
  </si>
  <si>
    <t>Common knotweed</t>
  </si>
  <si>
    <t>Polygonum aviculare ssp. buxiforme</t>
  </si>
  <si>
    <t>Polygonum buxiforme</t>
  </si>
  <si>
    <t>POAVB</t>
  </si>
  <si>
    <t>POBU2</t>
  </si>
  <si>
    <t>L. (Small) Costea &amp; Tardif</t>
  </si>
  <si>
    <t>Small's knotweed</t>
  </si>
  <si>
    <t>Polygonum bellardii</t>
  </si>
  <si>
    <t>POBE</t>
  </si>
  <si>
    <t>Narrowleaf knotweed</t>
  </si>
  <si>
    <t>Carey's knotweed</t>
  </si>
  <si>
    <t>Blume, nom. inq.</t>
  </si>
  <si>
    <t>Fringed black-bindweed</t>
  </si>
  <si>
    <t>POCO8</t>
  </si>
  <si>
    <t>Polygonum cristatum</t>
  </si>
  <si>
    <t>POCR9</t>
  </si>
  <si>
    <t xml:space="preserve">L. (Engelm. &amp; A. Gray) Gleason </t>
  </si>
  <si>
    <t>Reynoutria japonica</t>
  </si>
  <si>
    <t>Polygonum densiflorum</t>
  </si>
  <si>
    <t>PODE2</t>
  </si>
  <si>
    <t>Meisn.</t>
  </si>
  <si>
    <t>Dense-flower knotweed</t>
  </si>
  <si>
    <t>Polygonum erectum</t>
  </si>
  <si>
    <t>POER2</t>
  </si>
  <si>
    <t>Erect knotweed</t>
  </si>
  <si>
    <t>Vorosch</t>
  </si>
  <si>
    <t>Polygonum glaucum</t>
  </si>
  <si>
    <t>POGL7</t>
  </si>
  <si>
    <t>Seaside knotweed</t>
  </si>
  <si>
    <t>Michx. (Riddell ex Small) Riddell ex W. Stone</t>
  </si>
  <si>
    <t>Polygonum opelousanum</t>
  </si>
  <si>
    <t>Polygonum hydropiperoides var. setaceum</t>
  </si>
  <si>
    <t>POHYS2</t>
  </si>
  <si>
    <t>Michx. (Baldw.) Gleason</t>
  </si>
  <si>
    <t>Curlytop knotweed</t>
  </si>
  <si>
    <t>POOP2</t>
  </si>
  <si>
    <t>Riddell ex Small</t>
  </si>
  <si>
    <t>Polygonum prolificum</t>
  </si>
  <si>
    <t>Polygonum ramosissimum var. prolificum</t>
  </si>
  <si>
    <t>POPR10</t>
  </si>
  <si>
    <t>PORAP</t>
  </si>
  <si>
    <t>(Small) B.L. Rob.</t>
  </si>
  <si>
    <t>Bushy knotweed</t>
  </si>
  <si>
    <t>Polygonum ramosissimum</t>
  </si>
  <si>
    <t>PORA3</t>
  </si>
  <si>
    <t>Polygonum ramosissimum ssp. prolificum</t>
  </si>
  <si>
    <t>_PORAP2</t>
  </si>
  <si>
    <t>Michx. (Small) Costea &amp; Tardif</t>
  </si>
  <si>
    <t>Michx. Small</t>
  </si>
  <si>
    <t>Polygonum ramosissimum var. ramosissimum</t>
  </si>
  <si>
    <t>PORAR</t>
  </si>
  <si>
    <t>(Small) Fernald</t>
  </si>
  <si>
    <t>Large water-smartweed</t>
  </si>
  <si>
    <t>F. Schmidt ex Maxim.</t>
  </si>
  <si>
    <t>Reynoutria sachalinensis</t>
  </si>
  <si>
    <t>Arrow-leaved tearthumb</t>
  </si>
  <si>
    <t>Polygonum scandens</t>
  </si>
  <si>
    <t>POSC3</t>
  </si>
  <si>
    <t>Climbing false buckwheat</t>
  </si>
  <si>
    <t>L. (Engelm. &amp; A. Gray) Gleason</t>
  </si>
  <si>
    <t>Baldw.</t>
  </si>
  <si>
    <t>Polygonum setaceum var. setaceum</t>
  </si>
  <si>
    <t>POSES</t>
  </si>
  <si>
    <t>Knotweed</t>
  </si>
  <si>
    <t>Polygonum tenue</t>
  </si>
  <si>
    <t>POTE2</t>
  </si>
  <si>
    <t>Slender knotweed</t>
  </si>
  <si>
    <t>Jumpseed</t>
  </si>
  <si>
    <t>(J. Chrtek &amp; Chrtková) Zika &amp; Jacobson</t>
  </si>
  <si>
    <t>Reynoutria x bohemica</t>
  </si>
  <si>
    <t>Polymnia sp.</t>
  </si>
  <si>
    <t>Smallanthus sp.</t>
  </si>
  <si>
    <t>POLYM</t>
  </si>
  <si>
    <t>SMALL</t>
  </si>
  <si>
    <t>Polymnia</t>
  </si>
  <si>
    <t>Polymnia uvedalia</t>
  </si>
  <si>
    <t>Smallanthus uvedalius</t>
  </si>
  <si>
    <t>POUV2</t>
  </si>
  <si>
    <t>SMUV</t>
  </si>
  <si>
    <t>Hairy leafcup</t>
  </si>
  <si>
    <t>Smallanthus uvedalia</t>
  </si>
  <si>
    <t>Polypodium appalachianum</t>
  </si>
  <si>
    <t>POAP</t>
  </si>
  <si>
    <t>Haufler &amp; Windham</t>
  </si>
  <si>
    <t>Appalachian polypody</t>
  </si>
  <si>
    <t>Polypodium sp.</t>
  </si>
  <si>
    <t>Polypody</t>
  </si>
  <si>
    <t>Polypodium virginianum</t>
  </si>
  <si>
    <t>POVI7</t>
  </si>
  <si>
    <t>Common polypody</t>
  </si>
  <si>
    <t>Rabbitfoot grass</t>
  </si>
  <si>
    <t>Polypogon sp.</t>
  </si>
  <si>
    <t>POLYP2</t>
  </si>
  <si>
    <t>Rabbitsfoot Grass</t>
  </si>
  <si>
    <t>Polypremum procumbens</t>
  </si>
  <si>
    <t>POPR4</t>
  </si>
  <si>
    <t>Polypremum</t>
  </si>
  <si>
    <t>Polypremum sp.</t>
  </si>
  <si>
    <t>POLYP3</t>
  </si>
  <si>
    <t>Polystichum acrostichoides</t>
  </si>
  <si>
    <t>POAC4</t>
  </si>
  <si>
    <t>(Michx.) Schott</t>
  </si>
  <si>
    <t>Christmas fern</t>
  </si>
  <si>
    <t>Polystichum sp.</t>
  </si>
  <si>
    <t>Hollyfern</t>
  </si>
  <si>
    <t>Pontederia cordata</t>
  </si>
  <si>
    <t>POCO14</t>
  </si>
  <si>
    <t>Pickerel-weed</t>
  </si>
  <si>
    <t>Pontederia sp.</t>
  </si>
  <si>
    <t>PONTE</t>
  </si>
  <si>
    <t>Pickerelweed</t>
  </si>
  <si>
    <t>Populus alba</t>
  </si>
  <si>
    <t>POAL7</t>
  </si>
  <si>
    <t>White poplar</t>
  </si>
  <si>
    <t>Populus balsamifera</t>
  </si>
  <si>
    <t>POBA2</t>
  </si>
  <si>
    <t>Balsam poplar</t>
  </si>
  <si>
    <t>Populus deltoides</t>
  </si>
  <si>
    <t>PODE3</t>
  </si>
  <si>
    <t>Eastern cottonwood</t>
  </si>
  <si>
    <t>Populus grandidentata</t>
  </si>
  <si>
    <t>POGR4</t>
  </si>
  <si>
    <t>Bigtooth aspen</t>
  </si>
  <si>
    <t>Populus heterophylla</t>
  </si>
  <si>
    <t>POHE4</t>
  </si>
  <si>
    <t>Swamp cottonwood</t>
  </si>
  <si>
    <t>Populus nigra</t>
  </si>
  <si>
    <t>Black poplar</t>
  </si>
  <si>
    <t>Populus sp.</t>
  </si>
  <si>
    <t>POPUL</t>
  </si>
  <si>
    <t>Cottonwood</t>
  </si>
  <si>
    <t>Quaking aspen</t>
  </si>
  <si>
    <t>Populus x canescens</t>
  </si>
  <si>
    <t>POCA14</t>
  </si>
  <si>
    <t>(Aiton) Sm. (pro sp.)</t>
  </si>
  <si>
    <t>Gray poplar</t>
  </si>
  <si>
    <t>Populus x jackii</t>
  </si>
  <si>
    <t>POJA2</t>
  </si>
  <si>
    <t>Balm-of-Gilead</t>
  </si>
  <si>
    <t>Porteranthus</t>
  </si>
  <si>
    <t>POTR11</t>
  </si>
  <si>
    <t>Indian physic</t>
  </si>
  <si>
    <t>Portulaca grandiflora</t>
  </si>
  <si>
    <t>POGR7</t>
  </si>
  <si>
    <t>Moss-rose</t>
  </si>
  <si>
    <t>Portulaca oleracea</t>
  </si>
  <si>
    <t>POOL</t>
  </si>
  <si>
    <t>Purslane</t>
  </si>
  <si>
    <t>Portulaca pilosa</t>
  </si>
  <si>
    <t>POPI3</t>
  </si>
  <si>
    <t>Hairy purslane</t>
  </si>
  <si>
    <t>Portulaca sp.</t>
  </si>
  <si>
    <t>PORTU</t>
  </si>
  <si>
    <t>Potamogeton alpinus</t>
  </si>
  <si>
    <t>POAL8</t>
  </si>
  <si>
    <t>Balbis</t>
  </si>
  <si>
    <t>Northern pondweed</t>
  </si>
  <si>
    <t>Large-leaved pondweed</t>
  </si>
  <si>
    <t>Potamogeton berchtoldii</t>
  </si>
  <si>
    <t>Potamogeton pusillus ssp. tenuissimus</t>
  </si>
  <si>
    <t>POBE9</t>
  </si>
  <si>
    <t>POPUT3</t>
  </si>
  <si>
    <t>Fieber</t>
  </si>
  <si>
    <t>small pondweed</t>
  </si>
  <si>
    <t>Potamogeton berchtoldii ssp. berchtoldii</t>
  </si>
  <si>
    <t>POBEB</t>
  </si>
  <si>
    <t>Potamogeton bicupulatus</t>
  </si>
  <si>
    <t>POBI9</t>
  </si>
  <si>
    <t>Pondweed</t>
  </si>
  <si>
    <t>Potamogeton confervoides</t>
  </si>
  <si>
    <t>POCO12</t>
  </si>
  <si>
    <t>Reichenb.</t>
  </si>
  <si>
    <t>Alga-like pondweed</t>
  </si>
  <si>
    <t>Curly pondweed</t>
  </si>
  <si>
    <t>Potamogeton diversifolius</t>
  </si>
  <si>
    <t>Snailseed pondweed</t>
  </si>
  <si>
    <t>Potamogeton epihydrus</t>
  </si>
  <si>
    <t>POEP2</t>
  </si>
  <si>
    <t>Ribbonleaf pondweed</t>
  </si>
  <si>
    <t>Potamogeton filiformis</t>
  </si>
  <si>
    <t>POFI2</t>
  </si>
  <si>
    <t>Fineleaf pondweed</t>
  </si>
  <si>
    <t>Potamogeton filiformis var. borealis</t>
  </si>
  <si>
    <t>Stuckenia filiformis ssp. alpina</t>
  </si>
  <si>
    <t>POFIB2</t>
  </si>
  <si>
    <t>STFIA2</t>
  </si>
  <si>
    <t>Pers. (Raf.) H. St. John</t>
  </si>
  <si>
    <t>Potamogeton foliosus</t>
  </si>
  <si>
    <t>POFO3</t>
  </si>
  <si>
    <t>Leafy pondweed</t>
  </si>
  <si>
    <t>Grass-like pondweed</t>
  </si>
  <si>
    <t>Potamogeton illinoensis</t>
  </si>
  <si>
    <t>POIL</t>
  </si>
  <si>
    <t>Morong</t>
  </si>
  <si>
    <t>Illinois pondweed</t>
  </si>
  <si>
    <t>Floating pondweed</t>
  </si>
  <si>
    <t>Potamogeton nodosus</t>
  </si>
  <si>
    <t>PONO2</t>
  </si>
  <si>
    <t>Longleaf pondweed</t>
  </si>
  <si>
    <t>Potamogeton oakesianus</t>
  </si>
  <si>
    <t>POOA</t>
  </si>
  <si>
    <t>J.W. Robbins</t>
  </si>
  <si>
    <t>Oakes' pondweed</t>
  </si>
  <si>
    <t>Potamogeton obtusifolius</t>
  </si>
  <si>
    <t>POOB2</t>
  </si>
  <si>
    <t>Mert. &amp; Koch</t>
  </si>
  <si>
    <t>Blunt-leaved pondweed</t>
  </si>
  <si>
    <t>Potamogeton pectinatus</t>
  </si>
  <si>
    <t>Stuckenia pectinata</t>
  </si>
  <si>
    <t>POPE6</t>
  </si>
  <si>
    <t>STPE15</t>
  </si>
  <si>
    <t>Sago pondweed</t>
  </si>
  <si>
    <t>Potamogeton perfoliatus</t>
  </si>
  <si>
    <t>POPE7</t>
  </si>
  <si>
    <t>Perfoliate pondweed</t>
  </si>
  <si>
    <t>Potamogeton praelongus</t>
  </si>
  <si>
    <t>POPR5</t>
  </si>
  <si>
    <t>Wulfen</t>
  </si>
  <si>
    <t>White-stemmed pondweed</t>
  </si>
  <si>
    <t>Potamogeton pulcher</t>
  </si>
  <si>
    <t>POPU6</t>
  </si>
  <si>
    <t>Spotted pondweed</t>
  </si>
  <si>
    <t>Potamogeton pusillus</t>
  </si>
  <si>
    <t>POPU7</t>
  </si>
  <si>
    <t>Potamogeton pusillus ssp. pusillus</t>
  </si>
  <si>
    <t>POPUP5</t>
  </si>
  <si>
    <t>(Mert. &amp; W.D.J. Koch) Haynes &amp; C.B. Hellquist</t>
  </si>
  <si>
    <t>Potamogeton richardsonii</t>
  </si>
  <si>
    <t>PORI2</t>
  </si>
  <si>
    <t>(Benn.) Rydb.</t>
  </si>
  <si>
    <t>Richardson's pondweed</t>
  </si>
  <si>
    <t>Potamogeton robbinsii</t>
  </si>
  <si>
    <t>PORO2</t>
  </si>
  <si>
    <t>Robbins' pondweed</t>
  </si>
  <si>
    <t>Potamogeton sp.</t>
  </si>
  <si>
    <t>Potamogeton spirillus</t>
  </si>
  <si>
    <t>POSP3</t>
  </si>
  <si>
    <t>Spiral pondweed</t>
  </si>
  <si>
    <t>Potamogeton vaginatus</t>
  </si>
  <si>
    <t>Stuckenia vaginata</t>
  </si>
  <si>
    <t>POVA2</t>
  </si>
  <si>
    <t>STVA8</t>
  </si>
  <si>
    <t>Sheathed pondweed</t>
  </si>
  <si>
    <t>Potamogeton zosteriformis</t>
  </si>
  <si>
    <t>POZO</t>
  </si>
  <si>
    <t>Flatstem pondweed</t>
  </si>
  <si>
    <t>POAN5</t>
  </si>
  <si>
    <t>POANA2</t>
  </si>
  <si>
    <t>silverweed cinquefoil</t>
  </si>
  <si>
    <t>Silver cinquefoil</t>
  </si>
  <si>
    <t>Potentilla arguta</t>
  </si>
  <si>
    <t>Tall cinquefoil</t>
  </si>
  <si>
    <t>Potentilla arguta ssp. arguta</t>
  </si>
  <si>
    <t>POARA4</t>
  </si>
  <si>
    <t>Potentilla arguta var. arguta</t>
  </si>
  <si>
    <t>POARA6</t>
  </si>
  <si>
    <t>Potentilla canadensis</t>
  </si>
  <si>
    <t>POCA17</t>
  </si>
  <si>
    <t>Dwarf cinquefoil</t>
  </si>
  <si>
    <t>POFRF</t>
  </si>
  <si>
    <t>L. (Pursh) Elkington</t>
  </si>
  <si>
    <t>POIN5</t>
  </si>
  <si>
    <t>(Andrews) Th. Wolf</t>
  </si>
  <si>
    <t>Potentilla intermedia</t>
  </si>
  <si>
    <t>POIN8</t>
  </si>
  <si>
    <t>Downy cinquefoil</t>
  </si>
  <si>
    <t>Norwegian cinquefoil</t>
  </si>
  <si>
    <t>POPA14</t>
  </si>
  <si>
    <t>Sulfur cinquefoil</t>
  </si>
  <si>
    <t>Potentilla reptans</t>
  </si>
  <si>
    <t>PORE6</t>
  </si>
  <si>
    <t>Creeping cinquefoil</t>
  </si>
  <si>
    <t>Potentilla simplex</t>
  </si>
  <si>
    <t>POSI2</t>
  </si>
  <si>
    <t>Common cinquefoil</t>
  </si>
  <si>
    <t>Potentilla sp.</t>
  </si>
  <si>
    <t>Cinquefoil</t>
  </si>
  <si>
    <t>Potentilla tridentata</t>
  </si>
  <si>
    <t>Sibbaldiopsis tridentata</t>
  </si>
  <si>
    <t>POTR7</t>
  </si>
  <si>
    <t>SITR3</t>
  </si>
  <si>
    <t>Shrubby fivefingers</t>
  </si>
  <si>
    <t>Poterium sanguisorba ssp. muricatum</t>
  </si>
  <si>
    <t>Sanguisorba minor ssp. balearica</t>
  </si>
  <si>
    <t>POSAM3</t>
  </si>
  <si>
    <t>SAMIB2</t>
  </si>
  <si>
    <t>L. Spach ex Bonnier &amp; Layens</t>
  </si>
  <si>
    <t>Small burnet</t>
  </si>
  <si>
    <t>_POSAP</t>
  </si>
  <si>
    <t>L. (Waldstein &amp; Kitaibel) Visiani</t>
  </si>
  <si>
    <t>White rattlesnake-root</t>
  </si>
  <si>
    <t>Tall rattlesnake-root</t>
  </si>
  <si>
    <t>Slender rattlesnake-root</t>
  </si>
  <si>
    <t>Prenanthes racemosa</t>
  </si>
  <si>
    <t>PRRA</t>
  </si>
  <si>
    <t>Purple rattlesnake-root</t>
  </si>
  <si>
    <t>Smooth rattlesnake-root</t>
  </si>
  <si>
    <t>Lion's-foot</t>
  </si>
  <si>
    <t>Prenanthes sp.</t>
  </si>
  <si>
    <t>PRENA</t>
  </si>
  <si>
    <t>Rattlesnakeroot</t>
  </si>
  <si>
    <t>(Cass.) Fernald</t>
  </si>
  <si>
    <t>Gall-of-the-earth</t>
  </si>
  <si>
    <t>Proboscidea louisianica</t>
  </si>
  <si>
    <t>PRLO</t>
  </si>
  <si>
    <t>(P. Mill.) Thellung</t>
  </si>
  <si>
    <t>Unicorn-plant</t>
  </si>
  <si>
    <t>Pedaliaceae</t>
  </si>
  <si>
    <t>Proboscidea sp.</t>
  </si>
  <si>
    <t>PROBO</t>
  </si>
  <si>
    <t>Unicorn-Plant</t>
  </si>
  <si>
    <t>Proserpinaca intermedia</t>
  </si>
  <si>
    <t>PRIN2</t>
  </si>
  <si>
    <t>Intermediate mermaid-weed</t>
  </si>
  <si>
    <t>Proserpinaca palustris</t>
  </si>
  <si>
    <t>PRPA3</t>
  </si>
  <si>
    <t>Common mermaid-weed</t>
  </si>
  <si>
    <t>Proserpinaca pectinata</t>
  </si>
  <si>
    <t>PRPE</t>
  </si>
  <si>
    <t>Cut-leaved mermaid-weed</t>
  </si>
  <si>
    <t>Proserpinaca sp.</t>
  </si>
  <si>
    <t>PROSE</t>
  </si>
  <si>
    <t>Mermaidweed</t>
  </si>
  <si>
    <t>Prunella laciniata</t>
  </si>
  <si>
    <t>PRLA7</t>
  </si>
  <si>
    <t>Cutleaf selfheal</t>
  </si>
  <si>
    <t>Prunella sp.</t>
  </si>
  <si>
    <t>PRUNE</t>
  </si>
  <si>
    <t>Selfheal</t>
  </si>
  <si>
    <t>Common selfheal</t>
  </si>
  <si>
    <t>Prunella vulgaris ssp. lanceolata</t>
  </si>
  <si>
    <t>PRVUL2</t>
  </si>
  <si>
    <t>L. (W. Bartram) Hultén</t>
  </si>
  <si>
    <t>Lance selfheal</t>
  </si>
  <si>
    <t>Prunella vulgaris ssp. vulgaris</t>
  </si>
  <si>
    <t>Prunus alleghaniensis</t>
  </si>
  <si>
    <t>PRAL5</t>
  </si>
  <si>
    <t>Allegheny plum</t>
  </si>
  <si>
    <t>Prunus alleghaniensis var. alleghaniensis</t>
  </si>
  <si>
    <t>PRALA</t>
  </si>
  <si>
    <t>Prunus americana</t>
  </si>
  <si>
    <t>PRAM</t>
  </si>
  <si>
    <t>Wild plum</t>
  </si>
  <si>
    <t>Prunus angustifolia</t>
  </si>
  <si>
    <t>PRAN3</t>
  </si>
  <si>
    <t>Marshall</t>
  </si>
  <si>
    <t>Chickasaw plum</t>
  </si>
  <si>
    <t>Prunus angustifolia var. angustifolia</t>
  </si>
  <si>
    <t>PRANA</t>
  </si>
  <si>
    <t>Sweet cherry</t>
  </si>
  <si>
    <t>Prunus cerasus</t>
  </si>
  <si>
    <t>PRCE</t>
  </si>
  <si>
    <t>Sour cherry</t>
  </si>
  <si>
    <t>Prunus depressa</t>
  </si>
  <si>
    <t>Prunus pumila var. depressa</t>
  </si>
  <si>
    <t>PRDE</t>
  </si>
  <si>
    <t>PRPUD</t>
  </si>
  <si>
    <t>Pursh.</t>
  </si>
  <si>
    <t>Eastern sandcherry</t>
  </si>
  <si>
    <t>Prunus domestica</t>
  </si>
  <si>
    <t>PRDO</t>
  </si>
  <si>
    <t>Plum</t>
  </si>
  <si>
    <t>Prunus mahaleb</t>
  </si>
  <si>
    <t>PRMA</t>
  </si>
  <si>
    <t>Mahaleb cherry</t>
  </si>
  <si>
    <t>Prunus maritima</t>
  </si>
  <si>
    <t>PRMA2</t>
  </si>
  <si>
    <t>Beach plum</t>
  </si>
  <si>
    <t>Prunus padus</t>
  </si>
  <si>
    <t>PRPA5</t>
  </si>
  <si>
    <t>European bird cherry</t>
  </si>
  <si>
    <t>Prunus pensylvanica</t>
  </si>
  <si>
    <t>PRPE2</t>
  </si>
  <si>
    <t>Pin cherry</t>
  </si>
  <si>
    <t>Prunus persica</t>
  </si>
  <si>
    <t>PRPE3</t>
  </si>
  <si>
    <t>(L.) Batsch</t>
  </si>
  <si>
    <t>Peach</t>
  </si>
  <si>
    <t>Prunus pumila</t>
  </si>
  <si>
    <t>PRPU3</t>
  </si>
  <si>
    <t>Sandcherry</t>
  </si>
  <si>
    <t>Prunus pumila var. cuneata</t>
  </si>
  <si>
    <t>Prunus susquehanae</t>
  </si>
  <si>
    <t>PRPUC</t>
  </si>
  <si>
    <t>PRSU3</t>
  </si>
  <si>
    <t>L. (Raf.) L.H. Bailey</t>
  </si>
  <si>
    <t>Susquehanna sandcherry</t>
  </si>
  <si>
    <t>Prunus pumila var. susquehanae</t>
  </si>
  <si>
    <t>L. (Pursh.) Gleason</t>
  </si>
  <si>
    <t>Low sand cherry</t>
  </si>
  <si>
    <t>PRPUS</t>
  </si>
  <si>
    <t>L. (hort. ex Willd.) H. Jaeger</t>
  </si>
  <si>
    <t>Appalachian cherry</t>
  </si>
  <si>
    <t>Prunus serotina</t>
  </si>
  <si>
    <t>PRSE2</t>
  </si>
  <si>
    <t>Wild black cherry</t>
  </si>
  <si>
    <t>Prunus sp. (native)</t>
  </si>
  <si>
    <t>_PRUNU-N</t>
  </si>
  <si>
    <t>Cherry</t>
  </si>
  <si>
    <t>Prunus subhirtella</t>
  </si>
  <si>
    <t>PRSU4</t>
  </si>
  <si>
    <t>Higan cherry</t>
  </si>
  <si>
    <t>hort. ex Willd.</t>
  </si>
  <si>
    <t>Choke cherry</t>
  </si>
  <si>
    <t>Pseudognaphalium helleri</t>
  </si>
  <si>
    <t>PSHE4</t>
  </si>
  <si>
    <t>(Britton) Anderb.</t>
  </si>
  <si>
    <t>Heller's cudweed</t>
  </si>
  <si>
    <t>(Britton) Anderb. (Weath.) Kartesz</t>
  </si>
  <si>
    <t>Pseudognaphalium micradenium</t>
  </si>
  <si>
    <t>(Greene) Kartesz</t>
  </si>
  <si>
    <t>PSMI6</t>
  </si>
  <si>
    <t>(Weath.) G.L. Nesom</t>
  </si>
  <si>
    <t>(L.) Hilliard &amp; B.L. Burtt</t>
  </si>
  <si>
    <t>Pseudognaphalium obtusifolium ssp. obtusifolium</t>
  </si>
  <si>
    <t>PSOBO</t>
  </si>
  <si>
    <t>(L.) Hilliard &amp; B.L. Burtt (Fernald) Kartesz</t>
  </si>
  <si>
    <t>Pseudognaphalium sp.</t>
  </si>
  <si>
    <t>PSEUD43</t>
  </si>
  <si>
    <t>Kirp.</t>
  </si>
  <si>
    <t>PSCA14</t>
  </si>
  <si>
    <t>_PSEUD_G</t>
  </si>
  <si>
    <t>Pseudolycopodiella</t>
  </si>
  <si>
    <t>Pseudolysimachion longifolium</t>
  </si>
  <si>
    <t>PSLO6</t>
  </si>
  <si>
    <t>Long-leaf speedwell</t>
  </si>
  <si>
    <t>Veronica longifolia</t>
  </si>
  <si>
    <t>Pseudolysimachion sp.</t>
  </si>
  <si>
    <t>PSEUD50</t>
  </si>
  <si>
    <t>(W.D.J. Koch) Opiz</t>
  </si>
  <si>
    <t>Speedwell</t>
  </si>
  <si>
    <t>Pseudosasa japonica</t>
  </si>
  <si>
    <t>PSJA</t>
  </si>
  <si>
    <t>(Siebold &amp; Zucc. ex Steud.) Makino ex Nakai</t>
  </si>
  <si>
    <t>Hairy bamboo</t>
  </si>
  <si>
    <t>Pseudosasa sp.</t>
  </si>
  <si>
    <t>PSEUD9</t>
  </si>
  <si>
    <t>Makino ex Nakai</t>
  </si>
  <si>
    <t>Arrow Bamboo</t>
  </si>
  <si>
    <t>Ptelea sp.</t>
  </si>
  <si>
    <t>PTELE</t>
  </si>
  <si>
    <t>Hoptree</t>
  </si>
  <si>
    <t>Ptelea trifoliata</t>
  </si>
  <si>
    <t>PTTR</t>
  </si>
  <si>
    <t>Common hoptree</t>
  </si>
  <si>
    <t>Ptelea trifoliata var. trifoliata</t>
  </si>
  <si>
    <t>PTTRT2</t>
  </si>
  <si>
    <t>Wafer-ash</t>
  </si>
  <si>
    <t>(L.) Kuhn</t>
  </si>
  <si>
    <t>Bracken fern</t>
  </si>
  <si>
    <t>Pteridium sp.</t>
  </si>
  <si>
    <t>PTERI</t>
  </si>
  <si>
    <t>Gleditsch ex Scop.</t>
  </si>
  <si>
    <t>Brackenfern</t>
  </si>
  <si>
    <t>Ptilimnium capillaceum</t>
  </si>
  <si>
    <t>PTCA</t>
  </si>
  <si>
    <t>(Michx.) Raf.</t>
  </si>
  <si>
    <t>Mock Bishop's-weed</t>
  </si>
  <si>
    <t>Ptilimnium sp.</t>
  </si>
  <si>
    <t>PTILI</t>
  </si>
  <si>
    <t>Mock Bishopweed</t>
  </si>
  <si>
    <t>(Jacq.) Parl.</t>
  </si>
  <si>
    <t>Weeping alkali-grass</t>
  </si>
  <si>
    <t>Puccinellia fasciculata</t>
  </si>
  <si>
    <t>PUFA</t>
  </si>
  <si>
    <t>(Torr.) Bickn.</t>
  </si>
  <si>
    <t>Saltmarsh alkali-grass</t>
  </si>
  <si>
    <t>Puccinellia pallida</t>
  </si>
  <si>
    <t>Torreyochloa pallida var. pallida</t>
  </si>
  <si>
    <t>PUPA2</t>
  </si>
  <si>
    <t>TOPAP</t>
  </si>
  <si>
    <t>(Torr.) R.T. Clausen</t>
  </si>
  <si>
    <t>Pale meadow-grass</t>
  </si>
  <si>
    <t>Puccinellia sp.</t>
  </si>
  <si>
    <t>Alkaligrass</t>
  </si>
  <si>
    <t>Pueraria montana</t>
  </si>
  <si>
    <t>PUMO</t>
  </si>
  <si>
    <t>(Lour.) Merr.</t>
  </si>
  <si>
    <t>Kudzu</t>
  </si>
  <si>
    <t>Pueraria sp.</t>
  </si>
  <si>
    <t>PUERA</t>
  </si>
  <si>
    <t>Pycnanthemum clinopodioides</t>
  </si>
  <si>
    <t>PYCL</t>
  </si>
  <si>
    <t>Basil mountain-mint</t>
  </si>
  <si>
    <t>Pycnanthemum incanum</t>
  </si>
  <si>
    <t>PYIN</t>
  </si>
  <si>
    <t>L.) Michx.</t>
  </si>
  <si>
    <t>Mountain-mint</t>
  </si>
  <si>
    <t>Pycnanthemum muticum</t>
  </si>
  <si>
    <t>PYMU</t>
  </si>
  <si>
    <t>(Michx.) Pers.</t>
  </si>
  <si>
    <t>Pycnanthemum setosum</t>
  </si>
  <si>
    <t>PYSE2</t>
  </si>
  <si>
    <t>Awned mountain mint</t>
  </si>
  <si>
    <t>Pycnanthemum sp.</t>
  </si>
  <si>
    <t>PYCNA</t>
  </si>
  <si>
    <t>Mountainmint</t>
  </si>
  <si>
    <t>Pycnanthemum tenuifolium</t>
  </si>
  <si>
    <t>PYTE</t>
  </si>
  <si>
    <t>Pycnanthemum torrei</t>
  </si>
  <si>
    <t>PYTO</t>
  </si>
  <si>
    <t>Torrey's mountain-mint</t>
  </si>
  <si>
    <t>Pycnanthemum torreyi</t>
  </si>
  <si>
    <t>PYTO2</t>
  </si>
  <si>
    <t>Benth</t>
  </si>
  <si>
    <t>Pycnanthemum verticillatum</t>
  </si>
  <si>
    <t>PYVE</t>
  </si>
  <si>
    <t>Whorled mountain-mint</t>
  </si>
  <si>
    <t>Pycnanthemum verticillatum var. verticillatum</t>
  </si>
  <si>
    <t>PYVEV</t>
  </si>
  <si>
    <t>Pycnanthemum virginianum</t>
  </si>
  <si>
    <t>PYVI</t>
  </si>
  <si>
    <t>(L.) T. Dur. &amp; B.D. Jackson ex B.L. Robins. &amp; Fern.</t>
  </si>
  <si>
    <t>Pyrola americana</t>
  </si>
  <si>
    <t>PYAM</t>
  </si>
  <si>
    <t>Sweet</t>
  </si>
  <si>
    <t>American wintergreen</t>
  </si>
  <si>
    <t>Pyrola rotundifolia</t>
  </si>
  <si>
    <t>Greenflowered wintergreen</t>
  </si>
  <si>
    <t>Pyrola elliptica</t>
  </si>
  <si>
    <t>PYEL</t>
  </si>
  <si>
    <t>Shinleaf</t>
  </si>
  <si>
    <t>PYRO</t>
  </si>
  <si>
    <t>auct. non L. p.p.</t>
  </si>
  <si>
    <t>Pyrola sp.</t>
  </si>
  <si>
    <t>Wintergreen</t>
  </si>
  <si>
    <t>Pyrrhopappus carolinianus</t>
  </si>
  <si>
    <t>PYCA2</t>
  </si>
  <si>
    <t>(Walter) DC</t>
  </si>
  <si>
    <t>False dandelion</t>
  </si>
  <si>
    <t>Pyrrhopappus sp.</t>
  </si>
  <si>
    <t>PYRRH</t>
  </si>
  <si>
    <t>Desert-Chicory</t>
  </si>
  <si>
    <t>PYAN2</t>
  </si>
  <si>
    <t>PYANS</t>
  </si>
  <si>
    <t>Aiton (Rehder) L.H. Bailey</t>
  </si>
  <si>
    <t>Pyrus calleryana</t>
  </si>
  <si>
    <t>PYCA80</t>
  </si>
  <si>
    <t>Callery pear</t>
  </si>
  <si>
    <t>Pyrus communis</t>
  </si>
  <si>
    <t>PYCO</t>
  </si>
  <si>
    <t>Pear</t>
  </si>
  <si>
    <t>PYCO4</t>
  </si>
  <si>
    <t>PYIO</t>
  </si>
  <si>
    <t>(Alph. Wood) L.H. Bailey</t>
  </si>
  <si>
    <t>PYMA</t>
  </si>
  <si>
    <t>Pyrus sp.</t>
  </si>
  <si>
    <t>PYRUS</t>
  </si>
  <si>
    <t>Pyrus ussuriensis</t>
  </si>
  <si>
    <t>PYUS2</t>
  </si>
  <si>
    <t>Chinese pear</t>
  </si>
  <si>
    <t>Pyxidanthera barbulata</t>
  </si>
  <si>
    <t>PYBA</t>
  </si>
  <si>
    <t>Pyxie moss</t>
  </si>
  <si>
    <t>Diapensiaceae</t>
  </si>
  <si>
    <t>Pyxidanthera sp.</t>
  </si>
  <si>
    <t>PYXID</t>
  </si>
  <si>
    <t>Pyxidanthera</t>
  </si>
  <si>
    <t>Quercus alba</t>
  </si>
  <si>
    <t>QUAL</t>
  </si>
  <si>
    <t>White oak</t>
  </si>
  <si>
    <t>Quercus bicolor</t>
  </si>
  <si>
    <t>QUBI</t>
  </si>
  <si>
    <t>Swamp white oak</t>
  </si>
  <si>
    <t>Quercus coccinea</t>
  </si>
  <si>
    <t>QUCO2</t>
  </si>
  <si>
    <t>Scarlet oak</t>
  </si>
  <si>
    <t>Quercus falcata</t>
  </si>
  <si>
    <t>QUFA</t>
  </si>
  <si>
    <t>Southern red oak</t>
  </si>
  <si>
    <t>Quercus ilicifolia</t>
  </si>
  <si>
    <t>QUIL</t>
  </si>
  <si>
    <t>Scrub oak</t>
  </si>
  <si>
    <t>Quercus imbricaria</t>
  </si>
  <si>
    <t>QUIM</t>
  </si>
  <si>
    <t>Shingle oak</t>
  </si>
  <si>
    <t>Quercus lyrata</t>
  </si>
  <si>
    <t>QULY</t>
  </si>
  <si>
    <t>Over-cup oak</t>
  </si>
  <si>
    <t>Quercus macrocarpa</t>
  </si>
  <si>
    <t>QUMA2</t>
  </si>
  <si>
    <t>Bur oak</t>
  </si>
  <si>
    <t>Quercus macrocarpa var. macrocarpa</t>
  </si>
  <si>
    <t>QUMAM</t>
  </si>
  <si>
    <t>Quercus marilandica</t>
  </si>
  <si>
    <t>QUMA3</t>
  </si>
  <si>
    <t>Blackjack oak</t>
  </si>
  <si>
    <t>Quercus michauxii</t>
  </si>
  <si>
    <t>QUMI</t>
  </si>
  <si>
    <t>Basket oak</t>
  </si>
  <si>
    <t>Quercus montana</t>
  </si>
  <si>
    <t>QUMO4</t>
  </si>
  <si>
    <t>Chestnut oak</t>
  </si>
  <si>
    <t>Quercus prinus</t>
  </si>
  <si>
    <t>Quercus muehlenbergii</t>
  </si>
  <si>
    <t>QUMU</t>
  </si>
  <si>
    <t>Englem.</t>
  </si>
  <si>
    <t>Yellow oak</t>
  </si>
  <si>
    <t>Quercus nigra</t>
  </si>
  <si>
    <t>QUNI</t>
  </si>
  <si>
    <t>Water oak</t>
  </si>
  <si>
    <t>Quercus palustris</t>
  </si>
  <si>
    <t>QUPA2</t>
  </si>
  <si>
    <t>Pin oak</t>
  </si>
  <si>
    <t>Quercus phellos</t>
  </si>
  <si>
    <t>QUPH</t>
  </si>
  <si>
    <t>Willow oak</t>
  </si>
  <si>
    <t>Quercus prinoides</t>
  </si>
  <si>
    <t>QUPR</t>
  </si>
  <si>
    <t>Dwarf chestnut oak</t>
  </si>
  <si>
    <t>QUPR2</t>
  </si>
  <si>
    <t>Quercus rubra</t>
  </si>
  <si>
    <t>QURU</t>
  </si>
  <si>
    <t>Northern red oak</t>
  </si>
  <si>
    <t>Quercus rubra var. ambigua</t>
  </si>
  <si>
    <t>QURUA</t>
  </si>
  <si>
    <t xml:space="preserve">L. (A. Gray) Fernald </t>
  </si>
  <si>
    <t>Quercus rubra var. rubra</t>
  </si>
  <si>
    <t>QURUR</t>
  </si>
  <si>
    <t>Quercus sp.</t>
  </si>
  <si>
    <t>QUERC</t>
  </si>
  <si>
    <t>Oak</t>
  </si>
  <si>
    <t>Quercus stellata</t>
  </si>
  <si>
    <t>QUST</t>
  </si>
  <si>
    <t>Post oak</t>
  </si>
  <si>
    <t>Quercus velutina</t>
  </si>
  <si>
    <t>QUVE</t>
  </si>
  <si>
    <t>Black oak</t>
  </si>
  <si>
    <t>Ranunculus abortivus</t>
  </si>
  <si>
    <t>RAAB</t>
  </si>
  <si>
    <t>Kidney-leaf buttercup</t>
  </si>
  <si>
    <t>Tall buttercup</t>
  </si>
  <si>
    <t>Ranunculus allegheniensis</t>
  </si>
  <si>
    <t>RAAL2</t>
  </si>
  <si>
    <t>Allegheny Mountain buttercup</t>
  </si>
  <si>
    <t>Ranunculus ambigens</t>
  </si>
  <si>
    <t>RAAM</t>
  </si>
  <si>
    <t>Water-plantain spearwort</t>
  </si>
  <si>
    <t>White water crowfoot</t>
  </si>
  <si>
    <t>Ranunculus aquatilis var. capillaceus</t>
  </si>
  <si>
    <t>Ranunculus trichophyllus var. trichophyllus</t>
  </si>
  <si>
    <t>RAAQC2</t>
  </si>
  <si>
    <t>RATRT</t>
  </si>
  <si>
    <t>(Thuill.) DC.</t>
  </si>
  <si>
    <t>Thread-leaf water buttercup</t>
  </si>
  <si>
    <t>Ranunculus aquatilis var. diffusus</t>
  </si>
  <si>
    <t>Ranunculus longirostris</t>
  </si>
  <si>
    <t>RAAQD</t>
  </si>
  <si>
    <t>RALO2</t>
  </si>
  <si>
    <t>L. With. p.p.</t>
  </si>
  <si>
    <t>Long-beak water buttercup</t>
  </si>
  <si>
    <t>Ranunculus arvensis</t>
  </si>
  <si>
    <t>RAAR3</t>
  </si>
  <si>
    <t>Corn crowfoot</t>
  </si>
  <si>
    <t>Ranunculus bulbosus</t>
  </si>
  <si>
    <t>RABU</t>
  </si>
  <si>
    <t>Bulbous buttercup</t>
  </si>
  <si>
    <t>Ranunculus caricetorum</t>
  </si>
  <si>
    <t>Ranunculus hispidus var. caricetorum</t>
  </si>
  <si>
    <t>RACA6</t>
  </si>
  <si>
    <t>RAHIC</t>
  </si>
  <si>
    <t>Bristly buttercup</t>
  </si>
  <si>
    <t>Ranunculus fascicularis</t>
  </si>
  <si>
    <t>Muhl. ex Bigelow</t>
  </si>
  <si>
    <t>Early buttercup</t>
  </si>
  <si>
    <t>Ranunculus flabellaris</t>
  </si>
  <si>
    <t>RAFL</t>
  </si>
  <si>
    <t>Yellow water-crowfoot</t>
  </si>
  <si>
    <t>Creeping spearwort</t>
  </si>
  <si>
    <t>Ranunculus flammula var. reptans</t>
  </si>
  <si>
    <t>Ranunculus flammula var. filiformis</t>
  </si>
  <si>
    <t>RAFLF</t>
  </si>
  <si>
    <t>L. (Michx.) Hook.</t>
  </si>
  <si>
    <t>Ranunculus reptans</t>
  </si>
  <si>
    <t>RAFLR</t>
  </si>
  <si>
    <t>L. (L.) E. Mey.</t>
  </si>
  <si>
    <t>greater creeping spearwort</t>
  </si>
  <si>
    <t>Ranunculus hispidus</t>
  </si>
  <si>
    <t>RAHI</t>
  </si>
  <si>
    <t>Michx. (Greene) T. Duncan</t>
  </si>
  <si>
    <t>Ranunculus hispidus var. hispidus</t>
  </si>
  <si>
    <t>RAHIH</t>
  </si>
  <si>
    <t>Ranunculus hispidus var. nitidus</t>
  </si>
  <si>
    <t>RAHIN</t>
  </si>
  <si>
    <t>Michx. (Chapm.) T. Duncan</t>
  </si>
  <si>
    <t>Ranunculus septentrionalis</t>
  </si>
  <si>
    <t>Godr.</t>
  </si>
  <si>
    <t>Ranunculus subrigidus</t>
  </si>
  <si>
    <t>Ranunculus micranthus</t>
  </si>
  <si>
    <t>RAMI2</t>
  </si>
  <si>
    <t>Small-flowered crowfoot</t>
  </si>
  <si>
    <t>Ranunculus parviflorus</t>
  </si>
  <si>
    <t>RAPA3</t>
  </si>
  <si>
    <t>Stickseed crowfoot</t>
  </si>
  <si>
    <t>Ranunculus pensylvanicus</t>
  </si>
  <si>
    <t>RAPE2</t>
  </si>
  <si>
    <t>Bristly crowfoot</t>
  </si>
  <si>
    <t>Ranunculus pusillus</t>
  </si>
  <si>
    <t>RAPU</t>
  </si>
  <si>
    <t>Low spearwort</t>
  </si>
  <si>
    <t>Ranunculus pusillus var. pusillus</t>
  </si>
  <si>
    <t>RAPUP</t>
  </si>
  <si>
    <t>Ranunculus recurvatus</t>
  </si>
  <si>
    <t>RARE2</t>
  </si>
  <si>
    <t>Blisterwort</t>
  </si>
  <si>
    <t>Creeping buttercup</t>
  </si>
  <si>
    <t>RARE80</t>
  </si>
  <si>
    <t>Ranunculus sardous</t>
  </si>
  <si>
    <t>RASA</t>
  </si>
  <si>
    <t>Hairy buttercup</t>
  </si>
  <si>
    <t>Cursed buttercup</t>
  </si>
  <si>
    <t>RASE</t>
  </si>
  <si>
    <t>Ranunculus sp. (aquatics only)</t>
  </si>
  <si>
    <t>_RANUN-A</t>
  </si>
  <si>
    <t>Crowfoot</t>
  </si>
  <si>
    <t>Ranunculus sp. (terrestrial only)</t>
  </si>
  <si>
    <t>_RANUN-T</t>
  </si>
  <si>
    <t>W. Drew</t>
  </si>
  <si>
    <t>Ranunculus trichophyllus</t>
  </si>
  <si>
    <t>RATR</t>
  </si>
  <si>
    <t>Chaix</t>
  </si>
  <si>
    <t>Raphanus raphanistrum</t>
  </si>
  <si>
    <t>RARA2</t>
  </si>
  <si>
    <t>Wild radish</t>
  </si>
  <si>
    <t>Raphanus sativus</t>
  </si>
  <si>
    <t>RASA2</t>
  </si>
  <si>
    <t>Garden radish</t>
  </si>
  <si>
    <t>Raphanus sp.</t>
  </si>
  <si>
    <t>RAPHA</t>
  </si>
  <si>
    <t>Radish</t>
  </si>
  <si>
    <t>Ratibida columnifera</t>
  </si>
  <si>
    <t>RACO3</t>
  </si>
  <si>
    <t>(Nutt.) Woot. &amp; Standl.</t>
  </si>
  <si>
    <t>Coneflower</t>
  </si>
  <si>
    <t>Ratibida pinnata</t>
  </si>
  <si>
    <t>RAPI</t>
  </si>
  <si>
    <t>(Vent.) Barnhart</t>
  </si>
  <si>
    <t>Prairie coneflower</t>
  </si>
  <si>
    <t>Ratibida sp.</t>
  </si>
  <si>
    <t>RATIB</t>
  </si>
  <si>
    <t>Prairie Coneflower</t>
  </si>
  <si>
    <t>Reseda alba</t>
  </si>
  <si>
    <t>REAL</t>
  </si>
  <si>
    <t>White mignonette</t>
  </si>
  <si>
    <t>Resedaceae</t>
  </si>
  <si>
    <t>Reseda lutea</t>
  </si>
  <si>
    <t>RELU</t>
  </si>
  <si>
    <t>Yellow mignonette</t>
  </si>
  <si>
    <t>Reseda luteola</t>
  </si>
  <si>
    <t>RELU2</t>
  </si>
  <si>
    <t>Dyer's rocket</t>
  </si>
  <si>
    <t>Reseda odorata</t>
  </si>
  <si>
    <t>REOD</t>
  </si>
  <si>
    <t>Mignonette</t>
  </si>
  <si>
    <t>Reseda sp.</t>
  </si>
  <si>
    <t>RESED</t>
  </si>
  <si>
    <t>REJA2</t>
  </si>
  <si>
    <t>RESA2</t>
  </si>
  <si>
    <t>(F. Schmidt ex Maxim.) Nakai</t>
  </si>
  <si>
    <t>giant knotweed</t>
  </si>
  <si>
    <t>REBO</t>
  </si>
  <si>
    <t>Chrtek &amp; Chrtková</t>
  </si>
  <si>
    <t>Alder-leaved buckthorn</t>
  </si>
  <si>
    <t>Rhamnus cathartica</t>
  </si>
  <si>
    <t>RHCA3</t>
  </si>
  <si>
    <t>RHFR</t>
  </si>
  <si>
    <t>Rhamnus sp.</t>
  </si>
  <si>
    <t>RHAMN</t>
  </si>
  <si>
    <t>Rhexia aristosa</t>
  </si>
  <si>
    <t>RHAR</t>
  </si>
  <si>
    <t>Awned meadow beauty</t>
  </si>
  <si>
    <t>Melastomataceae</t>
  </si>
  <si>
    <t>Rhexia interior</t>
  </si>
  <si>
    <t>Rhexia mariana var. ventricosa</t>
  </si>
  <si>
    <t>RHIN9</t>
  </si>
  <si>
    <t>RHMAV</t>
  </si>
  <si>
    <t>Pennell</t>
  </si>
  <si>
    <t>Maryland meadowbeauty</t>
  </si>
  <si>
    <t>Rhexia ventricosa</t>
  </si>
  <si>
    <t>Rhexia mariana</t>
  </si>
  <si>
    <t>Maryland meadow beauty</t>
  </si>
  <si>
    <t>Rhexia mariana var. mariana</t>
  </si>
  <si>
    <t>RHMAM2</t>
  </si>
  <si>
    <t>L. (Fernald &amp; Grisc.) Kral &amp; Bostick</t>
  </si>
  <si>
    <t>Showy meadow-beauty</t>
  </si>
  <si>
    <t>Rhexia sp.</t>
  </si>
  <si>
    <t>RHEXI</t>
  </si>
  <si>
    <t>Meadowbeauty</t>
  </si>
  <si>
    <t>RHVE3</t>
  </si>
  <si>
    <t>Fernald &amp; Grisc.</t>
  </si>
  <si>
    <t>Rhexia virginica</t>
  </si>
  <si>
    <t>RHVI</t>
  </si>
  <si>
    <t>Meadow-beauty</t>
  </si>
  <si>
    <t>Rhexia x brevibracteata</t>
  </si>
  <si>
    <t>RHBR6</t>
  </si>
  <si>
    <t>D. Snyder</t>
  </si>
  <si>
    <t>Meadow beauty</t>
  </si>
  <si>
    <t>Rhododendron atlanticum</t>
  </si>
  <si>
    <t>RHAT</t>
  </si>
  <si>
    <t>(Ashe) Rehd.</t>
  </si>
  <si>
    <t>Dwarf azalea</t>
  </si>
  <si>
    <t>Rhododendron canadense</t>
  </si>
  <si>
    <t>RHCA6</t>
  </si>
  <si>
    <t>Rhodora</t>
  </si>
  <si>
    <t>RHGR3</t>
  </si>
  <si>
    <t>(Oeder) K.A. Kron &amp; W.S. Judd</t>
  </si>
  <si>
    <t>Rhododendron japonicum</t>
  </si>
  <si>
    <t>RHJA2</t>
  </si>
  <si>
    <t>(A. Gray) Sur</t>
  </si>
  <si>
    <t>Japanese Azalea</t>
  </si>
  <si>
    <t>Rhododendron maximum</t>
  </si>
  <si>
    <t>RHMA4</t>
  </si>
  <si>
    <t>Rosebay</t>
  </si>
  <si>
    <t>Rhododendron periclymenoides</t>
  </si>
  <si>
    <t>RHPE4</t>
  </si>
  <si>
    <t>(Michx.) Shinners</t>
  </si>
  <si>
    <t>Pinxter-flower</t>
  </si>
  <si>
    <t>Rhododendron prinophyllum</t>
  </si>
  <si>
    <t>RHPR</t>
  </si>
  <si>
    <t>(Small) Millais</t>
  </si>
  <si>
    <t>Mountain azalea</t>
  </si>
  <si>
    <t>Rhododendron sp.</t>
  </si>
  <si>
    <t>Rhododendron viscosum</t>
  </si>
  <si>
    <t>RHVI2</t>
  </si>
  <si>
    <t>Swamp azalea</t>
  </si>
  <si>
    <t>Rhodotypos scandens</t>
  </si>
  <si>
    <t>RHSC3</t>
  </si>
  <si>
    <t>Jetbead</t>
  </si>
  <si>
    <t>Rhodotypos sp.</t>
  </si>
  <si>
    <t>RHODO3</t>
  </si>
  <si>
    <t>Rhodotypos</t>
  </si>
  <si>
    <t>Rhus aromatica</t>
  </si>
  <si>
    <t>RHAR4</t>
  </si>
  <si>
    <t>Fragrant sumac</t>
  </si>
  <si>
    <t>Rhus copallinum</t>
  </si>
  <si>
    <t>RHCO</t>
  </si>
  <si>
    <t>Shining sumac</t>
  </si>
  <si>
    <t>Rhus glabra</t>
  </si>
  <si>
    <t>RHGL</t>
  </si>
  <si>
    <t>Smooth sumac</t>
  </si>
  <si>
    <t>Rhus hirta</t>
  </si>
  <si>
    <t>Rhus typhina</t>
  </si>
  <si>
    <t>RHHI2</t>
  </si>
  <si>
    <t>RHTY</t>
  </si>
  <si>
    <t>(L.) Sudworth</t>
  </si>
  <si>
    <t>Staghorn sumac</t>
  </si>
  <si>
    <t>Rhus sp.</t>
  </si>
  <si>
    <t>Sumac</t>
  </si>
  <si>
    <t>White beak-rush</t>
  </si>
  <si>
    <t>Rhynchospora capillacea</t>
  </si>
  <si>
    <t>RHCA11</t>
  </si>
  <si>
    <t>Capillary beaked-rush</t>
  </si>
  <si>
    <t>Rhynchospora capitellata</t>
  </si>
  <si>
    <t>RHCA12</t>
  </si>
  <si>
    <t>Brownish beaked-rush</t>
  </si>
  <si>
    <t>Rhynchospora cephalantha</t>
  </si>
  <si>
    <t>RHCE</t>
  </si>
  <si>
    <t>Large-headed beaked-rush</t>
  </si>
  <si>
    <t>Rhynchospora cephalantha var. cephalantha</t>
  </si>
  <si>
    <t>RHCEC</t>
  </si>
  <si>
    <t>Rhynchospora chalarocephala</t>
  </si>
  <si>
    <t>RHCH2</t>
  </si>
  <si>
    <t>Fern. &amp; Gale</t>
  </si>
  <si>
    <t>Loose-headed beaked-rush</t>
  </si>
  <si>
    <t>Rhynchospora filifolia</t>
  </si>
  <si>
    <t>RHFI</t>
  </si>
  <si>
    <t>Thread-leaved beaked-rush</t>
  </si>
  <si>
    <t>Rhynchospora fusca</t>
  </si>
  <si>
    <t>RHFU</t>
  </si>
  <si>
    <t>(L.) Ait. f.</t>
  </si>
  <si>
    <t>Brown beaked-rush</t>
  </si>
  <si>
    <t>Rhynchospora globularis</t>
  </si>
  <si>
    <t>(Chapm.) Small</t>
  </si>
  <si>
    <t>Globe beaksedge</t>
  </si>
  <si>
    <t>Rhynchospora globularis var. globularis</t>
  </si>
  <si>
    <t>RHGLG</t>
  </si>
  <si>
    <t>Rhynchospora globularis var. recognita</t>
  </si>
  <si>
    <t>Rhynchospora recognita</t>
  </si>
  <si>
    <t>RHGLR</t>
  </si>
  <si>
    <t>RHRE8</t>
  </si>
  <si>
    <t>(Chapm.) Small Gale</t>
  </si>
  <si>
    <t>Rhynchospora glomerata</t>
  </si>
  <si>
    <t>RHGL3</t>
  </si>
  <si>
    <t>Clustered beaked-rush</t>
  </si>
  <si>
    <t>Rhynchospora gracilenta</t>
  </si>
  <si>
    <t>RHGR</t>
  </si>
  <si>
    <t>Slender beaked-rush</t>
  </si>
  <si>
    <t>Rhynchospora grayi</t>
  </si>
  <si>
    <t>RHGR2</t>
  </si>
  <si>
    <t>Gray's beaked-rush</t>
  </si>
  <si>
    <t>Rhynchospora inexpansa</t>
  </si>
  <si>
    <t>RHIN4</t>
  </si>
  <si>
    <t>Nodding beaksedge</t>
  </si>
  <si>
    <t>Rhynchospora inundata</t>
  </si>
  <si>
    <t>RHIN7</t>
  </si>
  <si>
    <t>(Oakes) Fern.</t>
  </si>
  <si>
    <t>Slender horned-rush</t>
  </si>
  <si>
    <t>Rhynchospora knieskernii</t>
  </si>
  <si>
    <t>RHKN</t>
  </si>
  <si>
    <t>Kneiskern's beaked-rush</t>
  </si>
  <si>
    <t>Rhynchospora leptocarpa</t>
  </si>
  <si>
    <t>RHLE2</t>
  </si>
  <si>
    <t>(Chapm. ex Britton) Small</t>
  </si>
  <si>
    <t>Slender-fruit beaksedge</t>
  </si>
  <si>
    <t>Rhynchospora macrostachya</t>
  </si>
  <si>
    <t>RHMA6</t>
  </si>
  <si>
    <t>Torr. ex Gray</t>
  </si>
  <si>
    <t>Large-spiked Horned -rush</t>
  </si>
  <si>
    <t>Rhynchospora microcephala</t>
  </si>
  <si>
    <t>RHMI8</t>
  </si>
  <si>
    <t>(Britt.) Britt.</t>
  </si>
  <si>
    <t>Small-headed beaked-rush</t>
  </si>
  <si>
    <t>Rhynchospora nitens</t>
  </si>
  <si>
    <t>RHNI</t>
  </si>
  <si>
    <t>(Vahl) Gray</t>
  </si>
  <si>
    <t>Short-beaked bald-rush</t>
  </si>
  <si>
    <t>Rhynchospora oligantha</t>
  </si>
  <si>
    <t>RHOL</t>
  </si>
  <si>
    <t>Few-flowered beaked-rush</t>
  </si>
  <si>
    <t>Rhynchospora pallida</t>
  </si>
  <si>
    <t>RHPA</t>
  </si>
  <si>
    <t>Pale beaked-rush</t>
  </si>
  <si>
    <t>Rhynchospora rariflora</t>
  </si>
  <si>
    <t>RHRA2</t>
  </si>
  <si>
    <t>(Michx.) Ell.</t>
  </si>
  <si>
    <t>Rare-flowered beaked-rush</t>
  </si>
  <si>
    <t>(Gale) Kral</t>
  </si>
  <si>
    <t>Rhynchospora scirpoides</t>
  </si>
  <si>
    <t>RHSC5</t>
  </si>
  <si>
    <t>(Torr.) Gray</t>
  </si>
  <si>
    <t>Long-beaked bald-rush</t>
  </si>
  <si>
    <t>Rhynchospora sp.</t>
  </si>
  <si>
    <t>RHYNC3</t>
  </si>
  <si>
    <t>Beaksedge</t>
  </si>
  <si>
    <t>Rhynchospora torreyana</t>
  </si>
  <si>
    <t>RHTO4</t>
  </si>
  <si>
    <t>Torrey's beaked rush</t>
  </si>
  <si>
    <t>Ribes americanum</t>
  </si>
  <si>
    <t>RIAM2</t>
  </si>
  <si>
    <t>Wild black currant</t>
  </si>
  <si>
    <t>Golden currant</t>
  </si>
  <si>
    <t>Ribes aureum var. villosum</t>
  </si>
  <si>
    <t>RIAUV</t>
  </si>
  <si>
    <t>Pursh DC.</t>
  </si>
  <si>
    <t>Ribes odoratum</t>
  </si>
  <si>
    <t>Ribes cynosbati</t>
  </si>
  <si>
    <t>RICY</t>
  </si>
  <si>
    <t>Prickly gooseberry</t>
  </si>
  <si>
    <t>Ribes glandulosum</t>
  </si>
  <si>
    <t>RIGL</t>
  </si>
  <si>
    <t>Grauer</t>
  </si>
  <si>
    <t>Skunk Currant</t>
  </si>
  <si>
    <t>Ribes hirtellum</t>
  </si>
  <si>
    <t>RIHI</t>
  </si>
  <si>
    <t>Northern wild gooseberry</t>
  </si>
  <si>
    <t>Swamp Gooseberry</t>
  </si>
  <si>
    <t>Ribes missouriense</t>
  </si>
  <si>
    <t>RIMI</t>
  </si>
  <si>
    <t>Missouri gooseberry</t>
  </si>
  <si>
    <t>RIOD</t>
  </si>
  <si>
    <t>H. Wendl.</t>
  </si>
  <si>
    <t>Ribes rotundifolium</t>
  </si>
  <si>
    <t>RIRO2</t>
  </si>
  <si>
    <t>Wild gooseberry</t>
  </si>
  <si>
    <t>Ribes rubrum</t>
  </si>
  <si>
    <t>RIRU80</t>
  </si>
  <si>
    <t>Cultivated currant</t>
  </si>
  <si>
    <t>Ribes sativum</t>
  </si>
  <si>
    <t>RISA2</t>
  </si>
  <si>
    <t>Syme</t>
  </si>
  <si>
    <t>Ribes sp. (Native swamps, rich woods, ridges)</t>
  </si>
  <si>
    <t>_RIBES-N</t>
  </si>
  <si>
    <t>Gooseberry</t>
  </si>
  <si>
    <t>Ribes sp. (Non-native, cultivated, naturalized, meadows, wastelands)</t>
  </si>
  <si>
    <t>_RIBES-C</t>
  </si>
  <si>
    <t>Pallas</t>
  </si>
  <si>
    <t>Swamp Red Currant</t>
  </si>
  <si>
    <t>Ribes uva-crispa</t>
  </si>
  <si>
    <t>RIUV80</t>
  </si>
  <si>
    <t>European garden gooseberry</t>
  </si>
  <si>
    <t>Richardia scabra</t>
  </si>
  <si>
    <t>RISC</t>
  </si>
  <si>
    <t>Mexican clover</t>
  </si>
  <si>
    <t>Richardia sp.</t>
  </si>
  <si>
    <t>RICHA</t>
  </si>
  <si>
    <t>Mexican Clover</t>
  </si>
  <si>
    <t>Robinia hispida</t>
  </si>
  <si>
    <t>ROHI</t>
  </si>
  <si>
    <t>Bristly locust</t>
  </si>
  <si>
    <t>Robinia pseudoacacia</t>
  </si>
  <si>
    <t>ROPS</t>
  </si>
  <si>
    <t>Black locust</t>
  </si>
  <si>
    <t>Robinia sp.</t>
  </si>
  <si>
    <t>ROBIN</t>
  </si>
  <si>
    <t>Robinia viscosa</t>
  </si>
  <si>
    <t>ROVI</t>
  </si>
  <si>
    <t>Clammy locust</t>
  </si>
  <si>
    <t>Robinia viscosa var. viscosa</t>
  </si>
  <si>
    <t>ROVIV</t>
  </si>
  <si>
    <t>ROAQ</t>
  </si>
  <si>
    <t>(Eaton) Palmer &amp; Steyerm.</t>
  </si>
  <si>
    <t>lakecress</t>
  </si>
  <si>
    <t>Rorippa austriaca</t>
  </si>
  <si>
    <t>ROAU</t>
  </si>
  <si>
    <t>(Crantz) Bess.</t>
  </si>
  <si>
    <t>Field yellowcress</t>
  </si>
  <si>
    <t>RONA2</t>
  </si>
  <si>
    <t>(L.) Hayek</t>
  </si>
  <si>
    <t>(L.) Besser</t>
  </si>
  <si>
    <t>Bog yellowcress</t>
  </si>
  <si>
    <t>Rorippa palustris ssp. fernaldiana</t>
  </si>
  <si>
    <t>ROPAF2</t>
  </si>
  <si>
    <t>(L.) Besser (Butters &amp; Abbe) Jonsell</t>
  </si>
  <si>
    <t>Fernald's yellowcress</t>
  </si>
  <si>
    <t>Rorippa palustris ssp. hispida</t>
  </si>
  <si>
    <t>ROPAH</t>
  </si>
  <si>
    <t>(L.) Besser (Desv.) Jonsell</t>
  </si>
  <si>
    <t>Hispid yellowcress</t>
  </si>
  <si>
    <t>Rorippa palustris ssp. palustris</t>
  </si>
  <si>
    <t>ROPAP</t>
  </si>
  <si>
    <t>Rorippa sp.</t>
  </si>
  <si>
    <t>Rorippa sylvestris</t>
  </si>
  <si>
    <t>ROSY</t>
  </si>
  <si>
    <t>Creeping yellowcress</t>
  </si>
  <si>
    <t>Rosa blanda</t>
  </si>
  <si>
    <t>ROBL</t>
  </si>
  <si>
    <t>Smooth rose</t>
  </si>
  <si>
    <t>Rosa blanda var. blanda</t>
  </si>
  <si>
    <t>ROBLB</t>
  </si>
  <si>
    <t>Rosa canina</t>
  </si>
  <si>
    <t>ROCA3</t>
  </si>
  <si>
    <t>Dog rose</t>
  </si>
  <si>
    <t>Rosa carolina</t>
  </si>
  <si>
    <t>ROCA4</t>
  </si>
  <si>
    <t>Pasture rose</t>
  </si>
  <si>
    <t>Rosa eglanteria</t>
  </si>
  <si>
    <t>Rosa rubiginosa</t>
  </si>
  <si>
    <t>ROEG</t>
  </si>
  <si>
    <t>RORU82</t>
  </si>
  <si>
    <t>Sweetbriar rose</t>
  </si>
  <si>
    <t>Rosa gallica</t>
  </si>
  <si>
    <t>ROGA</t>
  </si>
  <si>
    <t>French rose</t>
  </si>
  <si>
    <t>Rosa micrantha</t>
  </si>
  <si>
    <t>ROMI</t>
  </si>
  <si>
    <t>Borrer ex Sm.</t>
  </si>
  <si>
    <t>Sweetbriar</t>
  </si>
  <si>
    <t>Rosa multiflora</t>
  </si>
  <si>
    <t>ROMU</t>
  </si>
  <si>
    <t>Thunb. ex Murr.</t>
  </si>
  <si>
    <t>Multiflora rose</t>
  </si>
  <si>
    <t>Rosa nitida</t>
  </si>
  <si>
    <t>RONI</t>
  </si>
  <si>
    <t>Shining Rose</t>
  </si>
  <si>
    <t>Rosa palustris</t>
  </si>
  <si>
    <t>ROPA</t>
  </si>
  <si>
    <t>Swamp rose</t>
  </si>
  <si>
    <t>Rosa pimpinellifolia</t>
  </si>
  <si>
    <t>Rosa spinosissima</t>
  </si>
  <si>
    <t>ROPI4</t>
  </si>
  <si>
    <t>ROSP2</t>
  </si>
  <si>
    <t>Scotch rose</t>
  </si>
  <si>
    <t>Sweebriar rose</t>
  </si>
  <si>
    <t>Rugosa rose</t>
  </si>
  <si>
    <t>Rosa setigera</t>
  </si>
  <si>
    <t>ROSE2</t>
  </si>
  <si>
    <t>Prairie rose</t>
  </si>
  <si>
    <t>Rosa sp. (natives only)</t>
  </si>
  <si>
    <t>_ROSA5-N</t>
  </si>
  <si>
    <t>Rose</t>
  </si>
  <si>
    <t>Rosa virginiana</t>
  </si>
  <si>
    <t>ROVI2</t>
  </si>
  <si>
    <t>Virginia rose</t>
  </si>
  <si>
    <t>Rosa wichuraiana</t>
  </si>
  <si>
    <t>ROWI</t>
  </si>
  <si>
    <t>Crép.</t>
  </si>
  <si>
    <t>Memorial rose</t>
  </si>
  <si>
    <t>Rotala ramosior</t>
  </si>
  <si>
    <t>RORA</t>
  </si>
  <si>
    <t>(L.) Koehne</t>
  </si>
  <si>
    <t>Tooth cup</t>
  </si>
  <si>
    <t>Rotala sp.</t>
  </si>
  <si>
    <t>ROTAL</t>
  </si>
  <si>
    <t>Rotala</t>
  </si>
  <si>
    <t>Rubus allegheniensis</t>
  </si>
  <si>
    <t>RUAL</t>
  </si>
  <si>
    <t>Allegheny blackberry</t>
  </si>
  <si>
    <t>Rubus allegheniensis var. allegheniensis</t>
  </si>
  <si>
    <t>RUALA</t>
  </si>
  <si>
    <t>Rubus alumnus</t>
  </si>
  <si>
    <t>RUAL9</t>
  </si>
  <si>
    <t>Old field blackberry</t>
  </si>
  <si>
    <t>Rubus andrewsianus</t>
  </si>
  <si>
    <t>RUAN2</t>
  </si>
  <si>
    <t>Blanch.</t>
  </si>
  <si>
    <t>Andrew's blackberry</t>
  </si>
  <si>
    <t>Rubus aptatus</t>
  </si>
  <si>
    <t>RUAP2</t>
  </si>
  <si>
    <t>Drybank dewberry</t>
  </si>
  <si>
    <t>Rubus argutus</t>
  </si>
  <si>
    <t>RUAR2</t>
  </si>
  <si>
    <t>Sawtooth blackberry</t>
  </si>
  <si>
    <t>Rubus armeniacus</t>
  </si>
  <si>
    <t>Focke</t>
  </si>
  <si>
    <t>Himalayan blackberry</t>
  </si>
  <si>
    <t>Rubus discolor</t>
  </si>
  <si>
    <t>Rubus ascendens</t>
  </si>
  <si>
    <t>RUAS</t>
  </si>
  <si>
    <t>Claussen's dewberry</t>
  </si>
  <si>
    <t>Rubus baileyanus</t>
  </si>
  <si>
    <t>RUBA2</t>
  </si>
  <si>
    <t>Bailey's dewberry</t>
  </si>
  <si>
    <t>Rubus bellobatus</t>
  </si>
  <si>
    <t>RUBE</t>
  </si>
  <si>
    <t>Kittatinny blackberry</t>
  </si>
  <si>
    <t>RUBI</t>
  </si>
  <si>
    <t>Vest ex Tratt.</t>
  </si>
  <si>
    <t>Himalayan berry</t>
  </si>
  <si>
    <t>Rubus canadensis</t>
  </si>
  <si>
    <t>RUCA16</t>
  </si>
  <si>
    <t>Smooth blackberry</t>
  </si>
  <si>
    <t>Rubus cuneifolius</t>
  </si>
  <si>
    <t>RUCU</t>
  </si>
  <si>
    <t>Sand blackberry</t>
  </si>
  <si>
    <t>RUDA4</t>
  </si>
  <si>
    <t>Rubus depavitus</t>
  </si>
  <si>
    <t>RUDE8</t>
  </si>
  <si>
    <t>Aberdeen blackberry</t>
  </si>
  <si>
    <t>RUDI2</t>
  </si>
  <si>
    <t>Weihe &amp; Nees</t>
  </si>
  <si>
    <t>Rubus elegantulus</t>
  </si>
  <si>
    <t>RUEL2</t>
  </si>
  <si>
    <t>Showy blackberry</t>
  </si>
  <si>
    <t>Rubus enslenii</t>
  </si>
  <si>
    <t>Rubus flagellaris</t>
  </si>
  <si>
    <t>RUEN</t>
  </si>
  <si>
    <t>RUFL</t>
  </si>
  <si>
    <t>Northern dewberry</t>
  </si>
  <si>
    <t>Rubus floricomus</t>
  </si>
  <si>
    <t>RUFL4</t>
  </si>
  <si>
    <t>Many-flowered blackberry</t>
  </si>
  <si>
    <t>Rubus frondosus</t>
  </si>
  <si>
    <t>RUFR4</t>
  </si>
  <si>
    <t>Yankee blackberry</t>
  </si>
  <si>
    <t>Rubus gnarus</t>
  </si>
  <si>
    <t>RUGN</t>
  </si>
  <si>
    <t>Pollock's mill blackberry</t>
  </si>
  <si>
    <t>Rubus hispidus</t>
  </si>
  <si>
    <t>RUHI</t>
  </si>
  <si>
    <t>Bristly dewberry</t>
  </si>
  <si>
    <t>Rubus hypolasius</t>
  </si>
  <si>
    <t>RUHY2</t>
  </si>
  <si>
    <t>Pineland dewberry</t>
  </si>
  <si>
    <t>Red raspberry</t>
  </si>
  <si>
    <t>Rubus idaeus ssp. idaeus</t>
  </si>
  <si>
    <t>RUIDI</t>
  </si>
  <si>
    <t>American red raspberry</t>
  </si>
  <si>
    <t>L. (Michx.) Focke</t>
  </si>
  <si>
    <t>Grayleaf red raspberry</t>
  </si>
  <si>
    <t>Rubus strigosus</t>
  </si>
  <si>
    <t>Rubus illecebrosus</t>
  </si>
  <si>
    <t>RUIL</t>
  </si>
  <si>
    <t>Strawberry raspberry</t>
  </si>
  <si>
    <t>Rubus immanis</t>
  </si>
  <si>
    <t>RUIM</t>
  </si>
  <si>
    <t>Watauga River blackberry</t>
  </si>
  <si>
    <t>Cut-leaved blackberry</t>
  </si>
  <si>
    <t>Rubus laudatus</t>
  </si>
  <si>
    <t>RULA6</t>
  </si>
  <si>
    <t>Berger</t>
  </si>
  <si>
    <t>Plains blackberry</t>
  </si>
  <si>
    <t>Rubus leviculus</t>
  </si>
  <si>
    <t>RULE3</t>
  </si>
  <si>
    <t>Bottomland dewberry</t>
  </si>
  <si>
    <t>Rubus longii</t>
  </si>
  <si>
    <t>RULO4</t>
  </si>
  <si>
    <t>Long's blackberry</t>
  </si>
  <si>
    <t>Rubus michiganensis</t>
  </si>
  <si>
    <t>RUMI2</t>
  </si>
  <si>
    <t>(Card ex L.H. Bailey) L.H. Bailey</t>
  </si>
  <si>
    <t>Michigan dewberry</t>
  </si>
  <si>
    <t>Rubus novocaesarius</t>
  </si>
  <si>
    <t>RUNO5</t>
  </si>
  <si>
    <t>New Jersey dewberry</t>
  </si>
  <si>
    <t>Rubus occidentalis</t>
  </si>
  <si>
    <t>RUOC</t>
  </si>
  <si>
    <t>Black-cap raspberry</t>
  </si>
  <si>
    <t>Rubus odoratus</t>
  </si>
  <si>
    <t>RUOD</t>
  </si>
  <si>
    <t>Purple-flowering raspberry</t>
  </si>
  <si>
    <t>Rubus orarius</t>
  </si>
  <si>
    <t>Rubus pergratus</t>
  </si>
  <si>
    <t>RUOR</t>
  </si>
  <si>
    <t>RUPE6</t>
  </si>
  <si>
    <t>Upland blackberry</t>
  </si>
  <si>
    <t>Rubus originalis</t>
  </si>
  <si>
    <t>RUOR4</t>
  </si>
  <si>
    <t>Cold spring blackberry</t>
  </si>
  <si>
    <t>Rubus ostryifolius</t>
  </si>
  <si>
    <t>RUOS</t>
  </si>
  <si>
    <t>Highbush blackberry</t>
  </si>
  <si>
    <t>Rubus parcifrondifer</t>
  </si>
  <si>
    <t>RUPA13</t>
  </si>
  <si>
    <t>Silver creek blackberry</t>
  </si>
  <si>
    <t>Rubus pensilvanicus</t>
  </si>
  <si>
    <t>RUPE3</t>
  </si>
  <si>
    <t>Pennsylvania blackberry</t>
  </si>
  <si>
    <t>Rubus pervarius</t>
  </si>
  <si>
    <t>RUPE10</t>
  </si>
  <si>
    <t>(L.H. Bailey) L.H. Bailey</t>
  </si>
  <si>
    <t>Davis' dewberry</t>
  </si>
  <si>
    <t>Rubus philadelphicus</t>
  </si>
  <si>
    <t>RUPH2</t>
  </si>
  <si>
    <t>Philadelphia blackberry</t>
  </si>
  <si>
    <t>Rubus phoenicolasius</t>
  </si>
  <si>
    <t>RUPH</t>
  </si>
  <si>
    <t>Wineberry</t>
  </si>
  <si>
    <t>Rubus plicatifolius</t>
  </si>
  <si>
    <t>RUPL</t>
  </si>
  <si>
    <t>Plaitleaf dewberry</t>
  </si>
  <si>
    <t>Dwarf blackberry</t>
  </si>
  <si>
    <t>Rubus recurvans</t>
  </si>
  <si>
    <t>RURE</t>
  </si>
  <si>
    <t>Recurved blackberry</t>
  </si>
  <si>
    <t>Rubus recurvicaulis</t>
  </si>
  <si>
    <t>RURE2</t>
  </si>
  <si>
    <t>Arching dewberry</t>
  </si>
  <si>
    <t>Rubus roribaccus</t>
  </si>
  <si>
    <t>RURO2</t>
  </si>
  <si>
    <t>(L.H. Bailey) Rydb.</t>
  </si>
  <si>
    <t>Lucretia blackberry</t>
  </si>
  <si>
    <t>Rubus semisetosus</t>
  </si>
  <si>
    <t>RUSE3</t>
  </si>
  <si>
    <t>Swamp blackberry</t>
  </si>
  <si>
    <t>Rubus setosus</t>
  </si>
  <si>
    <t>RUSE</t>
  </si>
  <si>
    <t>Bristly blackberry</t>
  </si>
  <si>
    <t>Rubus sp. (natives only)</t>
  </si>
  <si>
    <t>_RUBUS-N</t>
  </si>
  <si>
    <t>Blackberry</t>
  </si>
  <si>
    <t>RUST</t>
  </si>
  <si>
    <t>grayleaf red raspberry</t>
  </si>
  <si>
    <t>Rudbeckia fulgida</t>
  </si>
  <si>
    <t>RUFU2</t>
  </si>
  <si>
    <t>Eared coneflower</t>
  </si>
  <si>
    <t>Rudbeckia fulgida var. fulgida</t>
  </si>
  <si>
    <t>RUFUF</t>
  </si>
  <si>
    <t>Orange coneflower</t>
  </si>
  <si>
    <t>Rudbeckia fulgida var. speciosa</t>
  </si>
  <si>
    <t>RUFUS3</t>
  </si>
  <si>
    <t>Aiton (Wender.) Perdue</t>
  </si>
  <si>
    <t>Showy coneflower</t>
  </si>
  <si>
    <t>Rudbeckia hirta</t>
  </si>
  <si>
    <t>RUHI2</t>
  </si>
  <si>
    <t>Black-eyed-susan</t>
  </si>
  <si>
    <t>Rudbeckia laciniata</t>
  </si>
  <si>
    <t>RULA3</t>
  </si>
  <si>
    <t>Cutleaf coneflower</t>
  </si>
  <si>
    <t>Rudbeckia sp.</t>
  </si>
  <si>
    <t>RUDBE</t>
  </si>
  <si>
    <t>Rudbeckia triloba</t>
  </si>
  <si>
    <t>RUTR2</t>
  </si>
  <si>
    <t>Three-lobed coneflower</t>
  </si>
  <si>
    <t>Ruellia caroliniensis</t>
  </si>
  <si>
    <t>RUCA4</t>
  </si>
  <si>
    <t>(J.F. Gmel.) Steud.</t>
  </si>
  <si>
    <t>Carolina petunia</t>
  </si>
  <si>
    <t>Ruellia sp.</t>
  </si>
  <si>
    <t>RUELL</t>
  </si>
  <si>
    <t>Wild Petunia</t>
  </si>
  <si>
    <t>Ruellia strepens</t>
  </si>
  <si>
    <t>RUST2</t>
  </si>
  <si>
    <t>Limestone petunia</t>
  </si>
  <si>
    <t>Rumex acetosa</t>
  </si>
  <si>
    <t>RUAC2</t>
  </si>
  <si>
    <t>Garden sorrel</t>
  </si>
  <si>
    <t>Sheep sorrel</t>
  </si>
  <si>
    <t>Rumex altissimus</t>
  </si>
  <si>
    <t>RUAL4</t>
  </si>
  <si>
    <t>Wood</t>
  </si>
  <si>
    <t>pale dock</t>
  </si>
  <si>
    <t>Rumex britannica</t>
  </si>
  <si>
    <t>Rumex orbiculatus var. borealis</t>
  </si>
  <si>
    <t>RUBR4</t>
  </si>
  <si>
    <t>RUORB</t>
  </si>
  <si>
    <t>L. (PLANTS uses "auct. non L.")</t>
  </si>
  <si>
    <t>Great water dock</t>
  </si>
  <si>
    <t>Rumex conglomeratus</t>
  </si>
  <si>
    <t>RUCO2</t>
  </si>
  <si>
    <t>Clustered dock</t>
  </si>
  <si>
    <t>Curly dock</t>
  </si>
  <si>
    <t>Rumex fueginus</t>
  </si>
  <si>
    <t>Rumex maritimus</t>
  </si>
  <si>
    <t>RUFU3</t>
  </si>
  <si>
    <t>RUMA4</t>
  </si>
  <si>
    <t>golden dock</t>
  </si>
  <si>
    <t>Rumex hastatulus</t>
  </si>
  <si>
    <t>RUHA2</t>
  </si>
  <si>
    <t>Engelmann's sorrel</t>
  </si>
  <si>
    <t>Golden dock</t>
  </si>
  <si>
    <t>Rumex persicarioides</t>
  </si>
  <si>
    <t>Bitter dock</t>
  </si>
  <si>
    <t>Rumex orbiculatus</t>
  </si>
  <si>
    <t>RUOR2</t>
  </si>
  <si>
    <t>A. Gray Rech. f.</t>
  </si>
  <si>
    <t>Rumex patientia</t>
  </si>
  <si>
    <t>RUPA5</t>
  </si>
  <si>
    <t>Patience dock</t>
  </si>
  <si>
    <t>RUPE11</t>
  </si>
  <si>
    <t>Rumex pulcher</t>
  </si>
  <si>
    <t>RUPU3</t>
  </si>
  <si>
    <t>Fiddle-dock</t>
  </si>
  <si>
    <t>Weinm.</t>
  </si>
  <si>
    <t>Willow-leaf dock</t>
  </si>
  <si>
    <t>Rumex sanguineus</t>
  </si>
  <si>
    <t>RUSA2</t>
  </si>
  <si>
    <t>Woodland dock</t>
  </si>
  <si>
    <t>Rumex sp.</t>
  </si>
  <si>
    <t>Dock</t>
  </si>
  <si>
    <t>Rumex verticillatus</t>
  </si>
  <si>
    <t>RUVE3</t>
  </si>
  <si>
    <t>Water dock</t>
  </si>
  <si>
    <t>Ruppia maritima</t>
  </si>
  <si>
    <t>RUMA5</t>
  </si>
  <si>
    <t>Ditch-grass</t>
  </si>
  <si>
    <t>Ruppiaceae</t>
  </si>
  <si>
    <t>Ruppia sp.</t>
  </si>
  <si>
    <t>RUPPI</t>
  </si>
  <si>
    <t>Widgeonweed</t>
  </si>
  <si>
    <t>Ruta graveolens</t>
  </si>
  <si>
    <t>RUGR3</t>
  </si>
  <si>
    <t>Rue</t>
  </si>
  <si>
    <t>Ruta sp.</t>
  </si>
  <si>
    <t>RUTA5</t>
  </si>
  <si>
    <t>Sabatia angularis</t>
  </si>
  <si>
    <t>SAAN</t>
  </si>
  <si>
    <t>Common marsh-pink</t>
  </si>
  <si>
    <t>Sabatia campanulata</t>
  </si>
  <si>
    <t>SACA26</t>
  </si>
  <si>
    <t>Slender marsh pink</t>
  </si>
  <si>
    <t>Sabatia difformis</t>
  </si>
  <si>
    <t>SADI2</t>
  </si>
  <si>
    <t>(L.) Druce</t>
  </si>
  <si>
    <t>Lance-leaved sabatia</t>
  </si>
  <si>
    <t>Sabatia dodecandra</t>
  </si>
  <si>
    <t>SADO</t>
  </si>
  <si>
    <t>(L.) Britton Sterns Poggenb.</t>
  </si>
  <si>
    <t>Large marsh-pink</t>
  </si>
  <si>
    <t>Sabatia dodecandra var. dodecandra</t>
  </si>
  <si>
    <t>SADOD</t>
  </si>
  <si>
    <t>Sabatia sp.</t>
  </si>
  <si>
    <t>SABAT</t>
  </si>
  <si>
    <t>Rose Gentian</t>
  </si>
  <si>
    <t>Sabatia stellaris</t>
  </si>
  <si>
    <t>SAST5</t>
  </si>
  <si>
    <t>Sea pink</t>
  </si>
  <si>
    <t>SACA33</t>
  </si>
  <si>
    <t>(Walter) Small</t>
  </si>
  <si>
    <t>pine barren stitchwort</t>
  </si>
  <si>
    <t>Silver plume-grass</t>
  </si>
  <si>
    <t>SAAL9</t>
  </si>
  <si>
    <t>(Walt.) Pers.</t>
  </si>
  <si>
    <t>Giant plume-grass</t>
  </si>
  <si>
    <t>Sugarcane</t>
  </si>
  <si>
    <t>Sacciolepis sp.</t>
  </si>
  <si>
    <t>SACCI</t>
  </si>
  <si>
    <t>Cupscale Grass</t>
  </si>
  <si>
    <t>Sacciolepis striata</t>
  </si>
  <si>
    <t>SAST</t>
  </si>
  <si>
    <t>(L.) Nash</t>
  </si>
  <si>
    <t>American cupscale</t>
  </si>
  <si>
    <t>Sagina decumbens</t>
  </si>
  <si>
    <t>SADE</t>
  </si>
  <si>
    <t>(Ell.) Torr. &amp; Gray</t>
  </si>
  <si>
    <t>Trailing pearlwort</t>
  </si>
  <si>
    <t>Sagina japonica</t>
  </si>
  <si>
    <t>SAJA2</t>
  </si>
  <si>
    <t>(Sw.) Ohwi</t>
  </si>
  <si>
    <t>Japanese pearlwort</t>
  </si>
  <si>
    <t>Birdeye pearlwort</t>
  </si>
  <si>
    <t>Sagina sp.</t>
  </si>
  <si>
    <t>Pearlwort</t>
  </si>
  <si>
    <t>Sagittaria australis</t>
  </si>
  <si>
    <t>SAAU2</t>
  </si>
  <si>
    <t>(J.G. Sm.) Small</t>
  </si>
  <si>
    <t>Longbeak arrowhead</t>
  </si>
  <si>
    <t>Sagittaria calycina</t>
  </si>
  <si>
    <t>SACA21</t>
  </si>
  <si>
    <t>Hooded arrowhead</t>
  </si>
  <si>
    <t>Sagittaria calycina var. calycina</t>
  </si>
  <si>
    <t>SACAC</t>
  </si>
  <si>
    <t>Sagittaria calycina var. spongiosa</t>
  </si>
  <si>
    <t>SACAS</t>
  </si>
  <si>
    <t>Engelm. Engelm.</t>
  </si>
  <si>
    <t>Sagittaria montevidensis ssp. spongiosa</t>
  </si>
  <si>
    <t>Sagittaria spathulata</t>
  </si>
  <si>
    <t>Arum-leaved arrowhead</t>
  </si>
  <si>
    <t>Sagittaria engelmanniana</t>
  </si>
  <si>
    <t>SAEN</t>
  </si>
  <si>
    <t>J.G. Sm.</t>
  </si>
  <si>
    <t>Engelmann's arrowhead</t>
  </si>
  <si>
    <t>Sagittaria filiformis</t>
  </si>
  <si>
    <t>SAFI2</t>
  </si>
  <si>
    <t>Thread-leaved arrowhead</t>
  </si>
  <si>
    <t>Sagittaria graminea</t>
  </si>
  <si>
    <t>Grass-leaved sagittaria</t>
  </si>
  <si>
    <t>Wapato</t>
  </si>
  <si>
    <t>SAMOS2</t>
  </si>
  <si>
    <t>Cham. &amp; Schltdl. (Engelm.) Bogin</t>
  </si>
  <si>
    <t>hooded arrowhead</t>
  </si>
  <si>
    <t>Sagittaria rigida</t>
  </si>
  <si>
    <t>Sessile-fruited arrowhead</t>
  </si>
  <si>
    <t>Sagittaria sp.</t>
  </si>
  <si>
    <t>SAGIT</t>
  </si>
  <si>
    <t>Arrowhead</t>
  </si>
  <si>
    <t>SASP10</t>
  </si>
  <si>
    <t>(J.G. Sm.) Buchenau</t>
  </si>
  <si>
    <t>Sagittaria subulata</t>
  </si>
  <si>
    <t>SASU</t>
  </si>
  <si>
    <t>(L.) Buch.</t>
  </si>
  <si>
    <t>Awl-leafed arrowhead</t>
  </si>
  <si>
    <t>Sagittaria teres</t>
  </si>
  <si>
    <t>SATE2</t>
  </si>
  <si>
    <t>Slender arrowhead</t>
  </si>
  <si>
    <t>Salicornia ambigua</t>
  </si>
  <si>
    <t>Sarcocornia perennis</t>
  </si>
  <si>
    <t>SAAM10</t>
  </si>
  <si>
    <t>SAPE11</t>
  </si>
  <si>
    <t>Perennial glasswort</t>
  </si>
  <si>
    <t>Salicornia bigelovii</t>
  </si>
  <si>
    <t>Dwarf glasswort</t>
  </si>
  <si>
    <t>Salicornia depressa</t>
  </si>
  <si>
    <t>SADE10</t>
  </si>
  <si>
    <t>Standl.</t>
  </si>
  <si>
    <t>Virginia glasswort</t>
  </si>
  <si>
    <t>Salicornia europaea</t>
  </si>
  <si>
    <t>Salicornia maritima</t>
  </si>
  <si>
    <t>Salicornia virginica</t>
  </si>
  <si>
    <t>SAEU2</t>
  </si>
  <si>
    <t>Sensu Wolff &amp; Jefferies, non. L.</t>
  </si>
  <si>
    <t>Slender glasswort</t>
  </si>
  <si>
    <t>SAMA26</t>
  </si>
  <si>
    <t>auct. non Wolff &amp; Jefferies</t>
  </si>
  <si>
    <t>Salicornia sp.</t>
  </si>
  <si>
    <t>SALIC</t>
  </si>
  <si>
    <t>Pickleweed</t>
  </si>
  <si>
    <t>SAVI</t>
  </si>
  <si>
    <t>Salix alba</t>
  </si>
  <si>
    <t>SAAL2</t>
  </si>
  <si>
    <t>White willow</t>
  </si>
  <si>
    <t>Salix amygdaloides</t>
  </si>
  <si>
    <t>SAAM2</t>
  </si>
  <si>
    <t>Peachleaf willow</t>
  </si>
  <si>
    <t>Salix atrocinerea</t>
  </si>
  <si>
    <t>SAAT2</t>
  </si>
  <si>
    <t>Large gray willow</t>
  </si>
  <si>
    <t>Salix babylonica</t>
  </si>
  <si>
    <t>Weeping willow</t>
  </si>
  <si>
    <t>Bebb willow</t>
  </si>
  <si>
    <t>Flueggé ex Willd.</t>
  </si>
  <si>
    <t>Hoary willow</t>
  </si>
  <si>
    <t>Salix caprea</t>
  </si>
  <si>
    <t>SACA22</t>
  </si>
  <si>
    <t>Goat willow</t>
  </si>
  <si>
    <t>Salix caroliniana</t>
  </si>
  <si>
    <t>SACA5</t>
  </si>
  <si>
    <t>Coastal Plain willow</t>
  </si>
  <si>
    <t>Salix cinerea</t>
  </si>
  <si>
    <t>SACI</t>
  </si>
  <si>
    <t>Salix discolor</t>
  </si>
  <si>
    <t>SADI</t>
  </si>
  <si>
    <t>Pussy willow</t>
  </si>
  <si>
    <t>Salix eriocephala</t>
  </si>
  <si>
    <t>SAER</t>
  </si>
  <si>
    <t>Diamond willow</t>
  </si>
  <si>
    <t>Salix interior</t>
  </si>
  <si>
    <t>SAIN3</t>
  </si>
  <si>
    <t>Sandbar willow</t>
  </si>
  <si>
    <t>Salix exigua ssp. interior</t>
  </si>
  <si>
    <t>SAEXI</t>
  </si>
  <si>
    <t>(Rowlee) Cronq.</t>
  </si>
  <si>
    <t>Salix fragilis</t>
  </si>
  <si>
    <t>SAFR</t>
  </si>
  <si>
    <t>Crack willow</t>
  </si>
  <si>
    <t>Salix humilis</t>
  </si>
  <si>
    <t>SAHU2</t>
  </si>
  <si>
    <t>Prairie willow</t>
  </si>
  <si>
    <t>Salix humilis var. humilis</t>
  </si>
  <si>
    <t>SAHUH</t>
  </si>
  <si>
    <t>Salix humilis var. tristis</t>
  </si>
  <si>
    <t>SAHUT</t>
  </si>
  <si>
    <t>Marshall (Aiton) Griggs</t>
  </si>
  <si>
    <t xml:space="preserve">Rowlee </t>
  </si>
  <si>
    <t>Salix lucida</t>
  </si>
  <si>
    <t>SALU</t>
  </si>
  <si>
    <t>Shining willow</t>
  </si>
  <si>
    <t>Salix lucida ssp. lucida</t>
  </si>
  <si>
    <t>SALUL2</t>
  </si>
  <si>
    <t>Salix nigra</t>
  </si>
  <si>
    <t>Black willow</t>
  </si>
  <si>
    <t>Bog willow</t>
  </si>
  <si>
    <t>Salix pentandra</t>
  </si>
  <si>
    <t>SAPE4</t>
  </si>
  <si>
    <t>Laurel willow</t>
  </si>
  <si>
    <t>Salix petiolaris</t>
  </si>
  <si>
    <t>SAPE5</t>
  </si>
  <si>
    <t>Slender willow</t>
  </si>
  <si>
    <t>Salix purpurea</t>
  </si>
  <si>
    <t>SAPU2</t>
  </si>
  <si>
    <t>Basket willow</t>
  </si>
  <si>
    <t>Salix sericea</t>
  </si>
  <si>
    <t>SASE</t>
  </si>
  <si>
    <t>Silky willow</t>
  </si>
  <si>
    <t>Salix serissima</t>
  </si>
  <si>
    <t>Autumn willow</t>
  </si>
  <si>
    <t>Salix sp. (Natives only)</t>
  </si>
  <si>
    <t>_SALIX-N</t>
  </si>
  <si>
    <t>Willow</t>
  </si>
  <si>
    <t>Salix sp. (Non-native, cultivated or naturalized only)</t>
  </si>
  <si>
    <t>_SALIX-C</t>
  </si>
  <si>
    <t>Salix viminalis</t>
  </si>
  <si>
    <t>SAVI2</t>
  </si>
  <si>
    <t>Osier willow</t>
  </si>
  <si>
    <t>Salsola kali</t>
  </si>
  <si>
    <t>SAKA</t>
  </si>
  <si>
    <t>Russian thistle</t>
  </si>
  <si>
    <t>Salsola sp.</t>
  </si>
  <si>
    <t>SALSO</t>
  </si>
  <si>
    <t>Russian Thistle</t>
  </si>
  <si>
    <t>Prickly Russian thistle</t>
  </si>
  <si>
    <t>Salvia lyrata</t>
  </si>
  <si>
    <t>SALY2</t>
  </si>
  <si>
    <t>Lyre-leaved sage</t>
  </si>
  <si>
    <t>Salvia officinalis</t>
  </si>
  <si>
    <t>SAOF2</t>
  </si>
  <si>
    <t>Kitchen sage</t>
  </si>
  <si>
    <t>Salvia pratensis</t>
  </si>
  <si>
    <t>SAPR2</t>
  </si>
  <si>
    <t>Meadow sage</t>
  </si>
  <si>
    <t>Salvia reflexa</t>
  </si>
  <si>
    <t>SARE3</t>
  </si>
  <si>
    <t>Hornem.</t>
  </si>
  <si>
    <t>Lance-leaved sage</t>
  </si>
  <si>
    <t>Salvia sp.</t>
  </si>
  <si>
    <t>Sage</t>
  </si>
  <si>
    <t>Salvia verbenaca</t>
  </si>
  <si>
    <t>SAVE12</t>
  </si>
  <si>
    <t>Wild sage</t>
  </si>
  <si>
    <t>Salvia verticillata</t>
  </si>
  <si>
    <t>SAVE5</t>
  </si>
  <si>
    <t>Lilac sage</t>
  </si>
  <si>
    <t>Sambucus canadensis</t>
  </si>
  <si>
    <t>Sambucus nigra ssp. canadensis</t>
  </si>
  <si>
    <t>SACA12</t>
  </si>
  <si>
    <t>SANIC4</t>
  </si>
  <si>
    <t>American black elderberry</t>
  </si>
  <si>
    <t>Sambucus nigra</t>
  </si>
  <si>
    <t>SANI4</t>
  </si>
  <si>
    <t>Black elderberry</t>
  </si>
  <si>
    <t>L. (L.) R. Bolli</t>
  </si>
  <si>
    <t>Sambucus pubens</t>
  </si>
  <si>
    <t>Sambucus racemosa var. racemosa</t>
  </si>
  <si>
    <t>SAPU11</t>
  </si>
  <si>
    <t>SARAR3</t>
  </si>
  <si>
    <t>Red elderberry</t>
  </si>
  <si>
    <t>Sambucus sp.</t>
  </si>
  <si>
    <t>Elderberry</t>
  </si>
  <si>
    <t>Samolus floribundus</t>
  </si>
  <si>
    <t>Samolus valerandi ssp. parviflorus</t>
  </si>
  <si>
    <t>SAFL10</t>
  </si>
  <si>
    <t>SAVAP</t>
  </si>
  <si>
    <t>Water pimpernel</t>
  </si>
  <si>
    <t>Samolus parviflorus</t>
  </si>
  <si>
    <t>SAPA9</t>
  </si>
  <si>
    <t>Samolus sp.</t>
  </si>
  <si>
    <t>SAMOL</t>
  </si>
  <si>
    <t>Brookweed</t>
  </si>
  <si>
    <t>Samolus valerandi</t>
  </si>
  <si>
    <t>SAVA3</t>
  </si>
  <si>
    <t>L. (Raf.) Hulten</t>
  </si>
  <si>
    <t>Sanguinaria canadensis</t>
  </si>
  <si>
    <t>SACA13</t>
  </si>
  <si>
    <t>Bloodroot</t>
  </si>
  <si>
    <t>Sanguinaria sp.</t>
  </si>
  <si>
    <t>Sanguisorba canadensis</t>
  </si>
  <si>
    <t>Canadian burnet</t>
  </si>
  <si>
    <t>Sanguisorba minor</t>
  </si>
  <si>
    <t>Scop. (Bourg. ex Nyman) M. Garm. &amp; C. Navarro</t>
  </si>
  <si>
    <t>Sanguisorba sp.</t>
  </si>
  <si>
    <t>Burnet</t>
  </si>
  <si>
    <t>Sanicula canadensis</t>
  </si>
  <si>
    <t>SACA15</t>
  </si>
  <si>
    <t>Canadian sanicle</t>
  </si>
  <si>
    <t>Sanicula gregaria</t>
  </si>
  <si>
    <t>Sanicula odorata</t>
  </si>
  <si>
    <t>SAGR6</t>
  </si>
  <si>
    <t>SAOD</t>
  </si>
  <si>
    <t>Clustered blacksnakeroot</t>
  </si>
  <si>
    <t>Maryland sanicle</t>
  </si>
  <si>
    <t>(Raf.) K.M. Pryer &amp; L.R. Phillippe</t>
  </si>
  <si>
    <t>Sanicula sp.</t>
  </si>
  <si>
    <t>Sanicle</t>
  </si>
  <si>
    <t>Sanicula trifoliata</t>
  </si>
  <si>
    <t>SATR4</t>
  </si>
  <si>
    <t>Largefruit blacksnakeroot</t>
  </si>
  <si>
    <t>Saponaria officinalis</t>
  </si>
  <si>
    <t>SAOF4</t>
  </si>
  <si>
    <t>Bouncing-bet</t>
  </si>
  <si>
    <t>Saponaria sp.</t>
  </si>
  <si>
    <t>SAPON</t>
  </si>
  <si>
    <t>Soapwort</t>
  </si>
  <si>
    <t>(Mill.) A.J. Scott </t>
  </si>
  <si>
    <t>Chickenclaws</t>
  </si>
  <si>
    <t>Sarcocornia sp.</t>
  </si>
  <si>
    <t>SARCO5</t>
  </si>
  <si>
    <t>A.J. Scott</t>
  </si>
  <si>
    <t>Swampfire</t>
  </si>
  <si>
    <t>Sarracenia flava</t>
  </si>
  <si>
    <t>SAFL4</t>
  </si>
  <si>
    <t>Yellow pitcher plant</t>
  </si>
  <si>
    <t>Sarraceniaceae</t>
  </si>
  <si>
    <t>Sarracenia purpurea</t>
  </si>
  <si>
    <t>SAPU4</t>
  </si>
  <si>
    <t>Pitcher-plant</t>
  </si>
  <si>
    <t>Sarracenia sp.</t>
  </si>
  <si>
    <t>SARRA</t>
  </si>
  <si>
    <t>Pitcherplant</t>
  </si>
  <si>
    <t>Sassafras albidum</t>
  </si>
  <si>
    <t>SAAL5</t>
  </si>
  <si>
    <t>(Nutt.) Nees</t>
  </si>
  <si>
    <t>Sassafras</t>
  </si>
  <si>
    <t>Sassafras sp.</t>
  </si>
  <si>
    <t>SASSA</t>
  </si>
  <si>
    <t>Nees &amp; Eberm.</t>
  </si>
  <si>
    <t>Satureja hortensis</t>
  </si>
  <si>
    <t>SAHO3</t>
  </si>
  <si>
    <t>Summer savory</t>
  </si>
  <si>
    <t>Satureja sp.</t>
  </si>
  <si>
    <t>SATUR</t>
  </si>
  <si>
    <t>Savory</t>
  </si>
  <si>
    <t>Saururus cernuus</t>
  </si>
  <si>
    <t>Lizard's-tail</t>
  </si>
  <si>
    <t>Saururaceae</t>
  </si>
  <si>
    <t>Saururus sp.</t>
  </si>
  <si>
    <t>SAURU</t>
  </si>
  <si>
    <t>Saururus</t>
  </si>
  <si>
    <t>Swamp saxifrage</t>
  </si>
  <si>
    <t>Saxifraga sp.</t>
  </si>
  <si>
    <t>Saxifrage</t>
  </si>
  <si>
    <t>Scabiosa columbaria</t>
  </si>
  <si>
    <t>SCCO6</t>
  </si>
  <si>
    <t>Pincushion flower</t>
  </si>
  <si>
    <t>Scabiosa sp.</t>
  </si>
  <si>
    <t>SCABI</t>
  </si>
  <si>
    <t>Pincushions</t>
  </si>
  <si>
    <t>Scandix pecten-veneris</t>
  </si>
  <si>
    <t>SCPE</t>
  </si>
  <si>
    <t>Venus' comb</t>
  </si>
  <si>
    <t>Scandix sp.</t>
  </si>
  <si>
    <t>SCAND</t>
  </si>
  <si>
    <t>Scandix</t>
  </si>
  <si>
    <t>SCDI8</t>
  </si>
  <si>
    <t>(Spreng.) Lyon</t>
  </si>
  <si>
    <t>SCMU11</t>
  </si>
  <si>
    <t>(S.G. Gmel.) M. Nishida ex Tagawa</t>
  </si>
  <si>
    <t>leathery grapefern</t>
  </si>
  <si>
    <t>SCON</t>
  </si>
  <si>
    <t>(Gilbert) Holub</t>
  </si>
  <si>
    <t>bluntlobe grapefern</t>
  </si>
  <si>
    <t>(Schreb.) Dumort., nom. cons.</t>
  </si>
  <si>
    <t>(Huds.) P. Beauv.</t>
  </si>
  <si>
    <t>Madow fescue</t>
  </si>
  <si>
    <t>Schedonorus sp.</t>
  </si>
  <si>
    <t>SCHED2</t>
  </si>
  <si>
    <t>Rannoch-rush</t>
  </si>
  <si>
    <t>Scheuchzeria palustris var. americana</t>
  </si>
  <si>
    <t>Scheuchzeria palustris ssp. americana</t>
  </si>
  <si>
    <t>SCPAA3</t>
  </si>
  <si>
    <t>Arrow-grass</t>
  </si>
  <si>
    <t>SCPAA</t>
  </si>
  <si>
    <t>Scheuchzeria sp.</t>
  </si>
  <si>
    <t>SCHEU</t>
  </si>
  <si>
    <t>Rannoch-Rush</t>
  </si>
  <si>
    <t>Schizachne purpurascens</t>
  </si>
  <si>
    <t>SCPU</t>
  </si>
  <si>
    <t>(Torr.) Swallen</t>
  </si>
  <si>
    <t>False melic</t>
  </si>
  <si>
    <t>Schizachne sp.</t>
  </si>
  <si>
    <t>SCHIZ</t>
  </si>
  <si>
    <t>Hack.</t>
  </si>
  <si>
    <t>False Melic</t>
  </si>
  <si>
    <t>(Nash) E.P. Bicknell</t>
  </si>
  <si>
    <t>Schizachyrium scoparium var. littorale</t>
  </si>
  <si>
    <t>Schizachyrium scoparium</t>
  </si>
  <si>
    <t>SCSC</t>
  </si>
  <si>
    <t>Little bluestem</t>
  </si>
  <si>
    <t>SCSCL</t>
  </si>
  <si>
    <t>(Michx.) Nash (Nash) Gould</t>
  </si>
  <si>
    <t>Schizachyrium scoparium var. scoparium</t>
  </si>
  <si>
    <t>SCSCS</t>
  </si>
  <si>
    <t>Schizachyrium sp.</t>
  </si>
  <si>
    <t>SCHIZ4</t>
  </si>
  <si>
    <t>Little Bluestem</t>
  </si>
  <si>
    <t>Schizaea pusilla</t>
  </si>
  <si>
    <t>SCPU2</t>
  </si>
  <si>
    <t>Curly-grass fern</t>
  </si>
  <si>
    <t>Schizaeaceae</t>
  </si>
  <si>
    <t>Schizaea sp.</t>
  </si>
  <si>
    <t>SCHIZ2</t>
  </si>
  <si>
    <t>Curlygrass Fern</t>
  </si>
  <si>
    <t>Schoenoplectiella purshiana</t>
  </si>
  <si>
    <t>SCPU14</t>
  </si>
  <si>
    <t>(Fernald) Lye </t>
  </si>
  <si>
    <t>Weakstalk bulrush</t>
  </si>
  <si>
    <t>Schoenoplectus purshianus</t>
  </si>
  <si>
    <t>Schoenoplectiella smithii</t>
  </si>
  <si>
    <t>SCSM3</t>
  </si>
  <si>
    <t>Smith's bulrush</t>
  </si>
  <si>
    <t>Schoenoplectus smithii</t>
  </si>
  <si>
    <t>Schoenoplectiella sp.</t>
  </si>
  <si>
    <t>SCHOE7</t>
  </si>
  <si>
    <t>Lye</t>
  </si>
  <si>
    <t>Bulrush</t>
  </si>
  <si>
    <t>(Muhl. ex Bigelow) A.&amp; D. Löve</t>
  </si>
  <si>
    <t>Hardstem bulrush</t>
  </si>
  <si>
    <t>Schoenoplectus acutus var. acutus</t>
  </si>
  <si>
    <t>SCACA</t>
  </si>
  <si>
    <t>Hard-stem bulrush</t>
  </si>
  <si>
    <t>(Pers.) Volk. ex Schinz &amp; R. Keller</t>
  </si>
  <si>
    <t>Olney's threesquare</t>
  </si>
  <si>
    <t>(Torr.) M.T. Strong</t>
  </si>
  <si>
    <t>Scirpus fluviatilis</t>
  </si>
  <si>
    <t>SCMA8</t>
  </si>
  <si>
    <t>(L.) Lye</t>
  </si>
  <si>
    <t>SCNO5</t>
  </si>
  <si>
    <t>(Britt.) M.T. Strong</t>
  </si>
  <si>
    <t>Schoenoplectus pungens</t>
  </si>
  <si>
    <t>SCPU10</t>
  </si>
  <si>
    <t>(Vahl) Palla</t>
  </si>
  <si>
    <t>Common threesquare</t>
  </si>
  <si>
    <t>SCPU13</t>
  </si>
  <si>
    <t>(Fern.) M.T. Strong</t>
  </si>
  <si>
    <t>SCRO5</t>
  </si>
  <si>
    <t>(Pursh) M.T. Strong</t>
  </si>
  <si>
    <t>salt-marsh bulrush</t>
  </si>
  <si>
    <t>SCSM2</t>
  </si>
  <si>
    <t>(Gray) Sojá¡k</t>
  </si>
  <si>
    <t>Schoenoplectus sp.</t>
  </si>
  <si>
    <t>SCHOE6</t>
  </si>
  <si>
    <t>(Rchb.) Palla</t>
  </si>
  <si>
    <t>(Torr.) Sojá¡k</t>
  </si>
  <si>
    <t>Water bulrush</t>
  </si>
  <si>
    <t>(K.C. Gmel.) Palla</t>
  </si>
  <si>
    <t>Great bulrush; softstem bulrush</t>
  </si>
  <si>
    <t>Scirpus validus</t>
  </si>
  <si>
    <t>Schoenoplectus torreyi</t>
  </si>
  <si>
    <t>SCTO3</t>
  </si>
  <si>
    <t>(Olney) Palla</t>
  </si>
  <si>
    <t>Torrey's threesquare</t>
  </si>
  <si>
    <t>Schwalbea americana</t>
  </si>
  <si>
    <t>SCAM</t>
  </si>
  <si>
    <t>Chaffseed</t>
  </si>
  <si>
    <t>Schwalbea sp.</t>
  </si>
  <si>
    <t>SCHWA</t>
  </si>
  <si>
    <t>Schwalbea</t>
  </si>
  <si>
    <t>Blackgirdle bulrush</t>
  </si>
  <si>
    <t>Scirpus atrovirens</t>
  </si>
  <si>
    <t>SCAT2</t>
  </si>
  <si>
    <t>Black bulrush</t>
  </si>
  <si>
    <t>(L.) Kunth</t>
  </si>
  <si>
    <t>Wool-grass</t>
  </si>
  <si>
    <t>Scirpus expansus</t>
  </si>
  <si>
    <t>SCEX</t>
  </si>
  <si>
    <t>Wood bulrush</t>
  </si>
  <si>
    <t>SCFL</t>
  </si>
  <si>
    <t>(Torr.) A. Gray</t>
  </si>
  <si>
    <t>Scirpus georgianus</t>
  </si>
  <si>
    <t>SCGE2</t>
  </si>
  <si>
    <t>Harper</t>
  </si>
  <si>
    <t>Scirpus hattorianus</t>
  </si>
  <si>
    <t>SCHA3</t>
  </si>
  <si>
    <t>Mosquito bulrush</t>
  </si>
  <si>
    <t>Scirpus longii</t>
  </si>
  <si>
    <t>SCLO</t>
  </si>
  <si>
    <t>Long's wool-grass</t>
  </si>
  <si>
    <t>SCMA</t>
  </si>
  <si>
    <t>J.&amp; K. Presl</t>
  </si>
  <si>
    <t>Barberpole bulrush</t>
  </si>
  <si>
    <t>Scirpus pedicellatus</t>
  </si>
  <si>
    <t>SCPE3</t>
  </si>
  <si>
    <t>Stalked wool-grass</t>
  </si>
  <si>
    <t>Scirpus pendulus</t>
  </si>
  <si>
    <t>SCPE4</t>
  </si>
  <si>
    <t>Reddish Bulrush</t>
  </si>
  <si>
    <t>Scirpus polyphyllus</t>
  </si>
  <si>
    <t>SCPO2</t>
  </si>
  <si>
    <t>Leafy bulrush</t>
  </si>
  <si>
    <t>Scirpus sp.</t>
  </si>
  <si>
    <t>SCIRP</t>
  </si>
  <si>
    <t>Softstem bulrush</t>
  </si>
  <si>
    <t>Scleranthus annuus</t>
  </si>
  <si>
    <t>SCAN2</t>
  </si>
  <si>
    <t>Knawel</t>
  </si>
  <si>
    <t>Scleranthus sp.</t>
  </si>
  <si>
    <t>SCLER</t>
  </si>
  <si>
    <t>German Knotgrass</t>
  </si>
  <si>
    <t>Scleria minor</t>
  </si>
  <si>
    <t>SCMI4</t>
  </si>
  <si>
    <t>W. Stone</t>
  </si>
  <si>
    <t>Slender nut-rush</t>
  </si>
  <si>
    <t>Scleria muehlenbergii</t>
  </si>
  <si>
    <t>SCMU8</t>
  </si>
  <si>
    <t>Reticulated nut-rush</t>
  </si>
  <si>
    <t>Scleria pauciflora</t>
  </si>
  <si>
    <t>SCPA5</t>
  </si>
  <si>
    <t>Fewflower nut-rush</t>
  </si>
  <si>
    <t>Scleria pauciflora var. caroliniana</t>
  </si>
  <si>
    <t>SCPAC</t>
  </si>
  <si>
    <t>Muhl. ex Willd. (Willd.) Alph. Wood</t>
  </si>
  <si>
    <t>Carolina nut-rush</t>
  </si>
  <si>
    <t>Scleria pauciflora var. pauciflora</t>
  </si>
  <si>
    <t>SCPAP2</t>
  </si>
  <si>
    <t>Scleria reticularis</t>
  </si>
  <si>
    <t>SCRE</t>
  </si>
  <si>
    <t>Scleria sp.</t>
  </si>
  <si>
    <t>SCLER2</t>
  </si>
  <si>
    <t>P.J. Bergius</t>
  </si>
  <si>
    <t>Nutrush</t>
  </si>
  <si>
    <t>Scleria triglomerata</t>
  </si>
  <si>
    <t>SCTR</t>
  </si>
  <si>
    <t>Whip nut-rush</t>
  </si>
  <si>
    <t>Scleria verticillata</t>
  </si>
  <si>
    <t>SCVE2</t>
  </si>
  <si>
    <t>Whorled nut-rush</t>
  </si>
  <si>
    <t>Sclerolepis sp.</t>
  </si>
  <si>
    <t>SCLER5</t>
  </si>
  <si>
    <t>Bogbutton</t>
  </si>
  <si>
    <t>Sclerolepis uniflora</t>
  </si>
  <si>
    <t>SCUN3</t>
  </si>
  <si>
    <t>Pink bogbutton</t>
  </si>
  <si>
    <t>Scrophularia lanceolata</t>
  </si>
  <si>
    <t>SCLA</t>
  </si>
  <si>
    <t>Lanceleaf figwort</t>
  </si>
  <si>
    <t>Scrophularia marilandica</t>
  </si>
  <si>
    <t>SCMA2</t>
  </si>
  <si>
    <t>Carpenter's square</t>
  </si>
  <si>
    <t>Scrophularia sp.</t>
  </si>
  <si>
    <t>SCROP</t>
  </si>
  <si>
    <t>Figwort</t>
  </si>
  <si>
    <t>Scutellaria elliptica</t>
  </si>
  <si>
    <t>SCEL</t>
  </si>
  <si>
    <t>Hairy skullcap</t>
  </si>
  <si>
    <t>Common skullcap</t>
  </si>
  <si>
    <t>Scutellaria incana</t>
  </si>
  <si>
    <t>SCIN</t>
  </si>
  <si>
    <t>Hoary skullcap</t>
  </si>
  <si>
    <t>Scutellaria integrifolia</t>
  </si>
  <si>
    <t>SCIN2</t>
  </si>
  <si>
    <t>Hyssop skullcup</t>
  </si>
  <si>
    <t>Mad-dog skullcap</t>
  </si>
  <si>
    <t>Scutellaria leonardii</t>
  </si>
  <si>
    <t>Scutellaria parvula var. missouriensis</t>
  </si>
  <si>
    <t>SCLE</t>
  </si>
  <si>
    <t>SCPAM</t>
  </si>
  <si>
    <t>Epling</t>
  </si>
  <si>
    <t>Small skullcap</t>
  </si>
  <si>
    <t>Scutellaria nervosa</t>
  </si>
  <si>
    <t>SCNE2</t>
  </si>
  <si>
    <t>Veiny skullcap</t>
  </si>
  <si>
    <t>Scutellaria parvula</t>
  </si>
  <si>
    <t>SCPA7</t>
  </si>
  <si>
    <t>Scutellaria parvula var. leonardii</t>
  </si>
  <si>
    <t>SCPAL</t>
  </si>
  <si>
    <t>Michx. (Epling) (Fernald)</t>
  </si>
  <si>
    <t>Leonard's skullcap</t>
  </si>
  <si>
    <t>Michx. (Torr.) Goodman &amp; C.A. Lawson</t>
  </si>
  <si>
    <t>Scutellaria parvula var. parvula</t>
  </si>
  <si>
    <t>SCPAP3</t>
  </si>
  <si>
    <t>Scutellaria sp.</t>
  </si>
  <si>
    <t>Skullcap</t>
  </si>
  <si>
    <t>Secale cereale</t>
  </si>
  <si>
    <t>SECE</t>
  </si>
  <si>
    <t>Rye</t>
  </si>
  <si>
    <t>Secale sp.</t>
  </si>
  <si>
    <t>SECAL</t>
  </si>
  <si>
    <t>(L.) Lassen</t>
  </si>
  <si>
    <t>Sedum acre</t>
  </si>
  <si>
    <t>SEAC</t>
  </si>
  <si>
    <t>Love-entangle; mossy stonecrop</t>
  </si>
  <si>
    <t>Sedum album</t>
  </si>
  <si>
    <t>SEAL</t>
  </si>
  <si>
    <t>White orpine; white stonecrop</t>
  </si>
  <si>
    <t>Sedum reflexum</t>
  </si>
  <si>
    <t>SERE4</t>
  </si>
  <si>
    <t>Rock stonecrop</t>
  </si>
  <si>
    <t>Sedum sarmentosum</t>
  </si>
  <si>
    <t>SESA</t>
  </si>
  <si>
    <t>Bunge</t>
  </si>
  <si>
    <t>Stringy stonecrop</t>
  </si>
  <si>
    <t>Sedum sp.</t>
  </si>
  <si>
    <t>SESP2</t>
  </si>
  <si>
    <t>SETE</t>
  </si>
  <si>
    <t>SETE2</t>
  </si>
  <si>
    <t>Sedum ternatum</t>
  </si>
  <si>
    <t>SETE3</t>
  </si>
  <si>
    <t>Wild stonecrop</t>
  </si>
  <si>
    <t>Selaginella apoda</t>
  </si>
  <si>
    <t>SEAP</t>
  </si>
  <si>
    <t>(L.) Spring</t>
  </si>
  <si>
    <t>Meadow spikemoss</t>
  </si>
  <si>
    <t>Selaginella rupestris</t>
  </si>
  <si>
    <t>SERU</t>
  </si>
  <si>
    <t>Rock spikemoss</t>
  </si>
  <si>
    <t>Selaginella sp.</t>
  </si>
  <si>
    <t>Spikemoss</t>
  </si>
  <si>
    <t>Sempervivum sp.</t>
  </si>
  <si>
    <t>SEMPE</t>
  </si>
  <si>
    <t>Houseleek</t>
  </si>
  <si>
    <t>Sempervivum tectorum</t>
  </si>
  <si>
    <t>SETE5</t>
  </si>
  <si>
    <t>Hen-and-chicks</t>
  </si>
  <si>
    <t>SEAN2</t>
  </si>
  <si>
    <t>Alph. Wood</t>
  </si>
  <si>
    <t>Small's groundsel</t>
  </si>
  <si>
    <t>Senecio aquaticus</t>
  </si>
  <si>
    <t>SEAQ</t>
  </si>
  <si>
    <t>(Wimm. &amp; Grab.) S.M. Walters</t>
  </si>
  <si>
    <t>Senecio erraticus</t>
  </si>
  <si>
    <t>SEAU2</t>
  </si>
  <si>
    <t>Dusty miller</t>
  </si>
  <si>
    <t>SEER7</t>
  </si>
  <si>
    <t>Bertol.</t>
  </si>
  <si>
    <t>SEHI3</t>
  </si>
  <si>
    <t>_SEHIH</t>
  </si>
  <si>
    <t>_SEHIM</t>
  </si>
  <si>
    <t>(Fern.) Kartesz comb. nov. ined.</t>
  </si>
  <si>
    <t>SEOB2</t>
  </si>
  <si>
    <t>SEPA5</t>
  </si>
  <si>
    <t>SESU</t>
  </si>
  <si>
    <t>(L.) Elliott, nom. illeg.</t>
  </si>
  <si>
    <t>false Indian plantain</t>
  </si>
  <si>
    <t>SETO2</t>
  </si>
  <si>
    <t>Senecio viscosus</t>
  </si>
  <si>
    <t>SEVI2</t>
  </si>
  <si>
    <t>Sticky ragwort</t>
  </si>
  <si>
    <t>Common groundsel</t>
  </si>
  <si>
    <t>Senna hebecarpa</t>
  </si>
  <si>
    <t>SEHE3</t>
  </si>
  <si>
    <t>(Fern.) Irwin &amp; Barneby</t>
  </si>
  <si>
    <t>Northern wild senna</t>
  </si>
  <si>
    <t>Senna marilandica</t>
  </si>
  <si>
    <t>SEMA11</t>
  </si>
  <si>
    <t>Southern wild senna</t>
  </si>
  <si>
    <t>Senna sp.</t>
  </si>
  <si>
    <t>SENNA</t>
  </si>
  <si>
    <t>Senna</t>
  </si>
  <si>
    <t>White-topped aster</t>
  </si>
  <si>
    <t>Sericocarpus sp.</t>
  </si>
  <si>
    <t>SERIC</t>
  </si>
  <si>
    <t>Whitetop Aster</t>
  </si>
  <si>
    <t>Sesamum indicum</t>
  </si>
  <si>
    <t>Sesamum orientale</t>
  </si>
  <si>
    <t>SEIN3</t>
  </si>
  <si>
    <t>SEOR4</t>
  </si>
  <si>
    <t>Sesame</t>
  </si>
  <si>
    <t>Sesamum sp.</t>
  </si>
  <si>
    <t>SESAM</t>
  </si>
  <si>
    <t>Sesuvium maritimum</t>
  </si>
  <si>
    <t>SEMA3</t>
  </si>
  <si>
    <t>Sea purslane</t>
  </si>
  <si>
    <t>Aizoaceae</t>
  </si>
  <si>
    <t>Sesuvium sp.</t>
  </si>
  <si>
    <t>SESUV</t>
  </si>
  <si>
    <t>Seapurslane</t>
  </si>
  <si>
    <t>Setaria faberi</t>
  </si>
  <si>
    <t>SEFA</t>
  </si>
  <si>
    <t>Herrm.</t>
  </si>
  <si>
    <t>Japanese bristlegrass</t>
  </si>
  <si>
    <t>Setaria geniculata</t>
  </si>
  <si>
    <t>Setaria parviflora</t>
  </si>
  <si>
    <t>SEGE</t>
  </si>
  <si>
    <t>SEPA10</t>
  </si>
  <si>
    <t>(Willd.) P. Beauv., nom. illeg.</t>
  </si>
  <si>
    <t>Perennial foxtail</t>
  </si>
  <si>
    <t>Setaria glauca</t>
  </si>
  <si>
    <t>Setaria pumila ssp. pumila</t>
  </si>
  <si>
    <t>SEGL2</t>
  </si>
  <si>
    <t>SEPUP2</t>
  </si>
  <si>
    <t>Yellow Foxtail</t>
  </si>
  <si>
    <t>Setaria pumila</t>
  </si>
  <si>
    <t>Setaria italica</t>
  </si>
  <si>
    <t>SEIT</t>
  </si>
  <si>
    <t>Foxtail bristlegrass</t>
  </si>
  <si>
    <t>Setaria magna</t>
  </si>
  <si>
    <t>SEMA6</t>
  </si>
  <si>
    <t>Giant bristlegrass</t>
  </si>
  <si>
    <t>(Poir.) Kerguélen</t>
  </si>
  <si>
    <t>Marsh bristlegrass</t>
  </si>
  <si>
    <t>SEPU8</t>
  </si>
  <si>
    <t>(Poir.) Roemer &amp; J.A. Schultes</t>
  </si>
  <si>
    <t>Yellow foxtail</t>
  </si>
  <si>
    <t>Setaria setosa</t>
  </si>
  <si>
    <t>SESE4</t>
  </si>
  <si>
    <t>(Sw.) P. Beauv</t>
  </si>
  <si>
    <t>West Indian bristlegrass</t>
  </si>
  <si>
    <t>Setaria sp.</t>
  </si>
  <si>
    <t>SETAR</t>
  </si>
  <si>
    <t>Bristlegrass</t>
  </si>
  <si>
    <t>Setaria verticillata</t>
  </si>
  <si>
    <t>SEVE3</t>
  </si>
  <si>
    <t>Hooked bristlegrass</t>
  </si>
  <si>
    <t>Setaria verticilliformis</t>
  </si>
  <si>
    <t>SEVE5</t>
  </si>
  <si>
    <t>Barbed bristlegrass</t>
  </si>
  <si>
    <t>Setaria viridis</t>
  </si>
  <si>
    <t>SEVI4</t>
  </si>
  <si>
    <t>L.) P. Beauv.</t>
  </si>
  <si>
    <t>Green bristlegrass</t>
  </si>
  <si>
    <t>Field-madder</t>
  </si>
  <si>
    <t>Sherardia sp.</t>
  </si>
  <si>
    <t>SHERA</t>
  </si>
  <si>
    <t>Sibbaldia tridentata</t>
  </si>
  <si>
    <t>SITR2</t>
  </si>
  <si>
    <t>(Aiton) Paule &amp; Soják</t>
  </si>
  <si>
    <t>shrubby fivefingers</t>
  </si>
  <si>
    <t>Sibbaldiopsis sp.</t>
  </si>
  <si>
    <t>SIBBA2</t>
  </si>
  <si>
    <t>Sibbaldiopsis</t>
  </si>
  <si>
    <t>(Aiton) Rydb.</t>
  </si>
  <si>
    <t>Sicyos angulatus</t>
  </si>
  <si>
    <t>SIAN</t>
  </si>
  <si>
    <t>Bur cucumber</t>
  </si>
  <si>
    <t>Sicyos sp.</t>
  </si>
  <si>
    <t>SICYO</t>
  </si>
  <si>
    <t>Bur Cucumber</t>
  </si>
  <si>
    <t>(L.) Rusby</t>
  </si>
  <si>
    <t>Sida rhombifolia</t>
  </si>
  <si>
    <t>SIRH</t>
  </si>
  <si>
    <t>Arrow-leaved Sida</t>
  </si>
  <si>
    <t>Fanpetals</t>
  </si>
  <si>
    <t>Sida spinosa</t>
  </si>
  <si>
    <t>SISP</t>
  </si>
  <si>
    <t>Prickly sida</t>
  </si>
  <si>
    <t>Sleepy Catchfly</t>
  </si>
  <si>
    <t>Silene armeria</t>
  </si>
  <si>
    <t>SIAR</t>
  </si>
  <si>
    <t>Garden catchfly</t>
  </si>
  <si>
    <t>Silene caroliniana</t>
  </si>
  <si>
    <t>SICA6</t>
  </si>
  <si>
    <t>Wild pink</t>
  </si>
  <si>
    <t>Silene caroliniana var. pensylvanica</t>
  </si>
  <si>
    <t>Silene caroliniana ssp. pensylvanica</t>
  </si>
  <si>
    <t>SICAP</t>
  </si>
  <si>
    <t>Walter (Michx.) R.T. Clausen</t>
  </si>
  <si>
    <t>Wild-pink</t>
  </si>
  <si>
    <t>SICAP2</t>
  </si>
  <si>
    <t>Walter (Michx.) Fernald</t>
  </si>
  <si>
    <t>Silene conica</t>
  </si>
  <si>
    <t>SICO3</t>
  </si>
  <si>
    <t>Corn catchfly</t>
  </si>
  <si>
    <t>Silene csereii</t>
  </si>
  <si>
    <t>SICS</t>
  </si>
  <si>
    <t>Balkan catchfly</t>
  </si>
  <si>
    <t>Silene dichotoma</t>
  </si>
  <si>
    <t>SIDI2</t>
  </si>
  <si>
    <t>Forked catchfly</t>
  </si>
  <si>
    <t>Silene dioica</t>
  </si>
  <si>
    <t>SIDI4</t>
  </si>
  <si>
    <t>(L.) Clairville</t>
  </si>
  <si>
    <t>Red campion</t>
  </si>
  <si>
    <t>Small-flowered catchfly</t>
  </si>
  <si>
    <t>SILA21</t>
  </si>
  <si>
    <t>White campion</t>
  </si>
  <si>
    <t xml:space="preserve">Poir. (Mill.) Greuter &amp; Burdet </t>
  </si>
  <si>
    <t>Silene nivea</t>
  </si>
  <si>
    <t>SINI</t>
  </si>
  <si>
    <t>(Nutt.) Muhl. ex Otth</t>
  </si>
  <si>
    <t>Snowy campion</t>
  </si>
  <si>
    <t>Silene noctiflora</t>
  </si>
  <si>
    <t>SINO</t>
  </si>
  <si>
    <t>Night-flowering catchfly</t>
  </si>
  <si>
    <t>Silene sp.</t>
  </si>
  <si>
    <t>Catchfly</t>
  </si>
  <si>
    <t>Silene stellata</t>
  </si>
  <si>
    <t>SIST</t>
  </si>
  <si>
    <t>Starry campion</t>
  </si>
  <si>
    <t>Silene virginica</t>
  </si>
  <si>
    <t>SIVI4</t>
  </si>
  <si>
    <t>Fire pink</t>
  </si>
  <si>
    <t>Silene vulgaris</t>
  </si>
  <si>
    <t>SIVU</t>
  </si>
  <si>
    <t>(Moench) Garcke</t>
  </si>
  <si>
    <t>Silphium perfoliatum</t>
  </si>
  <si>
    <t>SIPE2</t>
  </si>
  <si>
    <t>Cup-plant</t>
  </si>
  <si>
    <t>Silphium sp.</t>
  </si>
  <si>
    <t>SILPH</t>
  </si>
  <si>
    <t>Rosinweed</t>
  </si>
  <si>
    <t>Sinapis alba</t>
  </si>
  <si>
    <t>SIAL5</t>
  </si>
  <si>
    <t>White-mustard</t>
  </si>
  <si>
    <t>Sinapis arvensis</t>
  </si>
  <si>
    <t>SIAR4</t>
  </si>
  <si>
    <t>Charlock</t>
  </si>
  <si>
    <t>Sinapis sp.</t>
  </si>
  <si>
    <t>SINAP</t>
  </si>
  <si>
    <t>Tall tumblemustard</t>
  </si>
  <si>
    <t>Sisymbrium loeselii</t>
  </si>
  <si>
    <t>SILO3</t>
  </si>
  <si>
    <t>Small tumbleweed mustard</t>
  </si>
  <si>
    <t>Sisymbrium officinale</t>
  </si>
  <si>
    <t>SIOF</t>
  </si>
  <si>
    <t>Hedgemustard</t>
  </si>
  <si>
    <t>Sisymbrium sp.</t>
  </si>
  <si>
    <t>SISYM</t>
  </si>
  <si>
    <t>Sisyrinchium angustifolium</t>
  </si>
  <si>
    <t>SIAN3</t>
  </si>
  <si>
    <t>Blue-eyed-grass</t>
  </si>
  <si>
    <t>Sisyrinchium atlanticum</t>
  </si>
  <si>
    <t>SIAT</t>
  </si>
  <si>
    <t>Eastern blue-eyed-grass</t>
  </si>
  <si>
    <t>Sisyrinchium fuscatum</t>
  </si>
  <si>
    <t>SIFU2</t>
  </si>
  <si>
    <t>Sand-plain blue-eyed grass</t>
  </si>
  <si>
    <t>Sisyrinchium montanum</t>
  </si>
  <si>
    <t>SIMO2</t>
  </si>
  <si>
    <t>Strict blue-eyed grass</t>
  </si>
  <si>
    <t>Sisyrinchium montanum var. crebrum</t>
  </si>
  <si>
    <t>SIMOC</t>
  </si>
  <si>
    <t>Greene (Fernald) Bocher</t>
  </si>
  <si>
    <t>Sisyrinchium mucronatum</t>
  </si>
  <si>
    <t>SIMU3</t>
  </si>
  <si>
    <t>Michaux's blue-eyed Grass</t>
  </si>
  <si>
    <t>Sisyrinchium sp.</t>
  </si>
  <si>
    <t>Blue-Eyed Grass</t>
  </si>
  <si>
    <t>Sium sp.</t>
  </si>
  <si>
    <t>SIUM</t>
  </si>
  <si>
    <t>Waterparsnip</t>
  </si>
  <si>
    <t>Water-parsnip</t>
  </si>
  <si>
    <t>Mack. ex Small</t>
  </si>
  <si>
    <t>Smallanthus</t>
  </si>
  <si>
    <t>SMUV2</t>
  </si>
  <si>
    <t>(L.) Mack.</t>
  </si>
  <si>
    <t>(L.) Mack. ex Small</t>
  </si>
  <si>
    <t>Bear's-foot</t>
  </si>
  <si>
    <t>_SMILA_G</t>
  </si>
  <si>
    <t>Smilacina</t>
  </si>
  <si>
    <t>SMTR</t>
  </si>
  <si>
    <t>Three-leaf false solomon's-seal</t>
  </si>
  <si>
    <t>Smilax glauca</t>
  </si>
  <si>
    <t>SMGL</t>
  </si>
  <si>
    <t>Glaucous greenbrier</t>
  </si>
  <si>
    <t>Smilacaceae</t>
  </si>
  <si>
    <t>Smilax herbacea</t>
  </si>
  <si>
    <t>SMHE</t>
  </si>
  <si>
    <t>Carrion-flower</t>
  </si>
  <si>
    <t>Smilax hispida</t>
  </si>
  <si>
    <t>Smilax tamnoides</t>
  </si>
  <si>
    <t>SMHI</t>
  </si>
  <si>
    <t>SMTA2</t>
  </si>
  <si>
    <t>Muhl. ex Torr.</t>
  </si>
  <si>
    <t>Bristly greenbrier</t>
  </si>
  <si>
    <t>Smilax laurifolia</t>
  </si>
  <si>
    <t>SMLA</t>
  </si>
  <si>
    <t>Laurel-leaved greenbrier</t>
  </si>
  <si>
    <t>Smilax pseudochina</t>
  </si>
  <si>
    <t>SMPS</t>
  </si>
  <si>
    <t>Bamboo vine</t>
  </si>
  <si>
    <t>Smilax pulverulenta</t>
  </si>
  <si>
    <t>SMPU2</t>
  </si>
  <si>
    <t>Downy carrionflower</t>
  </si>
  <si>
    <t>Smilax rotundifolia</t>
  </si>
  <si>
    <t>SMRO</t>
  </si>
  <si>
    <t>Roundleaf greenbrier</t>
  </si>
  <si>
    <t>Smilax sp.</t>
  </si>
  <si>
    <t>SMILA2</t>
  </si>
  <si>
    <t>Greenbrier</t>
  </si>
  <si>
    <t>Smilax walteri</t>
  </si>
  <si>
    <t>SMWA</t>
  </si>
  <si>
    <t>Red-berried greenbrier</t>
  </si>
  <si>
    <t>Solanum carolinense</t>
  </si>
  <si>
    <t>SOCA3</t>
  </si>
  <si>
    <t>Horse-nettle</t>
  </si>
  <si>
    <t>Bittersweet nightshade</t>
  </si>
  <si>
    <t>SOLY2</t>
  </si>
  <si>
    <t>Solanum nigrum</t>
  </si>
  <si>
    <t>SONI</t>
  </si>
  <si>
    <t>Black nightshade</t>
  </si>
  <si>
    <t>Solanum physalifolium</t>
  </si>
  <si>
    <t>SOPH</t>
  </si>
  <si>
    <t>Rusby</t>
  </si>
  <si>
    <t>Hoe nightshade</t>
  </si>
  <si>
    <t>Solanum sarachoides</t>
  </si>
  <si>
    <t>Solanum ptychanthum</t>
  </si>
  <si>
    <t>SOPT7</t>
  </si>
  <si>
    <t>Dunal</t>
  </si>
  <si>
    <t>Eastern Black Nightshade</t>
  </si>
  <si>
    <t>Solanum rostratum</t>
  </si>
  <si>
    <t>SORO</t>
  </si>
  <si>
    <t>Buffalo-bur</t>
  </si>
  <si>
    <t>SOSA9</t>
  </si>
  <si>
    <t>auct. non Sendtn.</t>
  </si>
  <si>
    <t>Solanum sisymbriifolium</t>
  </si>
  <si>
    <t>Sticky nightshade</t>
  </si>
  <si>
    <t>Nightshade</t>
  </si>
  <si>
    <t>Solidago altissima</t>
  </si>
  <si>
    <t>SOAL6</t>
  </si>
  <si>
    <t>Canada goldenrod</t>
  </si>
  <si>
    <t>Solidago canadensis var. scabra</t>
  </si>
  <si>
    <t>Solidago arguta</t>
  </si>
  <si>
    <t>SOAR</t>
  </si>
  <si>
    <t>Cutleaf goldenrod</t>
  </si>
  <si>
    <t>Solidago arguta var. arguta</t>
  </si>
  <si>
    <t>SOARA</t>
  </si>
  <si>
    <t>Solidago bicolor</t>
  </si>
  <si>
    <t>SOBI</t>
  </si>
  <si>
    <t>Silver-rod</t>
  </si>
  <si>
    <t>Solidago caesia</t>
  </si>
  <si>
    <t>SOCA4</t>
  </si>
  <si>
    <t>Bluestem goldenrod</t>
  </si>
  <si>
    <t>Solidago canadensis</t>
  </si>
  <si>
    <t>SOCA6</t>
  </si>
  <si>
    <t>Solidago canadensis var. canadensis</t>
  </si>
  <si>
    <t>SOCAC3</t>
  </si>
  <si>
    <t>SOCAS5</t>
  </si>
  <si>
    <t>L. Torr. &amp; A. Gray</t>
  </si>
  <si>
    <t>Solidago elliottii</t>
  </si>
  <si>
    <t>Solidago latissimifolia</t>
  </si>
  <si>
    <t>SOEL2</t>
  </si>
  <si>
    <t>SOLA4</t>
  </si>
  <si>
    <t>Elliott's goldenrod</t>
  </si>
  <si>
    <t>Solidago erecta</t>
  </si>
  <si>
    <t>SOER</t>
  </si>
  <si>
    <t>Slender goldenrod</t>
  </si>
  <si>
    <t>Solidago fistulosa</t>
  </si>
  <si>
    <t>SOFI</t>
  </si>
  <si>
    <t>Pine barren goldenrod</t>
  </si>
  <si>
    <t>Solidago flexicaulis</t>
  </si>
  <si>
    <t>SOFL2</t>
  </si>
  <si>
    <t>Zigzag goldenrod</t>
  </si>
  <si>
    <t>Solidago gigantea</t>
  </si>
  <si>
    <t>SOGI</t>
  </si>
  <si>
    <t>Giant goldenrod</t>
  </si>
  <si>
    <t>Solidago hispida</t>
  </si>
  <si>
    <t>SOHI</t>
  </si>
  <si>
    <t>Hairy goldenrod</t>
  </si>
  <si>
    <t>Solidago hispida var. hispida</t>
  </si>
  <si>
    <t>SOHIH</t>
  </si>
  <si>
    <t>Solidago juncea</t>
  </si>
  <si>
    <t>SOJU</t>
  </si>
  <si>
    <t>Early goldenrod</t>
  </si>
  <si>
    <t>Solidago mexicana</t>
  </si>
  <si>
    <t>Solidago sempervirens var. mexicana</t>
  </si>
  <si>
    <t>SOME3</t>
  </si>
  <si>
    <t>SOSEM</t>
  </si>
  <si>
    <t>seaside goldenrod</t>
  </si>
  <si>
    <t>Missouri goldenrod</t>
  </si>
  <si>
    <t>Solidago nemoralis</t>
  </si>
  <si>
    <t>SONE</t>
  </si>
  <si>
    <t>Gray goldenrod</t>
  </si>
  <si>
    <t>Solidago odora</t>
  </si>
  <si>
    <t>SOOD</t>
  </si>
  <si>
    <t>Sweet goldenrod</t>
  </si>
  <si>
    <t>Solidago patula</t>
  </si>
  <si>
    <t>SOPA2</t>
  </si>
  <si>
    <t>Spreading goldenrod</t>
  </si>
  <si>
    <t>Solidago puberula</t>
  </si>
  <si>
    <t>SOPU</t>
  </si>
  <si>
    <t>Downy goldenrod</t>
  </si>
  <si>
    <t>SORI2</t>
  </si>
  <si>
    <t>SORIR2</t>
  </si>
  <si>
    <t>Prairie goldenrod</t>
  </si>
  <si>
    <t>Solidago rugosa</t>
  </si>
  <si>
    <t>SORU2</t>
  </si>
  <si>
    <t>Wrinkle-leaf goldenrod</t>
  </si>
  <si>
    <t>Solidago rugosa ssp. aspera</t>
  </si>
  <si>
    <t>SORUA</t>
  </si>
  <si>
    <t>Mill. (Aiton) Cronquist</t>
  </si>
  <si>
    <t>Solidago rugosa ssp. rugosa var. rugosa</t>
  </si>
  <si>
    <t>SORUR2</t>
  </si>
  <si>
    <t>Solidago rugosa ssp. rugosa var. sphagnophila</t>
  </si>
  <si>
    <t>SORUS</t>
  </si>
  <si>
    <t>Mill. Graves</t>
  </si>
  <si>
    <t>Summer goldenrod</t>
  </si>
  <si>
    <t>Solidago sempervirens</t>
  </si>
  <si>
    <t>SOSE</t>
  </si>
  <si>
    <t>Seaside goldenrod</t>
  </si>
  <si>
    <t xml:space="preserve">(L.) Fernald </t>
  </si>
  <si>
    <t>Solidago sempervirens var. sempervirens</t>
  </si>
  <si>
    <t>SOSES</t>
  </si>
  <si>
    <t>Solidago sp.</t>
  </si>
  <si>
    <t>Solidago speciosa</t>
  </si>
  <si>
    <t>SOSP2</t>
  </si>
  <si>
    <t>Showy goldenrod</t>
  </si>
  <si>
    <t>Solidago speciosa var. speciosa</t>
  </si>
  <si>
    <t>SOSPS4</t>
  </si>
  <si>
    <t>Solidago squarrosa</t>
  </si>
  <si>
    <t>SOSQ</t>
  </si>
  <si>
    <t>Ragged goldenrod</t>
  </si>
  <si>
    <t>Solidago stricta</t>
  </si>
  <si>
    <t>SOST</t>
  </si>
  <si>
    <t>Wand-like goldenrod</t>
  </si>
  <si>
    <t>Solidago tarda</t>
  </si>
  <si>
    <t>SOTA2</t>
  </si>
  <si>
    <t>Mack</t>
  </si>
  <si>
    <t>Late goldenrod</t>
  </si>
  <si>
    <t>Solidago uliginosa</t>
  </si>
  <si>
    <t>SOUL</t>
  </si>
  <si>
    <t>Bog goldenrod</t>
  </si>
  <si>
    <t>Solidago uliginosa var. linoides</t>
  </si>
  <si>
    <t>SOULL2</t>
  </si>
  <si>
    <t>Nutt. (Torr. &amp; A. Gray) Fernald</t>
  </si>
  <si>
    <t>Solidago uliginosa var. uliginosa</t>
  </si>
  <si>
    <t>SOULU</t>
  </si>
  <si>
    <t>Solidago ulmifolia</t>
  </si>
  <si>
    <t>SOUL2</t>
  </si>
  <si>
    <t>Elm-leaved goldenrod</t>
  </si>
  <si>
    <t>Sonchus arvensis</t>
  </si>
  <si>
    <t>SOAR2</t>
  </si>
  <si>
    <t>Field sow-thistle</t>
  </si>
  <si>
    <t>Spiny-leaved sow-thistle</t>
  </si>
  <si>
    <t>Sonchus oleraceus</t>
  </si>
  <si>
    <t>SOOL</t>
  </si>
  <si>
    <t>Common sow-thistle</t>
  </si>
  <si>
    <t>Sonchus sp.</t>
  </si>
  <si>
    <t>Sowthistle</t>
  </si>
  <si>
    <t>SOPI4</t>
  </si>
  <si>
    <t>shaggy hedgehyssop</t>
  </si>
  <si>
    <t>Sorbus americana</t>
  </si>
  <si>
    <t>SOAM3</t>
  </si>
  <si>
    <t>American mountain Ash</t>
  </si>
  <si>
    <t>Sorbus sp.</t>
  </si>
  <si>
    <t>Mountain Ash</t>
  </si>
  <si>
    <t>Sorghastrum nutans</t>
  </si>
  <si>
    <t>SONU2</t>
  </si>
  <si>
    <t>Indian-grass</t>
  </si>
  <si>
    <t>Sorghastrum sp.</t>
  </si>
  <si>
    <t>SORGH</t>
  </si>
  <si>
    <t>Indiangrass</t>
  </si>
  <si>
    <t>Sorghum bicolor</t>
  </si>
  <si>
    <t>SOBI2</t>
  </si>
  <si>
    <t>Broom-corn</t>
  </si>
  <si>
    <t>Sorghum halepense</t>
  </si>
  <si>
    <t>SOHA</t>
  </si>
  <si>
    <t>Johnsongrass</t>
  </si>
  <si>
    <t>Sorghum sp.</t>
  </si>
  <si>
    <t>SORGH2</t>
  </si>
  <si>
    <t>Sorghum</t>
  </si>
  <si>
    <t>Sparganium americanum</t>
  </si>
  <si>
    <t>SPAM</t>
  </si>
  <si>
    <t>American bur-reed</t>
  </si>
  <si>
    <t>Sparganiaceae</t>
  </si>
  <si>
    <t>Sparganium androcladum</t>
  </si>
  <si>
    <t>(Engelm.) Morong</t>
  </si>
  <si>
    <t>Branching bur-reed</t>
  </si>
  <si>
    <t>Narrow-leaved bur-reed</t>
  </si>
  <si>
    <t>Sparganium chlorocarpum</t>
  </si>
  <si>
    <t>SPCH</t>
  </si>
  <si>
    <t>Green-fruited bur-reed</t>
  </si>
  <si>
    <t>Rehmann</t>
  </si>
  <si>
    <t>European bur-reed</t>
  </si>
  <si>
    <t>Giant bur-reed</t>
  </si>
  <si>
    <t>Sparganium minimum</t>
  </si>
  <si>
    <t>SPMI</t>
  </si>
  <si>
    <t>Small bur-reed</t>
  </si>
  <si>
    <t>Sparganium sp.</t>
  </si>
  <si>
    <t>Bur-Reed</t>
  </si>
  <si>
    <t>Spartina alterniflora</t>
  </si>
  <si>
    <t>SPAL</t>
  </si>
  <si>
    <t>Smooth cordgrass</t>
  </si>
  <si>
    <t>Spartina cynosuroides</t>
  </si>
  <si>
    <t>SPCY</t>
  </si>
  <si>
    <t>Big cordgrass</t>
  </si>
  <si>
    <t>Spartina patens</t>
  </si>
  <si>
    <t>SPPA</t>
  </si>
  <si>
    <t>(Ait.) Muhl.</t>
  </si>
  <si>
    <t>Salt marsh cordgrass</t>
  </si>
  <si>
    <t>Spartina pectinata</t>
  </si>
  <si>
    <t>SPPE</t>
  </si>
  <si>
    <t>Bosc ex Link</t>
  </si>
  <si>
    <t>Prairie cordgrass</t>
  </si>
  <si>
    <t>Spartina sp.</t>
  </si>
  <si>
    <t>SPART</t>
  </si>
  <si>
    <t>Cordgrass</t>
  </si>
  <si>
    <t>Spergula arvensis</t>
  </si>
  <si>
    <t>SPAR</t>
  </si>
  <si>
    <t>Corn spurrey</t>
  </si>
  <si>
    <t>Spergula morisonii</t>
  </si>
  <si>
    <t>SPMO2</t>
  </si>
  <si>
    <t>Boreau</t>
  </si>
  <si>
    <t>Pearlwort spurrey</t>
  </si>
  <si>
    <t>Spergula pentandra</t>
  </si>
  <si>
    <t>SPPE4</t>
  </si>
  <si>
    <t>Spurrey</t>
  </si>
  <si>
    <t>Spergula sp.</t>
  </si>
  <si>
    <t>SPERG</t>
  </si>
  <si>
    <t>Spurry</t>
  </si>
  <si>
    <t>Spergularia marina</t>
  </si>
  <si>
    <t>Spergularia salina</t>
  </si>
  <si>
    <t>SPSA5</t>
  </si>
  <si>
    <t>(L.) Griseb.</t>
  </si>
  <si>
    <t>Salt sandspurrey</t>
  </si>
  <si>
    <t>Spergularia rubra</t>
  </si>
  <si>
    <t>SPRU</t>
  </si>
  <si>
    <t>(L.) J. Presl &amp; C. Presl</t>
  </si>
  <si>
    <t>Purple sand-spurrey</t>
  </si>
  <si>
    <t>J. Presl &amp; C. Presl</t>
  </si>
  <si>
    <t>Spergularia sp.</t>
  </si>
  <si>
    <t>SPERG2</t>
  </si>
  <si>
    <t>(Pers.) J. Presl &amp; C. Presl</t>
  </si>
  <si>
    <t>Sandspurry</t>
  </si>
  <si>
    <t>Spermolepis divaricata</t>
  </si>
  <si>
    <t>SPDI2</t>
  </si>
  <si>
    <t>(Walt.) Raf. ex Ser.</t>
  </si>
  <si>
    <t>Rough-fruited spermolepis</t>
  </si>
  <si>
    <t>Spermolepis sp.</t>
  </si>
  <si>
    <t>SPERM2</t>
  </si>
  <si>
    <t>Scaleseed</t>
  </si>
  <si>
    <t>Sphagnum affine</t>
  </si>
  <si>
    <t>SPAF70</t>
  </si>
  <si>
    <t>Ren. &amp; Card.</t>
  </si>
  <si>
    <t>bryophyte</t>
  </si>
  <si>
    <t>Nonvascular</t>
  </si>
  <si>
    <t>Sphagnum angermanicum</t>
  </si>
  <si>
    <t>SPAN10</t>
  </si>
  <si>
    <t>Melin</t>
  </si>
  <si>
    <t>(Russ.) C. Jens.</t>
  </si>
  <si>
    <t>Sphagnum austinii</t>
  </si>
  <si>
    <t>SPAU70</t>
  </si>
  <si>
    <t>Sull. ex Aust.</t>
  </si>
  <si>
    <t>Sphagnum bartlettianum</t>
  </si>
  <si>
    <t>SPBA2</t>
  </si>
  <si>
    <t>Warnst.</t>
  </si>
  <si>
    <t>(Ehrh.) Hedw.</t>
  </si>
  <si>
    <t>Sphagnum carolinianum</t>
  </si>
  <si>
    <t>SPCA16</t>
  </si>
  <si>
    <t>Andrus</t>
  </si>
  <si>
    <t>Sphagnum centrale</t>
  </si>
  <si>
    <t>SPCE2</t>
  </si>
  <si>
    <t>C. Jens.</t>
  </si>
  <si>
    <t>Sphagnum compactum</t>
  </si>
  <si>
    <t>SPCO70</t>
  </si>
  <si>
    <t>Lamarck &amp; de Candolle</t>
  </si>
  <si>
    <t>Sphagnum contortum</t>
  </si>
  <si>
    <t>SPCO14</t>
  </si>
  <si>
    <t>Schultz</t>
  </si>
  <si>
    <t>Sphagnum cribrosum</t>
  </si>
  <si>
    <t>SPCR8</t>
  </si>
  <si>
    <t>Lindberg</t>
  </si>
  <si>
    <t>Sphagnum macrophyllum var. floridanum</t>
  </si>
  <si>
    <t>Sphagnum cuspidatum</t>
  </si>
  <si>
    <t>SPCU4</t>
  </si>
  <si>
    <t>Sphagnum viride</t>
  </si>
  <si>
    <t>Sphagnum cyclophyllum</t>
  </si>
  <si>
    <t>SPCY3</t>
  </si>
  <si>
    <t>Sullivant in A. Gray</t>
  </si>
  <si>
    <t>Sphagnum divinum</t>
  </si>
  <si>
    <t xml:space="preserve">SPDI9  </t>
  </si>
  <si>
    <t>Flatberg &amp; K. Hassel</t>
  </si>
  <si>
    <t>Sphagnum magellanicum</t>
  </si>
  <si>
    <t>Sphagnum fallax</t>
  </si>
  <si>
    <t>SPFA2</t>
  </si>
  <si>
    <t>(Klinggr.) Klinggr.</t>
  </si>
  <si>
    <t>Sphagnum isoviitae</t>
  </si>
  <si>
    <t>Sphagnum fimbriatum</t>
  </si>
  <si>
    <t>SPFI4</t>
  </si>
  <si>
    <t>Wilson &amp; Hooker in J. D. Hooker</t>
  </si>
  <si>
    <t>Sphagnum flavicomans</t>
  </si>
  <si>
    <t>SPFL5</t>
  </si>
  <si>
    <t>(Card.) Warnst.</t>
  </si>
  <si>
    <t>Sphagnum flexuosum</t>
  </si>
  <si>
    <t>SPFL7</t>
  </si>
  <si>
    <t>Dozy &amp; Molk.</t>
  </si>
  <si>
    <t>(Schimp.) Klinggr.</t>
  </si>
  <si>
    <t>Russ.</t>
  </si>
  <si>
    <t>Sphagnum henryense</t>
  </si>
  <si>
    <t>Sphagnum palustre</t>
  </si>
  <si>
    <t>SPHE4</t>
  </si>
  <si>
    <t>SPPA70</t>
  </si>
  <si>
    <t>SPIS</t>
  </si>
  <si>
    <t>Flatb.</t>
  </si>
  <si>
    <t>Sphagnum lescurii</t>
  </si>
  <si>
    <t>SPLE6</t>
  </si>
  <si>
    <t>Sphagnum macrophyllum</t>
  </si>
  <si>
    <t>SPMA12</t>
  </si>
  <si>
    <t>Brid.</t>
  </si>
  <si>
    <t>SPMAF</t>
  </si>
  <si>
    <t>Brid. Austin</t>
  </si>
  <si>
    <t>Sphagnum sp.</t>
  </si>
  <si>
    <t>SPMA70</t>
  </si>
  <si>
    <t>Sphagnum majus ssp. norvegicum</t>
  </si>
  <si>
    <t>SPMAN3</t>
  </si>
  <si>
    <t>(Russ.) C. Jens. Flatb.</t>
  </si>
  <si>
    <t>Sphagnum medium</t>
  </si>
  <si>
    <t>SPME10</t>
  </si>
  <si>
    <t>Limpr.</t>
  </si>
  <si>
    <t>Sphagnum mississippiense</t>
  </si>
  <si>
    <t>SPMI9</t>
  </si>
  <si>
    <t>Sphagnum missouricum</t>
  </si>
  <si>
    <t>SPMI20</t>
  </si>
  <si>
    <t>Warnst. &amp; Cardot</t>
  </si>
  <si>
    <t>Sphagnum molle</t>
  </si>
  <si>
    <t>SPMO4</t>
  </si>
  <si>
    <t>Lindb.</t>
  </si>
  <si>
    <t>Sphagnum perichaetiale</t>
  </si>
  <si>
    <t>SPPE7</t>
  </si>
  <si>
    <t>Hampe</t>
  </si>
  <si>
    <t>Sphagnum platyphyllum</t>
  </si>
  <si>
    <t>SPPL70</t>
  </si>
  <si>
    <t>(Braithw.) Warnst.</t>
  </si>
  <si>
    <t>Sphagnum portoricense</t>
  </si>
  <si>
    <t>SPPO9</t>
  </si>
  <si>
    <t>Sphagnum pulchrum</t>
  </si>
  <si>
    <t>SPPU6</t>
  </si>
  <si>
    <t>(Lindberg) Warnstorf</t>
  </si>
  <si>
    <t>Sphagnum pylaesii</t>
  </si>
  <si>
    <t>SPPY3</t>
  </si>
  <si>
    <t>Sphagnum quinquefarium</t>
  </si>
  <si>
    <t>SPQU</t>
  </si>
  <si>
    <t>Sphagnum recurvum</t>
  </si>
  <si>
    <t>SPRE70</t>
  </si>
  <si>
    <t>Sphagnum riparium</t>
  </si>
  <si>
    <t>SPRI70</t>
  </si>
  <si>
    <t>Angstr.</t>
  </si>
  <si>
    <t>Wils.</t>
  </si>
  <si>
    <t>Sphagnum russowii</t>
  </si>
  <si>
    <t>SPRU6</t>
  </si>
  <si>
    <t>Genera</t>
  </si>
  <si>
    <t>Sphagnum squarrosum</t>
  </si>
  <si>
    <t>SPSQ70</t>
  </si>
  <si>
    <t>Crome</t>
  </si>
  <si>
    <t>Sphagnum strictum</t>
  </si>
  <si>
    <t>SPST9</t>
  </si>
  <si>
    <t>Sphagnum subfulvum</t>
  </si>
  <si>
    <t>SPSU8</t>
  </si>
  <si>
    <t>Sjörs</t>
  </si>
  <si>
    <t>Sphagnum subsecundum</t>
  </si>
  <si>
    <t>Sphagnum subtile</t>
  </si>
  <si>
    <t>SPSU7</t>
  </si>
  <si>
    <t>(Russ.) Warnst.</t>
  </si>
  <si>
    <t>Sphagnum tenellum</t>
  </si>
  <si>
    <t>SPTE70</t>
  </si>
  <si>
    <t>(Brid.) Bory</t>
  </si>
  <si>
    <t>Sphagnum tenerum</t>
  </si>
  <si>
    <t>SPTE11</t>
  </si>
  <si>
    <t>Sphagnum teres</t>
  </si>
  <si>
    <t>SPTE71</t>
  </si>
  <si>
    <t>Ångström in C. J. Hartman</t>
  </si>
  <si>
    <t>Sphagnum torreyanum</t>
  </si>
  <si>
    <t>SPTO6</t>
  </si>
  <si>
    <t>Sphagnum trinitense</t>
  </si>
  <si>
    <t>SPTR3</t>
  </si>
  <si>
    <t>C. Mull.</t>
  </si>
  <si>
    <t>SPVI5</t>
  </si>
  <si>
    <t>Sphagnum warnstorfii</t>
  </si>
  <si>
    <t>SPWA70</t>
  </si>
  <si>
    <t>Sphenopholis intermedia</t>
  </si>
  <si>
    <t>SPIN3</t>
  </si>
  <si>
    <t>(Rydb.) Rydb.</t>
  </si>
  <si>
    <t>Slender wedgescale</t>
  </si>
  <si>
    <t>Sphenopholis nitida</t>
  </si>
  <si>
    <t>SPNI</t>
  </si>
  <si>
    <t>(Biehler) Scribn.</t>
  </si>
  <si>
    <t>Shiny wedgescale</t>
  </si>
  <si>
    <t>Sphenopholis obtusata</t>
  </si>
  <si>
    <t>SPOB</t>
  </si>
  <si>
    <t>(Michx.) Scribn.</t>
  </si>
  <si>
    <t>Prairie wedgescale</t>
  </si>
  <si>
    <t>Sphenopholis pensylvanica</t>
  </si>
  <si>
    <t>SPPE3</t>
  </si>
  <si>
    <t>(L.) A.S. Hitchc.</t>
  </si>
  <si>
    <t>Swamp wedgescale</t>
  </si>
  <si>
    <t>Sphenopholis sp.</t>
  </si>
  <si>
    <t>SPHEN</t>
  </si>
  <si>
    <t>Wedgescale</t>
  </si>
  <si>
    <t>Sphenopholis x pallens</t>
  </si>
  <si>
    <t>SPPA7</t>
  </si>
  <si>
    <t>(Biehler) Scribn. (pro sp.)</t>
  </si>
  <si>
    <t>Tall wedgescale</t>
  </si>
  <si>
    <t>SPAN13</t>
  </si>
  <si>
    <t>stiff clubmoss</t>
  </si>
  <si>
    <t>Spiraea alba</t>
  </si>
  <si>
    <t>SPAL2</t>
  </si>
  <si>
    <t>Du Roi</t>
  </si>
  <si>
    <t>White meadowsweet</t>
  </si>
  <si>
    <t>Spiraea alba var. alba</t>
  </si>
  <si>
    <t>SPALA</t>
  </si>
  <si>
    <t>Narrow-leaf meadow-sweet</t>
  </si>
  <si>
    <t>Spiraea alba var. latifolia</t>
  </si>
  <si>
    <t>SPALL</t>
  </si>
  <si>
    <t>Du Roi (Aiton) Dippel</t>
  </si>
  <si>
    <t>Spiraea latifolia</t>
  </si>
  <si>
    <t>Spiraea betulifolia</t>
  </si>
  <si>
    <t>SPBE2</t>
  </si>
  <si>
    <t>Shinyleaf meadowsweet</t>
  </si>
  <si>
    <t>Spiraea japonica</t>
  </si>
  <si>
    <t>SPJA</t>
  </si>
  <si>
    <t>Japanese spiraea</t>
  </si>
  <si>
    <t>Spiraea japonica var. fortunei</t>
  </si>
  <si>
    <t>SPJAF</t>
  </si>
  <si>
    <t>L. f. (Planch.) Rehder</t>
  </si>
  <si>
    <t>SPLA2</t>
  </si>
  <si>
    <t>(Aiton) Borkh.</t>
  </si>
  <si>
    <t>Spiraea prunifolia</t>
  </si>
  <si>
    <t>SPPR</t>
  </si>
  <si>
    <t>Bridal-wreath spiraea</t>
  </si>
  <si>
    <t>Spiraea sp.</t>
  </si>
  <si>
    <t>Spirea</t>
  </si>
  <si>
    <t>Spiraea tomentosa</t>
  </si>
  <si>
    <t>SPTO2</t>
  </si>
  <si>
    <t>Steeplebush</t>
  </si>
  <si>
    <t>Spiranthes arcisepala</t>
  </si>
  <si>
    <t>_SPAR10</t>
  </si>
  <si>
    <t>M.C. Pace</t>
  </si>
  <si>
    <t>Appalachian ladies' tresses</t>
  </si>
  <si>
    <t>Spiranthes bightensis</t>
  </si>
  <si>
    <t>SPBI</t>
  </si>
  <si>
    <t>Atlantic ladies'-tresses</t>
  </si>
  <si>
    <t>Spiranthes cernua</t>
  </si>
  <si>
    <t>SPCE</t>
  </si>
  <si>
    <t>Nodding ladies'-tresses</t>
  </si>
  <si>
    <t>Spiranthes lacera</t>
  </si>
  <si>
    <t>SPLA4</t>
  </si>
  <si>
    <t>Northern slender ladies'-tresses</t>
  </si>
  <si>
    <t>Spiranthes lacera var. gracilis</t>
  </si>
  <si>
    <t>SPLAG</t>
  </si>
  <si>
    <t>(Raf.) Raf. (Bigelow) Luer</t>
  </si>
  <si>
    <t>Southern slender ladies'-tresses</t>
  </si>
  <si>
    <t>Spiranthes lacera var. lacera</t>
  </si>
  <si>
    <t>SPLAL</t>
  </si>
  <si>
    <t>Spiranthes laciniata</t>
  </si>
  <si>
    <t>SPLA3</t>
  </si>
  <si>
    <t>(Small) Ames</t>
  </si>
  <si>
    <t>Lace-lipped ladies'-tresses</t>
  </si>
  <si>
    <t>Spiranthes lucida</t>
  </si>
  <si>
    <t>SPLU2</t>
  </si>
  <si>
    <t>(H.H. Eat.) Ames</t>
  </si>
  <si>
    <t>Shining ladies'-tresses</t>
  </si>
  <si>
    <t>Spiranthes ochroleuca</t>
  </si>
  <si>
    <t>SPOC</t>
  </si>
  <si>
    <t>Yellow nodding ladies'-tresses</t>
  </si>
  <si>
    <t>Spiranthes odorata</t>
  </si>
  <si>
    <t>SPOD</t>
  </si>
  <si>
    <t>Fragrant ladies'-tresses</t>
  </si>
  <si>
    <t>Spiranthes ovalis</t>
  </si>
  <si>
    <t>SPOV</t>
  </si>
  <si>
    <t>October lady's tresses</t>
  </si>
  <si>
    <t>Spiranthes ovalis var. erostellata</t>
  </si>
  <si>
    <t>SPOVE</t>
  </si>
  <si>
    <t>Lindl. Catling</t>
  </si>
  <si>
    <t>Spiranthes sp.</t>
  </si>
  <si>
    <t>Lady'S Tresses</t>
  </si>
  <si>
    <t>Spiranthes tuberosa</t>
  </si>
  <si>
    <t>SPTU</t>
  </si>
  <si>
    <t>Slender ladies'-tresses</t>
  </si>
  <si>
    <t>Spiranthes vernalis</t>
  </si>
  <si>
    <t>SPVE</t>
  </si>
  <si>
    <t>Spring ladies'-tresses</t>
  </si>
  <si>
    <t>Spirodela polyrrhiza</t>
  </si>
  <si>
    <t>SPPO8</t>
  </si>
  <si>
    <t>(L.) Schleid.</t>
  </si>
  <si>
    <t>Greater duckweed</t>
  </si>
  <si>
    <t>Spirodela sp.</t>
  </si>
  <si>
    <t>SPIRO</t>
  </si>
  <si>
    <t>Schleid.</t>
  </si>
  <si>
    <t>Duckmeat</t>
  </si>
  <si>
    <t>Sporobolus asper</t>
  </si>
  <si>
    <t>Sporobolus compositus var. compositus</t>
  </si>
  <si>
    <t>SPAS</t>
  </si>
  <si>
    <t>SPCOC2</t>
  </si>
  <si>
    <t>(P. Beauv.) Kunth</t>
  </si>
  <si>
    <t>Composite dropseed</t>
  </si>
  <si>
    <t>Sporobolus compositus</t>
  </si>
  <si>
    <t>Sporobolus clandestinus</t>
  </si>
  <si>
    <t>SPCL</t>
  </si>
  <si>
    <t>(Biehler) Hitchc.</t>
  </si>
  <si>
    <t>Rough dropseed</t>
  </si>
  <si>
    <t>SPCO16</t>
  </si>
  <si>
    <t>(Poir.) Merr.</t>
  </si>
  <si>
    <t>Long-leaf Rush-grass</t>
  </si>
  <si>
    <t>Sand dropseed</t>
  </si>
  <si>
    <t>Sporobolus indicus</t>
  </si>
  <si>
    <t>SPIN4</t>
  </si>
  <si>
    <t>Smut-grass</t>
  </si>
  <si>
    <t>Sporobolus neglectus</t>
  </si>
  <si>
    <t>SPNE2</t>
  </si>
  <si>
    <t>Small rush-grass</t>
  </si>
  <si>
    <t>Sporobolus sp.</t>
  </si>
  <si>
    <t>SPORO</t>
  </si>
  <si>
    <t>Dropseed</t>
  </si>
  <si>
    <t>Sporobolus vaginiflorus</t>
  </si>
  <si>
    <t>SPVA</t>
  </si>
  <si>
    <t>(Torr. ex A. Gray) Alph. Wood</t>
  </si>
  <si>
    <t>Poverty grass sheathed dropseed</t>
  </si>
  <si>
    <t>Stachys annua</t>
  </si>
  <si>
    <t>STAN</t>
  </si>
  <si>
    <t>Annual woundwort</t>
  </si>
  <si>
    <t>Stachys arvensis</t>
  </si>
  <si>
    <t>STAR</t>
  </si>
  <si>
    <t>Field woundwort</t>
  </si>
  <si>
    <t>Stachys aspera</t>
  </si>
  <si>
    <t>STAS</t>
  </si>
  <si>
    <t>Hyssopleaf Hedgenettle</t>
  </si>
  <si>
    <t>Stachys germanica</t>
  </si>
  <si>
    <t>STGE</t>
  </si>
  <si>
    <t>Hedge-nettle</t>
  </si>
  <si>
    <t>Stachys hispida</t>
  </si>
  <si>
    <t>Stachys tenuifolia</t>
  </si>
  <si>
    <t>STHI</t>
  </si>
  <si>
    <t>Smooth hedge-nettle</t>
  </si>
  <si>
    <t>Stachys hyssopifolia</t>
  </si>
  <si>
    <t>STHY3</t>
  </si>
  <si>
    <t>Hyssop hedge-nettle</t>
  </si>
  <si>
    <t>Stachys hyssopifolia var. hyssopifolia</t>
  </si>
  <si>
    <t>STHYH</t>
  </si>
  <si>
    <t>Stachys palustris</t>
  </si>
  <si>
    <t>Marsh hedge-nettle</t>
  </si>
  <si>
    <t>Stachys palustris var. homotricha</t>
  </si>
  <si>
    <t>STPAH</t>
  </si>
  <si>
    <t>STPIP5</t>
  </si>
  <si>
    <t>Hairy hedge-nettle</t>
  </si>
  <si>
    <t>Stachys palustris var. pilosa</t>
  </si>
  <si>
    <t>STPAP6</t>
  </si>
  <si>
    <t>STPI6</t>
  </si>
  <si>
    <t>Stachys sp.</t>
  </si>
  <si>
    <t>Hedgenettle</t>
  </si>
  <si>
    <t>Stachys sylvatica</t>
  </si>
  <si>
    <t>STSY2</t>
  </si>
  <si>
    <t>Hedge woundwort</t>
  </si>
  <si>
    <t>Staphylea sp.</t>
  </si>
  <si>
    <t>STAPH</t>
  </si>
  <si>
    <t>Bladdernut</t>
  </si>
  <si>
    <t>Staphyleaceae</t>
  </si>
  <si>
    <t>Staphylea trifolia</t>
  </si>
  <si>
    <t>STTR</t>
  </si>
  <si>
    <t>Stellaria alsine</t>
  </si>
  <si>
    <t>STAL4</t>
  </si>
  <si>
    <t>Grimm</t>
  </si>
  <si>
    <t>Bog chickweed</t>
  </si>
  <si>
    <t>STAQ4</t>
  </si>
  <si>
    <t>Boreal starwort</t>
  </si>
  <si>
    <t>Stellaria borealis var. borealis</t>
  </si>
  <si>
    <t>Stellaria borealis ssp. borealis</t>
  </si>
  <si>
    <t>STBOB</t>
  </si>
  <si>
    <t>STBOB4</t>
  </si>
  <si>
    <t>Stellaria graminea</t>
  </si>
  <si>
    <t>STGR</t>
  </si>
  <si>
    <t>Lesser stitchwort</t>
  </si>
  <si>
    <t>Long-leaved stitchwort</t>
  </si>
  <si>
    <t>(L.) Vill.</t>
  </si>
  <si>
    <t>Common chickweed</t>
  </si>
  <si>
    <t>Stellaria pubera</t>
  </si>
  <si>
    <t>STPU</t>
  </si>
  <si>
    <t>Star chickweed</t>
  </si>
  <si>
    <t>Stellaria sp.</t>
  </si>
  <si>
    <t>Starwort</t>
  </si>
  <si>
    <t>Stenanthium leimanthoides</t>
  </si>
  <si>
    <t>Zigadenus leimanthoides</t>
  </si>
  <si>
    <t>STLE14</t>
  </si>
  <si>
    <t>ZILE</t>
  </si>
  <si>
    <t>(A. Gray) Zomlefer &amp; Judd</t>
  </si>
  <si>
    <t>pine barren deathcamas</t>
  </si>
  <si>
    <t>Claspleaf twistedstalk</t>
  </si>
  <si>
    <t>Streptopus amplexifolius var. amplexifolius</t>
  </si>
  <si>
    <t>STAMA2</t>
  </si>
  <si>
    <t>White twisted-stalk</t>
  </si>
  <si>
    <t>(Aiton) Reveal</t>
  </si>
  <si>
    <t>Rosy twisted-stalk</t>
  </si>
  <si>
    <t>Streptopus lanceolatus var. lanceolatus</t>
  </si>
  <si>
    <t>STLAL2</t>
  </si>
  <si>
    <t>Twistedstalk</t>
  </si>
  <si>
    <t>Streptopus roseus var. perspectus</t>
  </si>
  <si>
    <t>Streptopus lanceolatus var. roseus</t>
  </si>
  <si>
    <t>Streptopus roseus</t>
  </si>
  <si>
    <t>STLAR</t>
  </si>
  <si>
    <t>(Aiton) Reveal (Michx.) Reveal</t>
  </si>
  <si>
    <t>STRO4</t>
  </si>
  <si>
    <t>STROP2</t>
  </si>
  <si>
    <t>Michx. Fassett</t>
  </si>
  <si>
    <t>Streptopus sp.</t>
  </si>
  <si>
    <t>Strophostyles helvola</t>
  </si>
  <si>
    <t>STHE9</t>
  </si>
  <si>
    <t>Wild bean</t>
  </si>
  <si>
    <t>Strophostyles leiosperma</t>
  </si>
  <si>
    <t>STLE6</t>
  </si>
  <si>
    <t>(Torr. &amp; A. Gray) Piper</t>
  </si>
  <si>
    <t>Strophostyles sp.</t>
  </si>
  <si>
    <t>STROP</t>
  </si>
  <si>
    <t>Fuzzybean</t>
  </si>
  <si>
    <t>Strophostyles umbellata</t>
  </si>
  <si>
    <t>STUM2</t>
  </si>
  <si>
    <t>(Pers.) Böerner (Blytt) Haynes, D.H. Les &amp; M. Kral</t>
  </si>
  <si>
    <t>(L.) Böerner</t>
  </si>
  <si>
    <t>Stuckenia sp.</t>
  </si>
  <si>
    <t>STUCK</t>
  </si>
  <si>
    <t>Börner</t>
  </si>
  <si>
    <t>(Turcz.) Holub</t>
  </si>
  <si>
    <t>Stylisma pickeringii</t>
  </si>
  <si>
    <t>STPI3</t>
  </si>
  <si>
    <t>(Torr. ex M.A. Curtis) A. Gray</t>
  </si>
  <si>
    <t>Stylisma pickeringii var. caesariensis</t>
  </si>
  <si>
    <t>_STPIC</t>
  </si>
  <si>
    <t>unpublished</t>
  </si>
  <si>
    <t>Stylisma sp.</t>
  </si>
  <si>
    <t>STYLI</t>
  </si>
  <si>
    <t>Dawnflower</t>
  </si>
  <si>
    <t>Stylophorum diphyllum</t>
  </si>
  <si>
    <t>STDI3</t>
  </si>
  <si>
    <t>Celandine-poppy</t>
  </si>
  <si>
    <t>Stylophorum sp.</t>
  </si>
  <si>
    <t>STYLO3</t>
  </si>
  <si>
    <t>Stylophorum</t>
  </si>
  <si>
    <t>Stylosanthes biflora</t>
  </si>
  <si>
    <t>STBI2</t>
  </si>
  <si>
    <t>Pencil-flower</t>
  </si>
  <si>
    <t>Stylosanthes sp.</t>
  </si>
  <si>
    <t>STYLO4</t>
  </si>
  <si>
    <t>Pencilflower</t>
  </si>
  <si>
    <t>Suaeda calceoliformis</t>
  </si>
  <si>
    <t>SUCA2</t>
  </si>
  <si>
    <t>American sea-blite</t>
  </si>
  <si>
    <t>Suaeda linearis</t>
  </si>
  <si>
    <t>SULI</t>
  </si>
  <si>
    <t>(Ell.) Moq.</t>
  </si>
  <si>
    <t>Tall sea-blite</t>
  </si>
  <si>
    <t>Suaeda maritima</t>
  </si>
  <si>
    <t>SUMA</t>
  </si>
  <si>
    <t>Low sea-blite</t>
  </si>
  <si>
    <t>Suaeda rolandii</t>
  </si>
  <si>
    <t>SURO</t>
  </si>
  <si>
    <t>Bassett &amp; C.W. Crompton</t>
  </si>
  <si>
    <t>Roland's sea-blite</t>
  </si>
  <si>
    <t>Suaeda sp.</t>
  </si>
  <si>
    <t>Forssk. ex J.F. Gmel.</t>
  </si>
  <si>
    <t>Seepweed</t>
  </si>
  <si>
    <t>SWRA2</t>
  </si>
  <si>
    <t>(Lam.) Muldenke</t>
  </si>
  <si>
    <t>Gray dogwood</t>
  </si>
  <si>
    <t>(L.) S.F. Blake</t>
  </si>
  <si>
    <t>Symphoricarpos orbiculatus</t>
  </si>
  <si>
    <t>Coralberry</t>
  </si>
  <si>
    <t>Symphoricarpos sp.</t>
  </si>
  <si>
    <t>Duham.</t>
  </si>
  <si>
    <t>(Torr. &amp; Gray) A.&amp; D. Löve</t>
  </si>
  <si>
    <t>Silvery aster</t>
  </si>
  <si>
    <t>SYCOC</t>
  </si>
  <si>
    <t>Common blue wood aster</t>
  </si>
  <si>
    <t>Rice button aster</t>
  </si>
  <si>
    <t>Symphyotrichum dumosum var. dumosum</t>
  </si>
  <si>
    <t>SYDUD2</t>
  </si>
  <si>
    <t>Symphyotrichum dumosum var. strictior</t>
  </si>
  <si>
    <t>SYDUS</t>
  </si>
  <si>
    <t>(L.) G.L. Nesom (Torr. &amp; A. Gray) G.L. Nesom</t>
  </si>
  <si>
    <t>SYERE</t>
  </si>
  <si>
    <t>SYERP</t>
  </si>
  <si>
    <t>(L.) G.L. Nesom (Kuntze) G.L. Nesom</t>
  </si>
  <si>
    <t>white heath aster</t>
  </si>
  <si>
    <t>(Nees) G.L. Nesom</t>
  </si>
  <si>
    <t>Smooth blue aster</t>
  </si>
  <si>
    <t>SYLAL3</t>
  </si>
  <si>
    <t>(Willd.) G.L. Nesom</t>
  </si>
  <si>
    <t>Symphyotrichum lanceolatum var. lanceolatum</t>
  </si>
  <si>
    <t>SYLAL</t>
  </si>
  <si>
    <t>(L.) Á. Löve &amp; D. Löve</t>
  </si>
  <si>
    <t>Symphyotrichum lateriflorum var. lateriflorum</t>
  </si>
  <si>
    <t>SYLAL7</t>
  </si>
  <si>
    <t>Smooth heart-leaved aster</t>
  </si>
  <si>
    <t>(L.) Nesom</t>
  </si>
  <si>
    <t>Symphyotrichum patens</t>
  </si>
  <si>
    <t>SYPA11</t>
  </si>
  <si>
    <t>(Muhl. ex Willd.) G.L. Nesom</t>
  </si>
  <si>
    <t>SYPIP3</t>
  </si>
  <si>
    <t>(Willd.) Nesom</t>
  </si>
  <si>
    <t>Symphyotrichum pilosum var. pringlei</t>
  </si>
  <si>
    <t>SYPIP2</t>
  </si>
  <si>
    <t>(Willd.) G.L. Nesom (A. Gray) G.L. Nesom</t>
  </si>
  <si>
    <t>Pringle's Aster</t>
  </si>
  <si>
    <t>(Poir.) Nesom</t>
  </si>
  <si>
    <t>(Muhl. ex Willd.) Nesom</t>
  </si>
  <si>
    <t>(Ell.) Nesom</t>
  </si>
  <si>
    <t>Symphyotrichum sp.</t>
  </si>
  <si>
    <t>(Michx.) Nesom</t>
  </si>
  <si>
    <t>Wavyleaf aster</t>
  </si>
  <si>
    <t>(Lindl.) G.L. Nesom</t>
  </si>
  <si>
    <t>Arrow-leaf aster</t>
  </si>
  <si>
    <t>Symphyotrichum x amethystinum</t>
  </si>
  <si>
    <t>SYAM3</t>
  </si>
  <si>
    <t>(Nutt.) G.L. Nesom</t>
  </si>
  <si>
    <t>Amethyst aster</t>
  </si>
  <si>
    <t>Symphytum officinale</t>
  </si>
  <si>
    <t>SYOF</t>
  </si>
  <si>
    <t>Comfrey</t>
  </si>
  <si>
    <t>Symphytum sp.</t>
  </si>
  <si>
    <t>SYMPH2</t>
  </si>
  <si>
    <t>Symplocarpus foetidus</t>
  </si>
  <si>
    <t>SYFO</t>
  </si>
  <si>
    <t>(L.) Salisb. ex Nutt.</t>
  </si>
  <si>
    <t>Skunk cabbage</t>
  </si>
  <si>
    <t>Symplocarpus sp.</t>
  </si>
  <si>
    <t>SYMPL</t>
  </si>
  <si>
    <t>Salisb. ex W.P.C. Barton</t>
  </si>
  <si>
    <t>Skunk Cabbage</t>
  </si>
  <si>
    <t>Syringa sp.</t>
  </si>
  <si>
    <t>SYRIN</t>
  </si>
  <si>
    <t>Lilac</t>
  </si>
  <si>
    <t>Syringa vulgaris</t>
  </si>
  <si>
    <t>SYVU</t>
  </si>
  <si>
    <t>Common lilac</t>
  </si>
  <si>
    <t>Taenidia integerrima</t>
  </si>
  <si>
    <t>TAIN</t>
  </si>
  <si>
    <t>(L.) Drude</t>
  </si>
  <si>
    <t>Yellow pimpernel</t>
  </si>
  <si>
    <t>Taenidia sp.</t>
  </si>
  <si>
    <t>TAENI</t>
  </si>
  <si>
    <t>(Torr. &amp; A. Gray) Drude</t>
  </si>
  <si>
    <t>Taenidia</t>
  </si>
  <si>
    <t>Tamarix gallica</t>
  </si>
  <si>
    <t>TAGA</t>
  </si>
  <si>
    <t>Tamarisk</t>
  </si>
  <si>
    <t>Tamaricaceae</t>
  </si>
  <si>
    <t>Tamarix sp.</t>
  </si>
  <si>
    <t>TAMAR2</t>
  </si>
  <si>
    <t>(L.) Sch. Bip.</t>
  </si>
  <si>
    <t>Tanacetum sp.</t>
  </si>
  <si>
    <t>TANAC</t>
  </si>
  <si>
    <t>Tansy</t>
  </si>
  <si>
    <t>Common tansy</t>
  </si>
  <si>
    <t>Taraxacum erythrospermum</t>
  </si>
  <si>
    <t>Taraxacum laevigatum</t>
  </si>
  <si>
    <t>TAER3</t>
  </si>
  <si>
    <t>TALA2</t>
  </si>
  <si>
    <t xml:space="preserve">Andrz. ex Besser
</t>
  </si>
  <si>
    <t>Red-seeded dandelion</t>
  </si>
  <si>
    <t>(Willd.) DC.</t>
  </si>
  <si>
    <t>G.H. Weber ex Wiggers</t>
  </si>
  <si>
    <t>Common dandelion</t>
  </si>
  <si>
    <t>Taraxacum sp.</t>
  </si>
  <si>
    <t>Dandelion</t>
  </si>
  <si>
    <t>Taxodium distichum</t>
  </si>
  <si>
    <t>TADI2</t>
  </si>
  <si>
    <t>Bald cypress</t>
  </si>
  <si>
    <t>Taxodium sp.</t>
  </si>
  <si>
    <t>TAXOD</t>
  </si>
  <si>
    <t>Bald Cypress</t>
  </si>
  <si>
    <t>Taxus baccata</t>
  </si>
  <si>
    <t>TABA80</t>
  </si>
  <si>
    <t>English yew</t>
  </si>
  <si>
    <t>Taxus canadensis</t>
  </si>
  <si>
    <t>TACA7</t>
  </si>
  <si>
    <t>Canadian yew</t>
  </si>
  <si>
    <t>Taxus cuspidata</t>
  </si>
  <si>
    <t>TACU</t>
  </si>
  <si>
    <t>Japanese yew</t>
  </si>
  <si>
    <t>Taxus sp.</t>
  </si>
  <si>
    <t>TAXUS</t>
  </si>
  <si>
    <t>Yew</t>
  </si>
  <si>
    <t>Shepherd's cress</t>
  </si>
  <si>
    <t>Teesdalia sp.</t>
  </si>
  <si>
    <t>TEESD</t>
  </si>
  <si>
    <t>Shepardscress</t>
  </si>
  <si>
    <t>Tephrosia sp.</t>
  </si>
  <si>
    <t>TEPHR</t>
  </si>
  <si>
    <t>Hoarypea</t>
  </si>
  <si>
    <t>Tephrosia virginiana</t>
  </si>
  <si>
    <t>TEVI</t>
  </si>
  <si>
    <t>Goat's-rue</t>
  </si>
  <si>
    <t>TECA3</t>
  </si>
  <si>
    <t>American germander</t>
  </si>
  <si>
    <t>Teucrium canadense var. canadense</t>
  </si>
  <si>
    <t>TECAC</t>
  </si>
  <si>
    <t>Canada germander</t>
  </si>
  <si>
    <t>L. (A. Gray) E.M. McClint. &amp; Epling</t>
  </si>
  <si>
    <t>Hairy germander</t>
  </si>
  <si>
    <t>Teucrium sp.</t>
  </si>
  <si>
    <t>TEUCR</t>
  </si>
  <si>
    <t>Germander</t>
  </si>
  <si>
    <t>Thalictrum dasycarpum</t>
  </si>
  <si>
    <t>THDA</t>
  </si>
  <si>
    <t>Fisch. &amp; Avé-Lall.</t>
  </si>
  <si>
    <t>Purple meadow rue</t>
  </si>
  <si>
    <t>Thalictrum dioicum</t>
  </si>
  <si>
    <t>THDI</t>
  </si>
  <si>
    <t>Early meadow-rue</t>
  </si>
  <si>
    <t>Thalictrum pubescens</t>
  </si>
  <si>
    <t>THPU2</t>
  </si>
  <si>
    <t>Tall meadow-rue</t>
  </si>
  <si>
    <t>Thalictrum revolutum</t>
  </si>
  <si>
    <t>THRE</t>
  </si>
  <si>
    <t>Waxyleaf meadow-rue</t>
  </si>
  <si>
    <t>Meadow-Rue</t>
  </si>
  <si>
    <t>(L.) Eames &amp; Boivin</t>
  </si>
  <si>
    <t>Thaspium barbinode</t>
  </si>
  <si>
    <t>THBA</t>
  </si>
  <si>
    <t>Hairy-joint meadow-parsnip</t>
  </si>
  <si>
    <t>Thaspium sp.</t>
  </si>
  <si>
    <t>THASP</t>
  </si>
  <si>
    <t>Meadowparsnip</t>
  </si>
  <si>
    <t>Thaspium trifoliatum</t>
  </si>
  <si>
    <t>THTR</t>
  </si>
  <si>
    <t>Purple meadowparsnip</t>
  </si>
  <si>
    <t>Thaspium trifoliatum var. trifoliatum</t>
  </si>
  <si>
    <t>THTRT</t>
  </si>
  <si>
    <t>THHE</t>
  </si>
  <si>
    <t>(Michx.) Weatherby</t>
  </si>
  <si>
    <t>Southern beech fern</t>
  </si>
  <si>
    <t>(L.) Nieuwl.</t>
  </si>
  <si>
    <t>Thelypteris palustris</t>
  </si>
  <si>
    <t>THPA</t>
  </si>
  <si>
    <t>Schott</t>
  </si>
  <si>
    <t>Eastern marsh fern</t>
  </si>
  <si>
    <t>Thelypteris palustris var. pubescens</t>
  </si>
  <si>
    <t>THPAP</t>
  </si>
  <si>
    <t>Schott (G. Lawson) Fernald</t>
  </si>
  <si>
    <t>THPH</t>
  </si>
  <si>
    <t>(L.) Slosson</t>
  </si>
  <si>
    <t>Long beech fern</t>
  </si>
  <si>
    <t>(Davenport) Nieuwl.</t>
  </si>
  <si>
    <t>Thelypteris sp.</t>
  </si>
  <si>
    <t>THELY2</t>
  </si>
  <si>
    <t>Maiden Fern</t>
  </si>
  <si>
    <t>Thermopsis mollis</t>
  </si>
  <si>
    <t>THMO2</t>
  </si>
  <si>
    <t>(Michx.) M.A. Curtis ex A. Gray</t>
  </si>
  <si>
    <t>Alleghany thermopsis</t>
  </si>
  <si>
    <t>Thermopsis sp.</t>
  </si>
  <si>
    <t>THERM</t>
  </si>
  <si>
    <t>Goldenbanner</t>
  </si>
  <si>
    <t>Thlaspi alliaceum</t>
  </si>
  <si>
    <t>THAL2</t>
  </si>
  <si>
    <t>Garlic pennycress</t>
  </si>
  <si>
    <t>Thlaspi arvense</t>
  </si>
  <si>
    <t>THAR5</t>
  </si>
  <si>
    <t>Field pennycress</t>
  </si>
  <si>
    <t>THPE</t>
  </si>
  <si>
    <t>Thlaspi sp.</t>
  </si>
  <si>
    <t>THLAS</t>
  </si>
  <si>
    <t>Thuja occidentalis</t>
  </si>
  <si>
    <t>THOC2</t>
  </si>
  <si>
    <t>Arborvitae</t>
  </si>
  <si>
    <t>Thuja sp.</t>
  </si>
  <si>
    <t>THUJA</t>
  </si>
  <si>
    <t>Thymus praecox ssp. arcticus</t>
  </si>
  <si>
    <t>THPRA</t>
  </si>
  <si>
    <t>Opiz (Durand) Jalas</t>
  </si>
  <si>
    <t>Creeping thyme</t>
  </si>
  <si>
    <t>Thymus serpyllum</t>
  </si>
  <si>
    <t>Thymus praecox ssp. brittanicus</t>
  </si>
  <si>
    <t>_THPRB</t>
  </si>
  <si>
    <t>Opiz (Ronniger) Holub</t>
  </si>
  <si>
    <t>THSE</t>
  </si>
  <si>
    <t>Thymus sp.</t>
  </si>
  <si>
    <t>THYMU</t>
  </si>
  <si>
    <t>Thyme</t>
  </si>
  <si>
    <t>Tiarella cordifolia</t>
  </si>
  <si>
    <t>TICO</t>
  </si>
  <si>
    <t>Foamflower</t>
  </si>
  <si>
    <t>Tiarella cordifolia var. cordifolia</t>
  </si>
  <si>
    <t>TICOC2</t>
  </si>
  <si>
    <t>Tiarella sp.</t>
  </si>
  <si>
    <t>TIARE</t>
  </si>
  <si>
    <t>Tilia americana</t>
  </si>
  <si>
    <t>TIAM</t>
  </si>
  <si>
    <t>American basswood</t>
  </si>
  <si>
    <t>Tiliaceae</t>
  </si>
  <si>
    <t>Tilia americana var. americana</t>
  </si>
  <si>
    <t>TIAMA</t>
  </si>
  <si>
    <t>Tilia americana var. heterophylla</t>
  </si>
  <si>
    <t>TIAMH</t>
  </si>
  <si>
    <t>L. (Vent.) Loudon</t>
  </si>
  <si>
    <t>Tilia cordata</t>
  </si>
  <si>
    <t>TICO2</t>
  </si>
  <si>
    <t>Littleleaf linden</t>
  </si>
  <si>
    <t>Tilia sp.</t>
  </si>
  <si>
    <t>TILIA</t>
  </si>
  <si>
    <t>Basswood</t>
  </si>
  <si>
    <t>Tipularia discolor</t>
  </si>
  <si>
    <t>TIDI</t>
  </si>
  <si>
    <t>Cranefly orchid</t>
  </si>
  <si>
    <t>Tipularia sp.</t>
  </si>
  <si>
    <t>TIPUL</t>
  </si>
  <si>
    <t>Tipularia</t>
  </si>
  <si>
    <t>Tofieldia glutinosa</t>
  </si>
  <si>
    <t>Triantha glutinosa</t>
  </si>
  <si>
    <t>TOGL2</t>
  </si>
  <si>
    <t>Sticky tofieldia</t>
  </si>
  <si>
    <t>Tofieldia racemosa</t>
  </si>
  <si>
    <t>Triantha racemosa</t>
  </si>
  <si>
    <t>TORA</t>
  </si>
  <si>
    <t>TRRA6</t>
  </si>
  <si>
    <t>(Walter) Britton, Sterns &amp; Poggenb.</t>
  </si>
  <si>
    <t>False asphodel</t>
  </si>
  <si>
    <t>Tofieldia sp.</t>
  </si>
  <si>
    <t>TOFIE</t>
  </si>
  <si>
    <t>Tofieldia</t>
  </si>
  <si>
    <t>Torilis japonica</t>
  </si>
  <si>
    <t>TOJA</t>
  </si>
  <si>
    <t>(Houtt.) DC.</t>
  </si>
  <si>
    <t>Japanese hedge-parsley</t>
  </si>
  <si>
    <t>Torilis nodosa</t>
  </si>
  <si>
    <t>TONO</t>
  </si>
  <si>
    <t>Knotted Hedge Parsley</t>
  </si>
  <si>
    <t>Torilis sp.</t>
  </si>
  <si>
    <t>TORIL</t>
  </si>
  <si>
    <t>Hedgeparsley</t>
  </si>
  <si>
    <t>TOPA6</t>
  </si>
  <si>
    <t>(Torr.) Church</t>
  </si>
  <si>
    <t>Pale false mannagrass</t>
  </si>
  <si>
    <t>Torreyochloa pallida var. fernaldii</t>
  </si>
  <si>
    <t>TOPAF</t>
  </si>
  <si>
    <t>(Torr.) Church (Hitchc.) Dore ex Koyama &amp; Kawano</t>
  </si>
  <si>
    <t>Fernald's False Manna Grass</t>
  </si>
  <si>
    <t>Torreyochloa sp.</t>
  </si>
  <si>
    <t>TORRE2</t>
  </si>
  <si>
    <t>Church</t>
  </si>
  <si>
    <t>False Mannagrass</t>
  </si>
  <si>
    <t>Toxicodendron pubescens</t>
  </si>
  <si>
    <t>TOPU2</t>
  </si>
  <si>
    <t>Poison oak</t>
  </si>
  <si>
    <t>TORA2</t>
  </si>
  <si>
    <t>Poison ivy</t>
  </si>
  <si>
    <t>Shrub, Subshrub, Vine</t>
  </si>
  <si>
    <t>Toxicodendron sp.</t>
  </si>
  <si>
    <t>TOXIC</t>
  </si>
  <si>
    <t>Poison Oak</t>
  </si>
  <si>
    <t>Toxicodendron vernix</t>
  </si>
  <si>
    <t>TOVE</t>
  </si>
  <si>
    <t>Poison sumac</t>
  </si>
  <si>
    <t>Tradescantia ohiensis</t>
  </si>
  <si>
    <t>TROH</t>
  </si>
  <si>
    <t>Spiderwort</t>
  </si>
  <si>
    <t>Tradescantia sp.</t>
  </si>
  <si>
    <t>TRADE</t>
  </si>
  <si>
    <t>Tradescantia virginiana</t>
  </si>
  <si>
    <t>TRVI</t>
  </si>
  <si>
    <t>Yellow goatsbreard</t>
  </si>
  <si>
    <t>Tragopogon lamottei</t>
  </si>
  <si>
    <t>Tragopogon pratensis</t>
  </si>
  <si>
    <t>TRLA30</t>
  </si>
  <si>
    <t>Jack-go-to-bed-at-noon</t>
  </si>
  <si>
    <t>Tragopogon porrifolius</t>
  </si>
  <si>
    <t>TRPO</t>
  </si>
  <si>
    <t>Oyster-plant</t>
  </si>
  <si>
    <t>Tragopogon sp.</t>
  </si>
  <si>
    <t>Goatsbeard</t>
  </si>
  <si>
    <t>Trapa natans</t>
  </si>
  <si>
    <t>TRNA</t>
  </si>
  <si>
    <t>Water-chestnut</t>
  </si>
  <si>
    <t>Trapaceae</t>
  </si>
  <si>
    <t>Trapa sp.</t>
  </si>
  <si>
    <t>TRAPA</t>
  </si>
  <si>
    <t>Water Chestnut</t>
  </si>
  <si>
    <t>(Spach) Gleason</t>
  </si>
  <si>
    <t>Fraser's St. John's-wort</t>
  </si>
  <si>
    <t>Triadenum sp.</t>
  </si>
  <si>
    <t>TRIAD</t>
  </si>
  <si>
    <t>Marsh St. Johnswort</t>
  </si>
  <si>
    <t>Marsh St. John's-wort</t>
  </si>
  <si>
    <t>(J.G. Gmel.) Gleason</t>
  </si>
  <si>
    <t>(Michx.) Baker</t>
  </si>
  <si>
    <t>(Walt.) Small</t>
  </si>
  <si>
    <t>Coastal false asphodel</t>
  </si>
  <si>
    <t>Triantha sp.</t>
  </si>
  <si>
    <t>TRIAN2</t>
  </si>
  <si>
    <t>(Nutt.) Baker</t>
  </si>
  <si>
    <t>False Asphodel</t>
  </si>
  <si>
    <t>Trianthema portulacastrum</t>
  </si>
  <si>
    <t>TRPO2</t>
  </si>
  <si>
    <t>Beach purslane</t>
  </si>
  <si>
    <t>Trianthema sp.</t>
  </si>
  <si>
    <t>TRIAN</t>
  </si>
  <si>
    <t>Trianthema</t>
  </si>
  <si>
    <t>Tribulus sp.</t>
  </si>
  <si>
    <t>TRIBU</t>
  </si>
  <si>
    <t>Puncturevine</t>
  </si>
  <si>
    <t>Zygophyllaceae</t>
  </si>
  <si>
    <t>Tribulus terrestris</t>
  </si>
  <si>
    <t>TRTE</t>
  </si>
  <si>
    <t>Puncture-vine</t>
  </si>
  <si>
    <t>Farrar</t>
  </si>
  <si>
    <t>Trichomanes sp.</t>
  </si>
  <si>
    <t>TRICH5</t>
  </si>
  <si>
    <t>Bristle Fern</t>
  </si>
  <si>
    <t>Trichophorum planifolium</t>
  </si>
  <si>
    <t>TRPL6</t>
  </si>
  <si>
    <t>(Spreng.) Palla</t>
  </si>
  <si>
    <t>Bashful bulrush</t>
  </si>
  <si>
    <t>Trichophorum sp.</t>
  </si>
  <si>
    <t>TRICH22</t>
  </si>
  <si>
    <t>Trichostema dichotomum</t>
  </si>
  <si>
    <t>TRDI2</t>
  </si>
  <si>
    <t>Blue-curls</t>
  </si>
  <si>
    <t>Trichostema setaceum</t>
  </si>
  <si>
    <t>TRSE5</t>
  </si>
  <si>
    <t>Narrow-leaved blue curls</t>
  </si>
  <si>
    <t>Trichostema sp.</t>
  </si>
  <si>
    <t>TRICH9</t>
  </si>
  <si>
    <t>Bluecurls</t>
  </si>
  <si>
    <t>Tridens flavus</t>
  </si>
  <si>
    <t>TRFL2</t>
  </si>
  <si>
    <t>(L.) Hitchc.</t>
  </si>
  <si>
    <t>Purpletop tridens</t>
  </si>
  <si>
    <t>Tridens flavus var. chapmanii</t>
  </si>
  <si>
    <t>TRFLC</t>
  </si>
  <si>
    <t>(L.) Hitchc. (Small) Shinners</t>
  </si>
  <si>
    <t>Chapman's redtop</t>
  </si>
  <si>
    <t>Tridens flavus var. flavus</t>
  </si>
  <si>
    <t>TRFLF</t>
  </si>
  <si>
    <t>Tridens sp.</t>
  </si>
  <si>
    <t>TRIDE</t>
  </si>
  <si>
    <t>Roem. &amp; Schult.</t>
  </si>
  <si>
    <t>Tridens</t>
  </si>
  <si>
    <t>Trientalis sp.</t>
  </si>
  <si>
    <t>Starflower</t>
  </si>
  <si>
    <t>Rabbit's-foot clover</t>
  </si>
  <si>
    <t>Trifolium aureum</t>
  </si>
  <si>
    <t>TRAU2</t>
  </si>
  <si>
    <t>Pollich</t>
  </si>
  <si>
    <t>Large yellow hop-clover</t>
  </si>
  <si>
    <t>Trifolium campestre</t>
  </si>
  <si>
    <t>TRCA5</t>
  </si>
  <si>
    <t>Low hop-clover</t>
  </si>
  <si>
    <t>Sibth.</t>
  </si>
  <si>
    <t>Little hop-clover</t>
  </si>
  <si>
    <t>Trifolium fragiferum</t>
  </si>
  <si>
    <t>TRFR2</t>
  </si>
  <si>
    <t>Strawberry Clover</t>
  </si>
  <si>
    <t>Trifolium hybridum</t>
  </si>
  <si>
    <t>TRHY</t>
  </si>
  <si>
    <t>Alsike clover</t>
  </si>
  <si>
    <t>Trifolium incarnatum</t>
  </si>
  <si>
    <t>TRIN3</t>
  </si>
  <si>
    <t>Crimson clover</t>
  </si>
  <si>
    <t>Trifolium medium</t>
  </si>
  <si>
    <t>TRME</t>
  </si>
  <si>
    <t>Zig-zag clover</t>
  </si>
  <si>
    <t>Red clover</t>
  </si>
  <si>
    <t>Trifolium reflexum</t>
  </si>
  <si>
    <t>TRRE2</t>
  </si>
  <si>
    <t>Buffalo clover</t>
  </si>
  <si>
    <t>White clover</t>
  </si>
  <si>
    <t>Trifolium resupinatum</t>
  </si>
  <si>
    <t>TRRE4</t>
  </si>
  <si>
    <t>Persian clover</t>
  </si>
  <si>
    <t>Trifolium sp.</t>
  </si>
  <si>
    <t>Clover</t>
  </si>
  <si>
    <t>Trifolium stoloniferum</t>
  </si>
  <si>
    <t>TRST4</t>
  </si>
  <si>
    <t>Muhl. ex Eaton</t>
  </si>
  <si>
    <t>Running buffalo clover</t>
  </si>
  <si>
    <t>Seaside arrow-grass</t>
  </si>
  <si>
    <t>Triglochin sp.</t>
  </si>
  <si>
    <t>TRIGL</t>
  </si>
  <si>
    <t>Arrowgrass</t>
  </si>
  <si>
    <t>Trillium cernuum</t>
  </si>
  <si>
    <t>Nodding trillium</t>
  </si>
  <si>
    <t>Trillium erectum</t>
  </si>
  <si>
    <t>TRER3</t>
  </si>
  <si>
    <t>Purple trillium</t>
  </si>
  <si>
    <t>Trillium grandiflorum</t>
  </si>
  <si>
    <t>TRGR4</t>
  </si>
  <si>
    <t>(Michx.) Salisb.</t>
  </si>
  <si>
    <t>White trillium</t>
  </si>
  <si>
    <t>Trillium sp.</t>
  </si>
  <si>
    <t>TRILL</t>
  </si>
  <si>
    <t>Trillium undulatum</t>
  </si>
  <si>
    <t>TRUN</t>
  </si>
  <si>
    <t>Painted trillium</t>
  </si>
  <si>
    <t>Triodanis perfoliata</t>
  </si>
  <si>
    <t>TRPE4</t>
  </si>
  <si>
    <t>Venus's looking-glass</t>
  </si>
  <si>
    <t>Triodanis sp.</t>
  </si>
  <si>
    <t>TRIOD</t>
  </si>
  <si>
    <t>Raf. ex Greene</t>
  </si>
  <si>
    <t>Venus' Looking-Glass</t>
  </si>
  <si>
    <t>Triosteum angustifolium</t>
  </si>
  <si>
    <t>TRAN3</t>
  </si>
  <si>
    <t>Narrow-leaf Horse-gentian</t>
  </si>
  <si>
    <t>Triosteum angustifolium var. angustifolium</t>
  </si>
  <si>
    <t>Triosteum angustifolium var. eamesii</t>
  </si>
  <si>
    <t>TRANA</t>
  </si>
  <si>
    <t>TRANE</t>
  </si>
  <si>
    <t>L. Weigand</t>
  </si>
  <si>
    <t>Yellowfruit horse-gentian</t>
  </si>
  <si>
    <t>Triosteum aurantiacum</t>
  </si>
  <si>
    <t>TRAU4</t>
  </si>
  <si>
    <t>Orangefruit horse gentian</t>
  </si>
  <si>
    <t>Triosteum perfoliatum</t>
  </si>
  <si>
    <t>TRPE5</t>
  </si>
  <si>
    <t>Feverwort</t>
  </si>
  <si>
    <t>Triosteum sp.</t>
  </si>
  <si>
    <t>TRIOS</t>
  </si>
  <si>
    <t>Horse-Gentian</t>
  </si>
  <si>
    <t>Triphora sp.</t>
  </si>
  <si>
    <t>TRIPH</t>
  </si>
  <si>
    <t>Noddingcaps</t>
  </si>
  <si>
    <t>Triphora trianthophora</t>
  </si>
  <si>
    <t>TRTR3</t>
  </si>
  <si>
    <t>(Sw.) Rydb.</t>
  </si>
  <si>
    <t>Threebirds</t>
  </si>
  <si>
    <t>Triphora trianthophoros</t>
  </si>
  <si>
    <t>TRTR17</t>
  </si>
  <si>
    <t>(Sw.) Rydb., orth. var.</t>
  </si>
  <si>
    <t>threebirds</t>
  </si>
  <si>
    <t>Triplasis purpurea</t>
  </si>
  <si>
    <t>TRPU4</t>
  </si>
  <si>
    <t>(Walter) Chapm.</t>
  </si>
  <si>
    <t>Sand grass</t>
  </si>
  <si>
    <t>Triplasis sp.</t>
  </si>
  <si>
    <t>TRIPL2</t>
  </si>
  <si>
    <t>Sandgrass</t>
  </si>
  <si>
    <t>Tripleurospermum maritimum</t>
  </si>
  <si>
    <t>TRMA17</t>
  </si>
  <si>
    <t>Tripleurospermum sp.</t>
  </si>
  <si>
    <t>TRIPL4</t>
  </si>
  <si>
    <t>Sch. Bip.</t>
  </si>
  <si>
    <t>Tripsacum dactyloides</t>
  </si>
  <si>
    <t>TRDA3</t>
  </si>
  <si>
    <t>Eastern gamagrass</t>
  </si>
  <si>
    <t>Tripsacum sp.</t>
  </si>
  <si>
    <t>TRIPS</t>
  </si>
  <si>
    <t>Gamagrass</t>
  </si>
  <si>
    <t>Trisetum flavescens</t>
  </si>
  <si>
    <t>TRFL5</t>
  </si>
  <si>
    <t>Yellow oat grass</t>
  </si>
  <si>
    <t>Trisetum sp.</t>
  </si>
  <si>
    <t>Triticum aestivum</t>
  </si>
  <si>
    <t>TRAE</t>
  </si>
  <si>
    <t>Wheat</t>
  </si>
  <si>
    <t>Triticum sp.</t>
  </si>
  <si>
    <t>TRITI</t>
  </si>
  <si>
    <t>Trollius laxus</t>
  </si>
  <si>
    <t>TRLA14</t>
  </si>
  <si>
    <t>American globeflower</t>
  </si>
  <si>
    <t>Trollius laxus ssp. laxus</t>
  </si>
  <si>
    <t>TRLAL</t>
  </si>
  <si>
    <t>Spreading globe flower</t>
  </si>
  <si>
    <t>Trollius sp.</t>
  </si>
  <si>
    <t>TROLL</t>
  </si>
  <si>
    <t>Globeflower</t>
  </si>
  <si>
    <t>Tsuga canadensis</t>
  </si>
  <si>
    <t>TSCA</t>
  </si>
  <si>
    <t>(L.) Carr.</t>
  </si>
  <si>
    <t>Eastern hemlock</t>
  </si>
  <si>
    <t>Tsuga sp.</t>
  </si>
  <si>
    <t>TSUGA</t>
  </si>
  <si>
    <t>Hemlock</t>
  </si>
  <si>
    <t>TUGL</t>
  </si>
  <si>
    <t>Tussilago farfara</t>
  </si>
  <si>
    <t>TUFA</t>
  </si>
  <si>
    <t>Coltsfoot</t>
  </si>
  <si>
    <t>Tussilago sp.</t>
  </si>
  <si>
    <t>TUSSI</t>
  </si>
  <si>
    <t>Narrowleaf cattail</t>
  </si>
  <si>
    <t>Broadleaf cattail</t>
  </si>
  <si>
    <t>Typha sp.</t>
  </si>
  <si>
    <t>TYPHA</t>
  </si>
  <si>
    <t>Cattail</t>
  </si>
  <si>
    <t>Typha x glauca</t>
  </si>
  <si>
    <t>TYGL</t>
  </si>
  <si>
    <t>Godr. (pro sp.)</t>
  </si>
  <si>
    <t>Hybrid cattail</t>
  </si>
  <si>
    <t>Ulmus americana</t>
  </si>
  <si>
    <t>ULAM</t>
  </si>
  <si>
    <t>American elm</t>
  </si>
  <si>
    <t>Ulmus parvifolia</t>
  </si>
  <si>
    <t>ULPA</t>
  </si>
  <si>
    <t>Chinese elm</t>
  </si>
  <si>
    <t>Ulmus pumila</t>
  </si>
  <si>
    <t>ULPU</t>
  </si>
  <si>
    <t>Siberian elm</t>
  </si>
  <si>
    <t>Ulmus rubra</t>
  </si>
  <si>
    <t>ULRU</t>
  </si>
  <si>
    <t>Slippery Elm</t>
  </si>
  <si>
    <t>Ulmus sp.</t>
  </si>
  <si>
    <t>ULMUS</t>
  </si>
  <si>
    <t>Elm</t>
  </si>
  <si>
    <t>Ulmus thomasii</t>
  </si>
  <si>
    <t>ULTH</t>
  </si>
  <si>
    <t>Rock Elm</t>
  </si>
  <si>
    <t>Great nettle</t>
  </si>
  <si>
    <t>Urtica dioica ssp. dioica</t>
  </si>
  <si>
    <t>URDID</t>
  </si>
  <si>
    <t>Stinging nettle</t>
  </si>
  <si>
    <t>L. (Aiton) Seland.</t>
  </si>
  <si>
    <t>Urtica sp.</t>
  </si>
  <si>
    <t>Nettle</t>
  </si>
  <si>
    <t>Urtica urens</t>
  </si>
  <si>
    <t>URUR</t>
  </si>
  <si>
    <t>Dog nettle</t>
  </si>
  <si>
    <t>Utricularia biflora</t>
  </si>
  <si>
    <t>UTBI</t>
  </si>
  <si>
    <t>Two-flower Bladderwort</t>
  </si>
  <si>
    <t>Utricularia cornuta</t>
  </si>
  <si>
    <t>UTCO</t>
  </si>
  <si>
    <t>Horned Bladderwort</t>
  </si>
  <si>
    <t>Utricularia fibrosa sensu Britton, non Walter</t>
  </si>
  <si>
    <t>Utricularia striata</t>
  </si>
  <si>
    <t>UTFI3</t>
  </si>
  <si>
    <t>UTST</t>
  </si>
  <si>
    <t>sensu Britton, non Walter.</t>
  </si>
  <si>
    <t>Striped bladderwort</t>
  </si>
  <si>
    <t>Utricularia fibrosa Walter</t>
  </si>
  <si>
    <t>Utricularia gibba</t>
  </si>
  <si>
    <t>UTFI</t>
  </si>
  <si>
    <t>UTGI</t>
  </si>
  <si>
    <t>Humped bladderwort</t>
  </si>
  <si>
    <t>Utricularia geminiscapa</t>
  </si>
  <si>
    <t>UTGE</t>
  </si>
  <si>
    <t>Benj.</t>
  </si>
  <si>
    <t>Hiddden-fruited Bladderwort</t>
  </si>
  <si>
    <t>Large Floating Baldderwort</t>
  </si>
  <si>
    <t>Flat-leaved Bladderwort</t>
  </si>
  <si>
    <t>Utricularia juncea</t>
  </si>
  <si>
    <t>UTJU</t>
  </si>
  <si>
    <t>Rush Bladderwort</t>
  </si>
  <si>
    <t>Utricularia macrorhiza</t>
  </si>
  <si>
    <t>Leconte</t>
  </si>
  <si>
    <t>Common bladderwort</t>
  </si>
  <si>
    <t>Lesser Bladderwort</t>
  </si>
  <si>
    <t>Utricularia olivacea</t>
  </si>
  <si>
    <t>UTOL</t>
  </si>
  <si>
    <t>C. Wright ex Griseb.</t>
  </si>
  <si>
    <t>Dwarf White Bladderwort</t>
  </si>
  <si>
    <t>Utricularia purpurea</t>
  </si>
  <si>
    <t>UTPU</t>
  </si>
  <si>
    <t>Purple Bladderwort</t>
  </si>
  <si>
    <t>Utricularia radiata</t>
  </si>
  <si>
    <t>UTRA</t>
  </si>
  <si>
    <t>Small Floating Bladderwort</t>
  </si>
  <si>
    <t>Utricularia resupinata</t>
  </si>
  <si>
    <t>UTRE</t>
  </si>
  <si>
    <t>B.D. Greene ex Bigelow</t>
  </si>
  <si>
    <t>Reversed Bladderwort</t>
  </si>
  <si>
    <t>Utricularia sp.</t>
  </si>
  <si>
    <t>Bladderwort</t>
  </si>
  <si>
    <t>Leconte ex Torr.</t>
  </si>
  <si>
    <t>Utricularia subulata</t>
  </si>
  <si>
    <t>UTSU</t>
  </si>
  <si>
    <t>Slender bladderwort</t>
  </si>
  <si>
    <t>UTVUM</t>
  </si>
  <si>
    <t>L. (Leconte) R.T. Clausen</t>
  </si>
  <si>
    <t>common bladderwort</t>
  </si>
  <si>
    <t>Uvularia perfoliata</t>
  </si>
  <si>
    <t>UVPE</t>
  </si>
  <si>
    <t>Bellwort</t>
  </si>
  <si>
    <t>Uvularia puberula</t>
  </si>
  <si>
    <t>UVPU2</t>
  </si>
  <si>
    <t>Pine Barren bellwort</t>
  </si>
  <si>
    <t>Uvularia puberula var. nitida</t>
  </si>
  <si>
    <t>UVPUN2</t>
  </si>
  <si>
    <t>Michx. (Britton) Fernald</t>
  </si>
  <si>
    <t>Uvularia sessilifolia</t>
  </si>
  <si>
    <t>UVSE</t>
  </si>
  <si>
    <t>Uvularia sp.</t>
  </si>
  <si>
    <t>UVULA</t>
  </si>
  <si>
    <t>Vaccaria hispanica</t>
  </si>
  <si>
    <t>VAHI2</t>
  </si>
  <si>
    <t>(P. Mill.) Rauschert</t>
  </si>
  <si>
    <t>Cow-cockle</t>
  </si>
  <si>
    <t>Vaccaria sp.</t>
  </si>
  <si>
    <t>VACCA</t>
  </si>
  <si>
    <t>Vaccinium angustifolium</t>
  </si>
  <si>
    <t>VAAN</t>
  </si>
  <si>
    <t>Low sweet blueberry</t>
  </si>
  <si>
    <t>Vaccinium atrococcum</t>
  </si>
  <si>
    <t>Vaccinium fuscatum</t>
  </si>
  <si>
    <t>VAAT</t>
  </si>
  <si>
    <t>VAFU</t>
  </si>
  <si>
    <t>(A. Gray) A. Heller</t>
  </si>
  <si>
    <t>Black highbush blueberry</t>
  </si>
  <si>
    <t>Vaccinium caesariense</t>
  </si>
  <si>
    <t>VACA6</t>
  </si>
  <si>
    <t>New Jersey highbush blueberry</t>
  </si>
  <si>
    <t>Highbush blueberry</t>
  </si>
  <si>
    <t>Vaccinium formosum</t>
  </si>
  <si>
    <t>VAFO</t>
  </si>
  <si>
    <t>Andrews</t>
  </si>
  <si>
    <t>Southern blueberry</t>
  </si>
  <si>
    <t>Vaccinium macrocarpon</t>
  </si>
  <si>
    <t>VAMA</t>
  </si>
  <si>
    <t>Cranberry</t>
  </si>
  <si>
    <t>Small cranberry</t>
  </si>
  <si>
    <t>Vaccinium pallidum</t>
  </si>
  <si>
    <t>VAPA4</t>
  </si>
  <si>
    <t>Lowbush blueberry</t>
  </si>
  <si>
    <t>Vaccinium sp.</t>
  </si>
  <si>
    <t>Blueberry</t>
  </si>
  <si>
    <t>Vaccinium stamineum</t>
  </si>
  <si>
    <t>VAST</t>
  </si>
  <si>
    <t>Deerberry</t>
  </si>
  <si>
    <t>Valeriana officinalis</t>
  </si>
  <si>
    <t>VAOF</t>
  </si>
  <si>
    <t>Heller</t>
  </si>
  <si>
    <t>Garden valerian</t>
  </si>
  <si>
    <t>Valeriana sp.</t>
  </si>
  <si>
    <t>Valerian</t>
  </si>
  <si>
    <t>Valerianella chenopodiifolia</t>
  </si>
  <si>
    <t>VACH</t>
  </si>
  <si>
    <t>Goose-foot corn-salad</t>
  </si>
  <si>
    <t>Valerianella locusta</t>
  </si>
  <si>
    <t>VALO</t>
  </si>
  <si>
    <t>(L.) Lat.</t>
  </si>
  <si>
    <t>European corn-salad</t>
  </si>
  <si>
    <t>Valerianella radiata</t>
  </si>
  <si>
    <t>VARA</t>
  </si>
  <si>
    <t>(L.) Dufr.</t>
  </si>
  <si>
    <t>Beaked corn-salad</t>
  </si>
  <si>
    <t>Valerianella sp.</t>
  </si>
  <si>
    <t>VALER2</t>
  </si>
  <si>
    <t>Cornsalad</t>
  </si>
  <si>
    <t>Valerianella umbilicata</t>
  </si>
  <si>
    <t>VAUM</t>
  </si>
  <si>
    <t>(Sullivant) Wood</t>
  </si>
  <si>
    <t>Navel corn-salad</t>
  </si>
  <si>
    <t>Tape-grass</t>
  </si>
  <si>
    <t>Vallisneria sp.</t>
  </si>
  <si>
    <t>VALLI</t>
  </si>
  <si>
    <t>Eelgrass</t>
  </si>
  <si>
    <t>(Walter) J.H. Zimmerman ex Zomlefer</t>
  </si>
  <si>
    <t>Veratrum latifolium</t>
  </si>
  <si>
    <t>VELA11</t>
  </si>
  <si>
    <t>(Desr.) Zomlefer</t>
  </si>
  <si>
    <t>Veratrum sp.</t>
  </si>
  <si>
    <t>False Hellebore</t>
  </si>
  <si>
    <t>Virginia bunchflower</t>
  </si>
  <si>
    <t>Green false hellebore</t>
  </si>
  <si>
    <t>Verbascum blattaria</t>
  </si>
  <si>
    <t>VEBL</t>
  </si>
  <si>
    <t>Moth mullein</t>
  </si>
  <si>
    <t>Verbascum lychnitis</t>
  </si>
  <si>
    <t>VELY</t>
  </si>
  <si>
    <t>White mullein</t>
  </si>
  <si>
    <t>Verbascum phlomoides</t>
  </si>
  <si>
    <t>VEPH</t>
  </si>
  <si>
    <t>Orange mullein</t>
  </si>
  <si>
    <t>Verbascum sp.</t>
  </si>
  <si>
    <t>VERBA</t>
  </si>
  <si>
    <t>Mullein</t>
  </si>
  <si>
    <t>Common mullein</t>
  </si>
  <si>
    <t>Verbena bonariensis</t>
  </si>
  <si>
    <t>VEBO</t>
  </si>
  <si>
    <t>Purpletop vervain</t>
  </si>
  <si>
    <t>Verbena bracteata</t>
  </si>
  <si>
    <t>VEBR</t>
  </si>
  <si>
    <t>Cav. ex Lag. &amp; Rodr.</t>
  </si>
  <si>
    <t>Bigbract vervain</t>
  </si>
  <si>
    <t>Verbena hastata</t>
  </si>
  <si>
    <t>VEHA2</t>
  </si>
  <si>
    <t>Blue vervain</t>
  </si>
  <si>
    <t>Verbena officinalis</t>
  </si>
  <si>
    <t>European vervain</t>
  </si>
  <si>
    <t>Verbena simplex</t>
  </si>
  <si>
    <t>VESI</t>
  </si>
  <si>
    <t>Narrow-leaved vervain</t>
  </si>
  <si>
    <t>Verbena sp.</t>
  </si>
  <si>
    <t>VERBE</t>
  </si>
  <si>
    <t>Vervain</t>
  </si>
  <si>
    <t>Verbena stricta</t>
  </si>
  <si>
    <t>VEST</t>
  </si>
  <si>
    <t>Hoary vervain</t>
  </si>
  <si>
    <t>Verbena urticifolia</t>
  </si>
  <si>
    <t>VEUR</t>
  </si>
  <si>
    <t>White vervain</t>
  </si>
  <si>
    <t>Verbesina alternifolia</t>
  </si>
  <si>
    <t>VEAL</t>
  </si>
  <si>
    <t>(L.) Britt. ex Kearney</t>
  </si>
  <si>
    <t>Wingstem</t>
  </si>
  <si>
    <t>Verbesina sp.</t>
  </si>
  <si>
    <t>VERBE2</t>
  </si>
  <si>
    <t>Crownbeard</t>
  </si>
  <si>
    <t>Vernonia glauca</t>
  </si>
  <si>
    <t>VEGL</t>
  </si>
  <si>
    <t>Broadleaf ironweed</t>
  </si>
  <si>
    <t>Vernonia noveboracensis</t>
  </si>
  <si>
    <t>VENO</t>
  </si>
  <si>
    <t>New York ironweed</t>
  </si>
  <si>
    <t>Vernonia sp.</t>
  </si>
  <si>
    <t>VERNO</t>
  </si>
  <si>
    <t>Ironweed</t>
  </si>
  <si>
    <t>Veronica agrestis</t>
  </si>
  <si>
    <t>VEAG</t>
  </si>
  <si>
    <t>Field speedwell</t>
  </si>
  <si>
    <t>Schwein. ex Benth.</t>
  </si>
  <si>
    <t>American brooklime</t>
  </si>
  <si>
    <t>Water speedwell</t>
  </si>
  <si>
    <t>Veronica comosa</t>
  </si>
  <si>
    <t>Corn speedwell</t>
  </si>
  <si>
    <t>Veronica austriaca</t>
  </si>
  <si>
    <t>VEAU</t>
  </si>
  <si>
    <t>Broadleaf speedwell</t>
  </si>
  <si>
    <t>Veronica beccabunga</t>
  </si>
  <si>
    <t>VEBE</t>
  </si>
  <si>
    <t>European brooklime</t>
  </si>
  <si>
    <t>Sessile water-speedwell</t>
  </si>
  <si>
    <t>Veronica chamaedrys</t>
  </si>
  <si>
    <t>VECH</t>
  </si>
  <si>
    <t>Germander speedwell</t>
  </si>
  <si>
    <t>VECO4</t>
  </si>
  <si>
    <t>auct. non K. Richt.</t>
  </si>
  <si>
    <t>Veronica filiformis</t>
  </si>
  <si>
    <t>VEFI</t>
  </si>
  <si>
    <t>Threadstalk speedwell</t>
  </si>
  <si>
    <t>Veronica hederifolia</t>
  </si>
  <si>
    <t>VEHE2</t>
  </si>
  <si>
    <t>Ivy-leaved speedwell</t>
  </si>
  <si>
    <t>VELO2</t>
  </si>
  <si>
    <t>Long-leaved speedwell</t>
  </si>
  <si>
    <t>Common speedwell</t>
  </si>
  <si>
    <t>Neckweed</t>
  </si>
  <si>
    <t>Veronica persica</t>
  </si>
  <si>
    <t>VEPE3</t>
  </si>
  <si>
    <t>Birdeye speedwell</t>
  </si>
  <si>
    <t>Marsh speedwell</t>
  </si>
  <si>
    <t>Thyme-leaved speedwell</t>
  </si>
  <si>
    <t>Veronica sp.</t>
  </si>
  <si>
    <t>Veronicastrum sp.</t>
  </si>
  <si>
    <t>VERON2</t>
  </si>
  <si>
    <t>Veronicastrum</t>
  </si>
  <si>
    <t>Veronicastrum virginicum</t>
  </si>
  <si>
    <t>VEVI4</t>
  </si>
  <si>
    <t>Culver's-root</t>
  </si>
  <si>
    <t>Viburnum acerifolium</t>
  </si>
  <si>
    <t>VIAC</t>
  </si>
  <si>
    <t>Maple-leaved viburnum</t>
  </si>
  <si>
    <t>Viburnum alnifolium</t>
  </si>
  <si>
    <t>Viburnum lantanoides</t>
  </si>
  <si>
    <t>VIAL3</t>
  </si>
  <si>
    <t>VILA11</t>
  </si>
  <si>
    <t>Hobblebush</t>
  </si>
  <si>
    <t>Viburnum cassinoides</t>
  </si>
  <si>
    <t>Viburnum nudum var. cassinoides</t>
  </si>
  <si>
    <t>VINUC</t>
  </si>
  <si>
    <t>Withe-rod</t>
  </si>
  <si>
    <t>Viburnum dentatum</t>
  </si>
  <si>
    <t>VIDE</t>
  </si>
  <si>
    <t>Southern arrowwood</t>
  </si>
  <si>
    <t>Viburnum dentatum var. dentatum</t>
  </si>
  <si>
    <t>VIDED4</t>
  </si>
  <si>
    <t>Viburnum dentatum var. lucidum</t>
  </si>
  <si>
    <t>Viburnum recognitum</t>
  </si>
  <si>
    <t>VIDEL</t>
  </si>
  <si>
    <t>VIRE7</t>
  </si>
  <si>
    <t>L. Aiton</t>
  </si>
  <si>
    <t>Viburnum dentatum var. venosum</t>
  </si>
  <si>
    <t>VIDEV</t>
  </si>
  <si>
    <t>L. (Britton) Gleason</t>
  </si>
  <si>
    <t>Veiny-leaf arrow-wood</t>
  </si>
  <si>
    <t>Viburnum dilatatum</t>
  </si>
  <si>
    <t>VIDI80</t>
  </si>
  <si>
    <t>Linden viburnum</t>
  </si>
  <si>
    <t>Viburnum lantana</t>
  </si>
  <si>
    <t>Wayfaringtree</t>
  </si>
  <si>
    <t>Viburnum lentago</t>
  </si>
  <si>
    <t>VILE</t>
  </si>
  <si>
    <t>Nannyberry</t>
  </si>
  <si>
    <t>Viburnum molle</t>
  </si>
  <si>
    <t>VIMO</t>
  </si>
  <si>
    <t>Missouri arrow-wood</t>
  </si>
  <si>
    <t>Viburnum nudum</t>
  </si>
  <si>
    <t>Possumhaw</t>
  </si>
  <si>
    <t>L. (L.) Torr. &amp; A. Gray</t>
  </si>
  <si>
    <t>Viburnum nudum var. nudum</t>
  </si>
  <si>
    <t>VINUN</t>
  </si>
  <si>
    <t>Viburnum opulus</t>
  </si>
  <si>
    <t>VIOP</t>
  </si>
  <si>
    <t>Guelder-rose</t>
  </si>
  <si>
    <t>Viburnum opulus var. opulus</t>
  </si>
  <si>
    <t>Viburnum opulus var. americanum</t>
  </si>
  <si>
    <t>VIOPA2</t>
  </si>
  <si>
    <t>Cranberry viburnum</t>
  </si>
  <si>
    <t>Viburnum trilobum</t>
  </si>
  <si>
    <t>VIOPO</t>
  </si>
  <si>
    <t>European cranberrybush</t>
  </si>
  <si>
    <t>Viburnum plicatum</t>
  </si>
  <si>
    <t>VIPL</t>
  </si>
  <si>
    <t>Japanese snowball</t>
  </si>
  <si>
    <t>Viburnum prunifolium</t>
  </si>
  <si>
    <t>Black-haw</t>
  </si>
  <si>
    <t>Viburnum rafinesqueanum</t>
  </si>
  <si>
    <t>VIRA</t>
  </si>
  <si>
    <t>Downy arrow-wood</t>
  </si>
  <si>
    <t>Viburnum rafinesquianum</t>
  </si>
  <si>
    <t>_VIRA6</t>
  </si>
  <si>
    <t>Northern arrow-wood</t>
  </si>
  <si>
    <t>Viburnum setigerum</t>
  </si>
  <si>
    <t>VISE14</t>
  </si>
  <si>
    <t>Hance</t>
  </si>
  <si>
    <t>Tea viburnum</t>
  </si>
  <si>
    <t>Viburnum sieboldii</t>
  </si>
  <si>
    <t xml:space="preserve">Viburnum sieboldii </t>
  </si>
  <si>
    <t>VISI</t>
  </si>
  <si>
    <t>Siebold's arrowwood</t>
  </si>
  <si>
    <t>Viburnum sp.</t>
  </si>
  <si>
    <t>VIBUR</t>
  </si>
  <si>
    <t>VITR8</t>
  </si>
  <si>
    <t>American cranberrybush</t>
  </si>
  <si>
    <t>American vetch</t>
  </si>
  <si>
    <t>Vicia americana ssp. americana</t>
  </si>
  <si>
    <t>American purple vetch</t>
  </si>
  <si>
    <t>VIAMA6</t>
  </si>
  <si>
    <t>Vicia angustifolia</t>
  </si>
  <si>
    <t>Vicia sativa ssp. nigra</t>
  </si>
  <si>
    <t>VIAN</t>
  </si>
  <si>
    <t>Garden vetch</t>
  </si>
  <si>
    <t>Vicia caroliniana</t>
  </si>
  <si>
    <t>VICA2</t>
  </si>
  <si>
    <t>Carolina vetch</t>
  </si>
  <si>
    <t>Vicia cracca</t>
  </si>
  <si>
    <t>VICR</t>
  </si>
  <si>
    <t>Bird vetch</t>
  </si>
  <si>
    <t>Vicia dasycarpa</t>
  </si>
  <si>
    <t>Vicia villosa ssp. varia</t>
  </si>
  <si>
    <t>VIDA</t>
  </si>
  <si>
    <t>Winter vetch</t>
  </si>
  <si>
    <t>Vicia grandiflora</t>
  </si>
  <si>
    <t>VIGR</t>
  </si>
  <si>
    <t>Large yellow vetch</t>
  </si>
  <si>
    <t>Tiny vetch</t>
  </si>
  <si>
    <t>Vicia lathyroides</t>
  </si>
  <si>
    <t>VILA2</t>
  </si>
  <si>
    <t>Spring Vetch</t>
  </si>
  <si>
    <t>Vicia lutea</t>
  </si>
  <si>
    <t>VILU2</t>
  </si>
  <si>
    <t>Smooth yellow vetch</t>
  </si>
  <si>
    <t>Vicia sativa ssp. sativa</t>
  </si>
  <si>
    <t>VISAS2</t>
  </si>
  <si>
    <t>Vicia sp.</t>
  </si>
  <si>
    <t>Vetch</t>
  </si>
  <si>
    <t>Vicia tetrasperma</t>
  </si>
  <si>
    <t>VITE</t>
  </si>
  <si>
    <t>(L.) Schreb.</t>
  </si>
  <si>
    <t>Lentil vetch</t>
  </si>
  <si>
    <t>Roth (Host) Corb.</t>
  </si>
  <si>
    <t>Vicia villosa ssp. villosa</t>
  </si>
  <si>
    <t>VIVIV</t>
  </si>
  <si>
    <t>Vinca minor</t>
  </si>
  <si>
    <t>VIMI2</t>
  </si>
  <si>
    <t>Common periwinkle</t>
  </si>
  <si>
    <t>Vinca sp.</t>
  </si>
  <si>
    <t>VINCA</t>
  </si>
  <si>
    <t>Periwinkle</t>
  </si>
  <si>
    <t>VINI3</t>
  </si>
  <si>
    <t>VIRO9</t>
  </si>
  <si>
    <t>(Kleopow) Barbarich</t>
  </si>
  <si>
    <t>_VINCE_G</t>
  </si>
  <si>
    <t>Vincetoxicum</t>
  </si>
  <si>
    <t>Viola affinis</t>
  </si>
  <si>
    <t>VIAF2</t>
  </si>
  <si>
    <t>Sand violet</t>
  </si>
  <si>
    <t>Viola arvensis</t>
  </si>
  <si>
    <t>VIAR</t>
  </si>
  <si>
    <t>European field pansy</t>
  </si>
  <si>
    <t>Viola bicolor</t>
  </si>
  <si>
    <t>VIBI</t>
  </si>
  <si>
    <t>Field pansy</t>
  </si>
  <si>
    <t>Viola blanda</t>
  </si>
  <si>
    <t>VIBL</t>
  </si>
  <si>
    <t>Sweet white violet</t>
  </si>
  <si>
    <t>Viola blanda var. blanda</t>
  </si>
  <si>
    <t>VIBLB</t>
  </si>
  <si>
    <t>Viola blanda var. palustriformis</t>
  </si>
  <si>
    <t>VIBLP</t>
  </si>
  <si>
    <t>Willd. A. Gray</t>
  </si>
  <si>
    <t>Viola incognita</t>
  </si>
  <si>
    <t>Viola brittoniana</t>
  </si>
  <si>
    <t>VIBR</t>
  </si>
  <si>
    <t>Pollard</t>
  </si>
  <si>
    <t>Northern coastal violet</t>
  </si>
  <si>
    <t>Viola brittoniana var. brittoniana</t>
  </si>
  <si>
    <t>VIBRB</t>
  </si>
  <si>
    <t>Britton's coast violet</t>
  </si>
  <si>
    <t>Viola brittoniana var. pectinata</t>
  </si>
  <si>
    <t>VIBRP</t>
  </si>
  <si>
    <t>Pollard (E.P. Bicknell) Alexander</t>
  </si>
  <si>
    <t>Cut-leaf coast violet</t>
  </si>
  <si>
    <t>Viola pectinata</t>
  </si>
  <si>
    <t>Canada violet</t>
  </si>
  <si>
    <t>Viola canadensis var. canadensis</t>
  </si>
  <si>
    <t>VICAC</t>
  </si>
  <si>
    <t>Canadian violet</t>
  </si>
  <si>
    <t>Viola conspersa</t>
  </si>
  <si>
    <t>Viola labradorica</t>
  </si>
  <si>
    <t>VICO2</t>
  </si>
  <si>
    <t>VILA10</t>
  </si>
  <si>
    <t>Rchb.</t>
  </si>
  <si>
    <t>Alpine violet</t>
  </si>
  <si>
    <t>Viola cucullata</t>
  </si>
  <si>
    <t>VICU</t>
  </si>
  <si>
    <t>Blue marsh violet</t>
  </si>
  <si>
    <t>Viola hirsutula</t>
  </si>
  <si>
    <t>VIHI2</t>
  </si>
  <si>
    <t>Brainerd</t>
  </si>
  <si>
    <t>Southern wood violet</t>
  </si>
  <si>
    <t>VIIN</t>
  </si>
  <si>
    <t>sweet white violet</t>
  </si>
  <si>
    <t>American dog violet</t>
  </si>
  <si>
    <t>Viola lanceolata</t>
  </si>
  <si>
    <t>VILA4</t>
  </si>
  <si>
    <t>Lance-leaved violet</t>
  </si>
  <si>
    <t>Lloyd</t>
  </si>
  <si>
    <t>Small white violet</t>
  </si>
  <si>
    <t>Viola macloskeyi ssp. pallens</t>
  </si>
  <si>
    <t>VIMAP3</t>
  </si>
  <si>
    <t>Lloyd (Banks ex Ging) M.S. Baker</t>
  </si>
  <si>
    <t>smooth white violet</t>
  </si>
  <si>
    <t>Viola pallens</t>
  </si>
  <si>
    <t>Viola minuscula</t>
  </si>
  <si>
    <t>VIMI11</t>
  </si>
  <si>
    <t>Viola odorata</t>
  </si>
  <si>
    <t>VIOD</t>
  </si>
  <si>
    <t>Sweet violet</t>
  </si>
  <si>
    <t>VIPA8</t>
  </si>
  <si>
    <t>(Banks ex Ging) Brainerd</t>
  </si>
  <si>
    <t>Viola palmata</t>
  </si>
  <si>
    <t>VIPA3</t>
  </si>
  <si>
    <t>Three-lobed Violet</t>
  </si>
  <si>
    <t>Viola x palmata</t>
  </si>
  <si>
    <t>Viola triloba</t>
  </si>
  <si>
    <t>Viola palmata var. dilatata</t>
  </si>
  <si>
    <t>Viola palmata var. palmata</t>
  </si>
  <si>
    <t>VIPAD</t>
  </si>
  <si>
    <t>_VIPAP7</t>
  </si>
  <si>
    <t>L. Elliott</t>
  </si>
  <si>
    <t>Southern Three-lobed Violet</t>
  </si>
  <si>
    <t>Viola triloba var. dilatata</t>
  </si>
  <si>
    <t>Viola palmata var. triloba</t>
  </si>
  <si>
    <t>VIPAT</t>
  </si>
  <si>
    <t>L. (Schwein) Gingins ex DC.</t>
  </si>
  <si>
    <t>Northern Tree-lobed Violet</t>
  </si>
  <si>
    <t>Viola triloba var. triloba</t>
  </si>
  <si>
    <t>VIPE9</t>
  </si>
  <si>
    <t>northern coastal violet</t>
  </si>
  <si>
    <t>Viola pedata</t>
  </si>
  <si>
    <t>VIPE</t>
  </si>
  <si>
    <t>Birdfoot violet</t>
  </si>
  <si>
    <t>Viola primulifolia</t>
  </si>
  <si>
    <t>Viola x primulifolia</t>
  </si>
  <si>
    <t>VIPR11</t>
  </si>
  <si>
    <t>VIPR4</t>
  </si>
  <si>
    <t>Primrose-leaved violet</t>
  </si>
  <si>
    <t>Viola primulifolia var. primulifolia</t>
  </si>
  <si>
    <t>VIPRP2</t>
  </si>
  <si>
    <t>Viola pubescens</t>
  </si>
  <si>
    <t>VIPU3</t>
  </si>
  <si>
    <t>Downy yellow violet</t>
  </si>
  <si>
    <t>Viola pubescens var. pubescens</t>
  </si>
  <si>
    <t>VIPUP2</t>
  </si>
  <si>
    <t>Viola pubescens var. scabriuscula</t>
  </si>
  <si>
    <t>VIPUS</t>
  </si>
  <si>
    <t>Aiton Schwein. ex Torr. &amp; A. Gray</t>
  </si>
  <si>
    <t>Viola rostrata</t>
  </si>
  <si>
    <t>VIRO</t>
  </si>
  <si>
    <t>Long-spurred violet</t>
  </si>
  <si>
    <t>Viola rotundifolia</t>
  </si>
  <si>
    <t>VIRO2</t>
  </si>
  <si>
    <t>Roundleaf yellow violet</t>
  </si>
  <si>
    <t>Viola sagittata</t>
  </si>
  <si>
    <t>VISA2</t>
  </si>
  <si>
    <t>Arrow-leaved violet</t>
  </si>
  <si>
    <t>Viola sagittata var. ovata</t>
  </si>
  <si>
    <t>VISAO</t>
  </si>
  <si>
    <t>Aiton (Nutt.) Torr. &amp; A. Gray</t>
  </si>
  <si>
    <t>Ovate-leaved violet</t>
  </si>
  <si>
    <t>Viola sagittata var. sagittata</t>
  </si>
  <si>
    <t>VISAS5</t>
  </si>
  <si>
    <t>Viola septentrionalis</t>
  </si>
  <si>
    <t>VISE5</t>
  </si>
  <si>
    <t>Northern blue violet</t>
  </si>
  <si>
    <t>Viola sororia</t>
  </si>
  <si>
    <t>VISO</t>
  </si>
  <si>
    <t>Common blue violet</t>
  </si>
  <si>
    <t>Viola sp.</t>
  </si>
  <si>
    <t>Violet</t>
  </si>
  <si>
    <t>Viola striata</t>
  </si>
  <si>
    <t>VIST3</t>
  </si>
  <si>
    <t>Striped cream violet</t>
  </si>
  <si>
    <t>Viola tricolor</t>
  </si>
  <si>
    <t>VITR</t>
  </si>
  <si>
    <t>Johnny-jump-up</t>
  </si>
  <si>
    <t>VITRD</t>
  </si>
  <si>
    <t>Schwein. (Elliott) Brainerd</t>
  </si>
  <si>
    <t>VITRT2</t>
  </si>
  <si>
    <t>VIPA18</t>
  </si>
  <si>
    <t>L. (pro sp.)</t>
  </si>
  <si>
    <t>Vitis aestivalis</t>
  </si>
  <si>
    <t>VIAE</t>
  </si>
  <si>
    <t>Summer grape</t>
  </si>
  <si>
    <t>Vitis labrusca</t>
  </si>
  <si>
    <t>VILA8</t>
  </si>
  <si>
    <t>Fox grape</t>
  </si>
  <si>
    <t>Vitis riparia</t>
  </si>
  <si>
    <t>VIRI</t>
  </si>
  <si>
    <t>Riverbank grape</t>
  </si>
  <si>
    <t>Vitis sp.</t>
  </si>
  <si>
    <t>VITIS</t>
  </si>
  <si>
    <t>Grape</t>
  </si>
  <si>
    <t>Vitis vulpina</t>
  </si>
  <si>
    <t>VIVU</t>
  </si>
  <si>
    <t>Frost grape</t>
  </si>
  <si>
    <t>Vitis x novae-angliae</t>
  </si>
  <si>
    <t>VINO2</t>
  </si>
  <si>
    <t>Fern. (pro sp.)</t>
  </si>
  <si>
    <t>New England grape</t>
  </si>
  <si>
    <t>Vulpia elliotea</t>
  </si>
  <si>
    <t>VUEL</t>
  </si>
  <si>
    <t>Squirreltail fescue</t>
  </si>
  <si>
    <t>(L.) K.C. Gmel.</t>
  </si>
  <si>
    <t>Rat-tail rescue</t>
  </si>
  <si>
    <t>(Walter) Rydb.</t>
  </si>
  <si>
    <t>Six-weeks fescue</t>
  </si>
  <si>
    <t>Vulpia octoflora var. glauca</t>
  </si>
  <si>
    <t>VUOCG</t>
  </si>
  <si>
    <t>(Walter) Rydb. (Nutt.) Fernald</t>
  </si>
  <si>
    <t>Vulpia octoflora var. octoflora</t>
  </si>
  <si>
    <t>VUOCO</t>
  </si>
  <si>
    <t>Vulpia sp.</t>
  </si>
  <si>
    <t>(Michx.) Tratt.</t>
  </si>
  <si>
    <t>Barren strawberry</t>
  </si>
  <si>
    <t>WAFRF</t>
  </si>
  <si>
    <t>Barren-strawberry</t>
  </si>
  <si>
    <t>WAFRF2</t>
  </si>
  <si>
    <t>Waldsteinia sp.</t>
  </si>
  <si>
    <t>WALDS</t>
  </si>
  <si>
    <t>Barren Strawberry</t>
  </si>
  <si>
    <t>Wisteria floribunda</t>
  </si>
  <si>
    <t>WIFL</t>
  </si>
  <si>
    <t>(Willd.) DC</t>
  </si>
  <si>
    <t>Japanese wisteria</t>
  </si>
  <si>
    <t>Wisteria frutescens</t>
  </si>
  <si>
    <t>WIFR</t>
  </si>
  <si>
    <t>(L.) Poir.</t>
  </si>
  <si>
    <t>American wisteria</t>
  </si>
  <si>
    <t>Wisteria sinensis</t>
  </si>
  <si>
    <t>WISI</t>
  </si>
  <si>
    <t>(Sims) DC.</t>
  </si>
  <si>
    <t>Chinese wisteria</t>
  </si>
  <si>
    <t>Wisteria sp.</t>
  </si>
  <si>
    <t>WISTE</t>
  </si>
  <si>
    <t>Wisteria</t>
  </si>
  <si>
    <t>Wolffia borealis</t>
  </si>
  <si>
    <t>WOBO</t>
  </si>
  <si>
    <t>(Engelm. ex Hegelm.) Landolt ex Landolt &amp; Wild</t>
  </si>
  <si>
    <t>Northern watermeal</t>
  </si>
  <si>
    <t>Wolffia brasiliensis</t>
  </si>
  <si>
    <t>WOBR</t>
  </si>
  <si>
    <t>Brazilian watermeal</t>
  </si>
  <si>
    <t>Wolffia papulifera</t>
  </si>
  <si>
    <t>Wolffia punctata</t>
  </si>
  <si>
    <t>Wolffia columbiana</t>
  </si>
  <si>
    <t>WOCO</t>
  </si>
  <si>
    <t>Karst.</t>
  </si>
  <si>
    <t>Water-meal</t>
  </si>
  <si>
    <t>Wolffia floridana</t>
  </si>
  <si>
    <t>Wolffiella gladiata</t>
  </si>
  <si>
    <t>WOFL2</t>
  </si>
  <si>
    <t>WOGL2</t>
  </si>
  <si>
    <t>(Donn. Sm.) Donn. Sm. ex Hegelm.</t>
  </si>
  <si>
    <t>Florida mudmidget</t>
  </si>
  <si>
    <t>WOPA</t>
  </si>
  <si>
    <t>C.H. Thomp</t>
  </si>
  <si>
    <t>WOPU2</t>
  </si>
  <si>
    <t>Wolffia sp.</t>
  </si>
  <si>
    <t>WOLFF</t>
  </si>
  <si>
    <t>Horkel ex Schleid.</t>
  </si>
  <si>
    <t>Watermeal</t>
  </si>
  <si>
    <t>Wolffiella floridana</t>
  </si>
  <si>
    <t>WOFL</t>
  </si>
  <si>
    <t>(Donn. Sm.) C.H. Thomp.</t>
  </si>
  <si>
    <t>(Hegelm.) Hegelm.</t>
  </si>
  <si>
    <t>Sword bogmat</t>
  </si>
  <si>
    <t>Wolffiella sp.</t>
  </si>
  <si>
    <t>WOLFF2</t>
  </si>
  <si>
    <t>Hegelm.</t>
  </si>
  <si>
    <t>Bogmat</t>
  </si>
  <si>
    <t>Woodsia ilvensis</t>
  </si>
  <si>
    <t>WOIL</t>
  </si>
  <si>
    <t>Rusty woodsia</t>
  </si>
  <si>
    <t>Woodsia obtusa</t>
  </si>
  <si>
    <t>WOOB2</t>
  </si>
  <si>
    <t>(Spreng.) Torr.</t>
  </si>
  <si>
    <t>Blunt-lobed woodsia</t>
  </si>
  <si>
    <t>Woodsia sp.</t>
  </si>
  <si>
    <t>Cliff Fern</t>
  </si>
  <si>
    <t>Woodwardia areolata</t>
  </si>
  <si>
    <t>WOAR</t>
  </si>
  <si>
    <t>(L.) T. Moore</t>
  </si>
  <si>
    <t>Netted chain fern</t>
  </si>
  <si>
    <t>Woodwardia sp.</t>
  </si>
  <si>
    <t>WOODW</t>
  </si>
  <si>
    <t>Chainfern</t>
  </si>
  <si>
    <t>Woodwardia virginica</t>
  </si>
  <si>
    <t>WOVI</t>
  </si>
  <si>
    <t>Virginia chain fern</t>
  </si>
  <si>
    <t>Xanthium sp.</t>
  </si>
  <si>
    <t>XANTH2</t>
  </si>
  <si>
    <t>Cocklebur</t>
  </si>
  <si>
    <t>Xanthium spinosum</t>
  </si>
  <si>
    <t>XASP2</t>
  </si>
  <si>
    <t>Spiny cocklebur</t>
  </si>
  <si>
    <t>Rough cocklebur</t>
  </si>
  <si>
    <t>Xanthium strumarium var. canadense</t>
  </si>
  <si>
    <t>XASTC</t>
  </si>
  <si>
    <t>L. (Mill.) Torr. &amp; A. Gray</t>
  </si>
  <si>
    <t>Common cocklebur</t>
  </si>
  <si>
    <t>Xanthium strumarium var. glabratum</t>
  </si>
  <si>
    <t>XASTG</t>
  </si>
  <si>
    <t>L. (DC.) Cronquist</t>
  </si>
  <si>
    <t>Xanthium strumarium var. strumarium</t>
  </si>
  <si>
    <t>XASTS</t>
  </si>
  <si>
    <t>Xerophyllum asphodeloides</t>
  </si>
  <si>
    <t>XEAS</t>
  </si>
  <si>
    <t>Turkey-beard</t>
  </si>
  <si>
    <t>Xerophyllum sp.</t>
  </si>
  <si>
    <t>XEROP</t>
  </si>
  <si>
    <t>Beargrass</t>
  </si>
  <si>
    <t>Xyris caroliniana</t>
  </si>
  <si>
    <t>XYCA</t>
  </si>
  <si>
    <t>Sand yellow-eyed grass</t>
  </si>
  <si>
    <t>Xyridaceae</t>
  </si>
  <si>
    <t>Xyris chapmanii</t>
  </si>
  <si>
    <t>XYCH</t>
  </si>
  <si>
    <t>Bridges &amp; Orzell</t>
  </si>
  <si>
    <t>Chapman's yellow-eyed grass</t>
  </si>
  <si>
    <t>Xyris congdonii</t>
  </si>
  <si>
    <t>Xyris smalliana</t>
  </si>
  <si>
    <t>XYCO6</t>
  </si>
  <si>
    <t>XYSM</t>
  </si>
  <si>
    <t>Small's yellow-eyed grass</t>
  </si>
  <si>
    <t>Xyris difformis</t>
  </si>
  <si>
    <t>XYDI</t>
  </si>
  <si>
    <t>Bog yellow-eyed grass</t>
  </si>
  <si>
    <t>Xyris difformis var. difformis</t>
  </si>
  <si>
    <t>XYDID</t>
  </si>
  <si>
    <t>Xyris fimbriata</t>
  </si>
  <si>
    <t>XYFI</t>
  </si>
  <si>
    <t>Fringed yellow-eyed grass</t>
  </si>
  <si>
    <t>Xyris jupicai</t>
  </si>
  <si>
    <t>XYJU</t>
  </si>
  <si>
    <t>Richard's yellow-eyed grass</t>
  </si>
  <si>
    <t>Xyris montana</t>
  </si>
  <si>
    <t>XYMO</t>
  </si>
  <si>
    <t>Ries</t>
  </si>
  <si>
    <t>Mountain yellow-eyed grass</t>
  </si>
  <si>
    <t>Xyris sp.</t>
  </si>
  <si>
    <t>XYRIS</t>
  </si>
  <si>
    <t>Yelloweyed Grass</t>
  </si>
  <si>
    <t>Xyris torta</t>
  </si>
  <si>
    <t>XYTO</t>
  </si>
  <si>
    <t>Twisted yellow-eyed grass</t>
  </si>
  <si>
    <t>Yucca filamentosa</t>
  </si>
  <si>
    <t>YUFI</t>
  </si>
  <si>
    <t>Adam's needle</t>
  </si>
  <si>
    <t>Agavaceae</t>
  </si>
  <si>
    <t>Yucca sp.</t>
  </si>
  <si>
    <t>YUCCA</t>
  </si>
  <si>
    <t>Yucca</t>
  </si>
  <si>
    <t>Horned pondweed</t>
  </si>
  <si>
    <t>Zannichelliaceae</t>
  </si>
  <si>
    <t>Zannichellia sp.</t>
  </si>
  <si>
    <t>ZANNI</t>
  </si>
  <si>
    <t>Horned Pondweed</t>
  </si>
  <si>
    <t>Zanthoxylum americanum</t>
  </si>
  <si>
    <t>ZAAM</t>
  </si>
  <si>
    <t>Prickly-ash</t>
  </si>
  <si>
    <t>Zanthoxylum sp.</t>
  </si>
  <si>
    <t>ZANTH</t>
  </si>
  <si>
    <t>Pricklyash</t>
  </si>
  <si>
    <t>Zea mays</t>
  </si>
  <si>
    <t>ZEMA</t>
  </si>
  <si>
    <t>Corn</t>
  </si>
  <si>
    <t>Zea sp.</t>
  </si>
  <si>
    <t>ZEA</t>
  </si>
  <si>
    <t>Zelkova serrata</t>
  </si>
  <si>
    <t>ZESE80</t>
  </si>
  <si>
    <t>Japanese zelkova</t>
  </si>
  <si>
    <t>Zelkova sp.</t>
  </si>
  <si>
    <t>ZELKO8</t>
  </si>
  <si>
    <t>Zelkova</t>
  </si>
  <si>
    <t>Large-flowered death-camass</t>
  </si>
  <si>
    <t>Zigadenus sp.</t>
  </si>
  <si>
    <t>Deathcamas</t>
  </si>
  <si>
    <t>Zizania aquatica</t>
  </si>
  <si>
    <t>ZIAQ</t>
  </si>
  <si>
    <t>Wild-rice</t>
  </si>
  <si>
    <t>Zizania sp.</t>
  </si>
  <si>
    <t>ZIZAN</t>
  </si>
  <si>
    <t>Wildrice</t>
  </si>
  <si>
    <t>Zizia aptera</t>
  </si>
  <si>
    <t>ZIAP</t>
  </si>
  <si>
    <t>(Gray) Fern.</t>
  </si>
  <si>
    <t>Heart-leaved golden-alexander</t>
  </si>
  <si>
    <t>Zizia aurea</t>
  </si>
  <si>
    <t>ZIAU</t>
  </si>
  <si>
    <t>Golden-alexander</t>
  </si>
  <si>
    <t>Zizia sp.</t>
  </si>
  <si>
    <t>ZIZIA</t>
  </si>
  <si>
    <t>Zizia</t>
  </si>
  <si>
    <t>Zostera marina</t>
  </si>
  <si>
    <t>ZOMA</t>
  </si>
  <si>
    <t>Eel-grass</t>
  </si>
  <si>
    <t>Zostera marina var. stenophylla</t>
  </si>
  <si>
    <t>Zosteraceae</t>
  </si>
  <si>
    <t>ZOMAS</t>
  </si>
  <si>
    <t>L. Asch. &amp; Graebn.</t>
  </si>
  <si>
    <t>seawrack</t>
  </si>
  <si>
    <t>Zostera sp.</t>
  </si>
  <si>
    <t>ZOSTE</t>
  </si>
  <si>
    <t>ZODU</t>
  </si>
  <si>
    <t>(Jacq.) Small</t>
  </si>
  <si>
    <t>_ZOSTE2_G</t>
  </si>
  <si>
    <t>Zosterella</t>
  </si>
  <si>
    <t>Zoysia japonica</t>
  </si>
  <si>
    <t>ZOJA</t>
  </si>
  <si>
    <t>Korean Lawngrass</t>
  </si>
  <si>
    <t>NJ Accepted Scientific Name</t>
  </si>
  <si>
    <t>No NJ Record</t>
  </si>
  <si>
    <t>NJ 2022 CoC Value</t>
  </si>
  <si>
    <t>Taxa Level</t>
  </si>
  <si>
    <t>USDA PLANTS Symbol</t>
  </si>
  <si>
    <t>NJ Accepted USDA PLANTS Symbol</t>
  </si>
  <si>
    <t>Introduced/Exotic/Nonnative</t>
  </si>
  <si>
    <t>URBAN</t>
  </si>
  <si>
    <t>Residential (High Density or Multiple Dwelling)</t>
  </si>
  <si>
    <t>Residential (Single Unit, Medium Density)</t>
  </si>
  <si>
    <t>Residential (Single Unit, Low Density)</t>
  </si>
  <si>
    <t>Residential (Rural, Single Unit)</t>
  </si>
  <si>
    <t>Mixed Residential</t>
  </si>
  <si>
    <t>Commerical and Services</t>
  </si>
  <si>
    <t>Military Installations</t>
  </si>
  <si>
    <t>Former Military; Indeterminate Use (No Longer Millitary)</t>
  </si>
  <si>
    <t>Industrial</t>
  </si>
  <si>
    <t>Transportation/Communication/Utilities</t>
  </si>
  <si>
    <t>Major Roadway</t>
  </si>
  <si>
    <t>Mixed transportation Corridor Overlap Areas</t>
  </si>
  <si>
    <t>Bridge Over Water (WATER)</t>
  </si>
  <si>
    <t>Railroad Facilities</t>
  </si>
  <si>
    <t>Airport Facilities</t>
  </si>
  <si>
    <t>Wetland Rights-of-Way (WETLANDS)</t>
  </si>
  <si>
    <t>Upland Rights-of-Way, Developed</t>
  </si>
  <si>
    <t>Upland Rights-of-Way, Undeveloped</t>
  </si>
  <si>
    <t>Stormwater Basin</t>
  </si>
  <si>
    <t>Industrial and Commercial Complexes</t>
  </si>
  <si>
    <t>Mixed Urban or Built-up Land</t>
  </si>
  <si>
    <t>Other Urban or Built-up Land</t>
  </si>
  <si>
    <t>Cemetery</t>
  </si>
  <si>
    <t>Cemetery on Wetland (WETLANDS)</t>
  </si>
  <si>
    <t>Phragmites Dominate Urban Area</t>
  </si>
  <si>
    <t>Managed Wetland, in Maintained Lawn Green space (WETLANDS)</t>
  </si>
  <si>
    <t>Recreational Land</t>
  </si>
  <si>
    <t>Athletic Fields (Schools)</t>
  </si>
  <si>
    <t>Stadium, Theaters, Cultural Centers, and Zoos</t>
  </si>
  <si>
    <t>Managed Wetland, in Built-up Maintained Rec Area (WETLANDS)</t>
  </si>
  <si>
    <t>AGRICULTURE</t>
  </si>
  <si>
    <t>Cropland and Pastureland</t>
  </si>
  <si>
    <t>Agricultural Wetlands (Cranberry Farms &amp; Modified Uplands) (WETLANDS)</t>
  </si>
  <si>
    <t>Former Agricultural Wetlands (Becoming Shrubby not Built-up) (WETLANDS)</t>
  </si>
  <si>
    <t>Orchards, Vineyards, Nurseries, Horticultural Areas, Sod Farms</t>
  </si>
  <si>
    <t>Confined Feeding Operations</t>
  </si>
  <si>
    <t>Other Agriculture</t>
  </si>
  <si>
    <t>FOREST</t>
  </si>
  <si>
    <t>Deciduous Forest (10-50% Crown Closure)</t>
  </si>
  <si>
    <t>Deciduous Forest (&gt;50% Crown Closure)</t>
  </si>
  <si>
    <t>Coniferous Forest (10-50% Crown Closure)</t>
  </si>
  <si>
    <t>Coniferous Forest (&gt;50% Crown Closure)</t>
  </si>
  <si>
    <t>Plantation</t>
  </si>
  <si>
    <t>Mixed Forest (&gt;50% Coniferous with 10-50% Crown Closure)</t>
  </si>
  <si>
    <t>Mixed Forest (&gt;50% Coniferous with &gt;50% Crown Closure)</t>
  </si>
  <si>
    <t>Mixed Forest (&gt;50% Deciduous with 10-50% Crown Closure)</t>
  </si>
  <si>
    <t>Mixed Forest (&gt;50% Deciduous with &gt;50% Crown Closure)</t>
  </si>
  <si>
    <t>Old Field (&lt; 25% Brush Covered)</t>
  </si>
  <si>
    <t>Phragmites Dominate Old Field</t>
  </si>
  <si>
    <t>Deciduous Brush/Shrubland</t>
  </si>
  <si>
    <t>Coniferous Brush/Shrubland</t>
  </si>
  <si>
    <t>Mixed Deciduous/Coniferous Brush/Shrubland</t>
  </si>
  <si>
    <t>Severe Burned Upland Vegetation</t>
  </si>
  <si>
    <t>WATER</t>
  </si>
  <si>
    <t>Streams and Canals</t>
  </si>
  <si>
    <t>Exposed Flats</t>
  </si>
  <si>
    <t>Natural Lakes</t>
  </si>
  <si>
    <t>Artificial Lakes</t>
  </si>
  <si>
    <t>Bays, Estuaries &amp; other Tidal Waters</t>
  </si>
  <si>
    <t>Tidal Rivers, Inland Bays and other Tidal Waters</t>
  </si>
  <si>
    <t>Open Tidal Bays</t>
  </si>
  <si>
    <t>Tidal Mud Flats</t>
  </si>
  <si>
    <t>Dredged Lagoon</t>
  </si>
  <si>
    <t>Atlantic Ocean</t>
  </si>
  <si>
    <t>WETLANDS</t>
  </si>
  <si>
    <t>Saline Marshes</t>
  </si>
  <si>
    <t>Saline Marshes (Low marsh vegetation)</t>
  </si>
  <si>
    <t>Saline Marshes (High marsh vegetation)</t>
  </si>
  <si>
    <t>Freshwater Tidal Marshes</t>
  </si>
  <si>
    <t>Vegetated Dune Communities</t>
  </si>
  <si>
    <t>Phragmites Dominate Coastal Wetlands</t>
  </si>
  <si>
    <t>Interior Wetlands</t>
  </si>
  <si>
    <t>Deciduous Wooded Wetlands</t>
  </si>
  <si>
    <t>Coniferous Wooded Wetlands</t>
  </si>
  <si>
    <t>Atlantic White Cedar Wetlands</t>
  </si>
  <si>
    <t>Deciduous Scrub/Shrub Wetlands</t>
  </si>
  <si>
    <t>Coniferous Scrub/Shrub Wetlands</t>
  </si>
  <si>
    <t>Mixed Scrub/Shrub Wetlands (Deciduous Dom.)</t>
  </si>
  <si>
    <t>Mixed Scrub/Shrub Wetlands (Coniferous Dom.)</t>
  </si>
  <si>
    <t>Herbaceous Wetlands</t>
  </si>
  <si>
    <t>Phragmites Dominate Interior Wetlands</t>
  </si>
  <si>
    <t>Mixed Forested Wetlands (Deciduous Dom.)</t>
  </si>
  <si>
    <t>Mixed Forested Wetlands (Coniferous Dom.)</t>
  </si>
  <si>
    <t>Unvegetated Flats</t>
  </si>
  <si>
    <t>Severe Burned Wetlands</t>
  </si>
  <si>
    <t>BARREN LAND</t>
  </si>
  <si>
    <t>Beaches</t>
  </si>
  <si>
    <t>Bare Exposed Rock, Rockslides, etc.</t>
  </si>
  <si>
    <t>Extractive Mining</t>
  </si>
  <si>
    <t>Altered Lands</t>
  </si>
  <si>
    <t>Disturbed Wetlands (Modified) (WETLANDS)</t>
  </si>
  <si>
    <t>Disturbed Tidal Wetlands (WETLANDS)</t>
  </si>
  <si>
    <t>Transitional Areas (sites under construction)</t>
  </si>
  <si>
    <t>Undifferentiated Barren Lands (cleared)</t>
  </si>
  <si>
    <t>Abietinella sp.</t>
  </si>
  <si>
    <t>Abietinella abietina</t>
  </si>
  <si>
    <t>Acaulon sp.</t>
  </si>
  <si>
    <t>Acaulon muticum</t>
  </si>
  <si>
    <t>Acaulon triquetrum</t>
  </si>
  <si>
    <t>Amblystegium sp.</t>
  </si>
  <si>
    <t>Amblystegium serpens</t>
  </si>
  <si>
    <t>Amblystegium varium</t>
  </si>
  <si>
    <t>Hygroamblystegium varium</t>
  </si>
  <si>
    <t>Amphidium sp.</t>
  </si>
  <si>
    <t>Amphidium lapponicum</t>
  </si>
  <si>
    <t>Amphidium mougeotii</t>
  </si>
  <si>
    <t>Anacamptodon sp.</t>
  </si>
  <si>
    <t>Anacamptodon splachnoides</t>
  </si>
  <si>
    <t>Andreaea sp.</t>
  </si>
  <si>
    <t>Andreaea rothii</t>
  </si>
  <si>
    <t>Andreaea rupestris</t>
  </si>
  <si>
    <t>Anomodon sp.</t>
  </si>
  <si>
    <t>Anomodon attenuatus</t>
  </si>
  <si>
    <t>Anomodon minor</t>
  </si>
  <si>
    <t>Anomodon rostratus</t>
  </si>
  <si>
    <t>Anomodon rugelii</t>
  </si>
  <si>
    <t>Anomodon tristis</t>
  </si>
  <si>
    <t>Anomodon viticulosus</t>
  </si>
  <si>
    <t>Aphanorrhegma sp.</t>
  </si>
  <si>
    <t>Aphanorrhegma serratum</t>
  </si>
  <si>
    <t>Archidium sp.</t>
  </si>
  <si>
    <t>Archidium ohioense</t>
  </si>
  <si>
    <t>Arrhenopterum sp.</t>
  </si>
  <si>
    <t>Arrhenopterum heterostichum</t>
  </si>
  <si>
    <t>Astomum muhlenbergianum</t>
  </si>
  <si>
    <t>Weissia muhlenbergiana</t>
  </si>
  <si>
    <t>Atrichum sp.</t>
  </si>
  <si>
    <t>Atrichum altecristatum</t>
  </si>
  <si>
    <t>Atrichum angustatum</t>
  </si>
  <si>
    <t>Atrichum crispulum</t>
  </si>
  <si>
    <t>Atrichum crispum</t>
  </si>
  <si>
    <t>Atrichum oerstedianum</t>
  </si>
  <si>
    <t>Aulacomnium sp.</t>
  </si>
  <si>
    <t>Aulacomnium heterostichum</t>
  </si>
  <si>
    <t>Aulacomnium palustre</t>
  </si>
  <si>
    <t>Barbula sp.</t>
  </si>
  <si>
    <t>Barbula convoluta</t>
  </si>
  <si>
    <t>Barbula indica</t>
  </si>
  <si>
    <t>Barbula unguiculata</t>
  </si>
  <si>
    <t>Bartramia sp.</t>
  </si>
  <si>
    <t>Bartramia pomiformis</t>
  </si>
  <si>
    <t>Brachytheciastrum sp.</t>
  </si>
  <si>
    <t>Brachytheciastrum velutinum</t>
  </si>
  <si>
    <t>Brachythecium sp.</t>
  </si>
  <si>
    <t>Brachythecium acuminatum</t>
  </si>
  <si>
    <t>Brachythecium acutum</t>
  </si>
  <si>
    <t>Brachythecium campestre</t>
  </si>
  <si>
    <t>Brachythecium curtum</t>
  </si>
  <si>
    <t>Sciuro-hypnum curtum</t>
  </si>
  <si>
    <t>Brachythecium digastrum</t>
  </si>
  <si>
    <t>Brachythecium laetum</t>
  </si>
  <si>
    <t>Brachythecium oxycladon</t>
  </si>
  <si>
    <t>Brachythecium plumosum</t>
  </si>
  <si>
    <t>Sciuro-hypnum plumosum</t>
  </si>
  <si>
    <t>Brachythecium populeum</t>
  </si>
  <si>
    <t>Sciuro-hypnum populeum</t>
  </si>
  <si>
    <t>Brachythecium reflexum</t>
  </si>
  <si>
    <t>Sciuro-hypnum reflexum</t>
  </si>
  <si>
    <t>Brachythecium rivulare</t>
  </si>
  <si>
    <t>Brachythecium rutabulum</t>
  </si>
  <si>
    <t>Brachythecium salebrosum</t>
  </si>
  <si>
    <t>Brachythecium starkei</t>
  </si>
  <si>
    <t>Sciuro-hypnum starkei</t>
  </si>
  <si>
    <t>Brachythecium starkei ssp. oedipodium</t>
  </si>
  <si>
    <t>Sciuro-hypnum oedipodium</t>
  </si>
  <si>
    <t>Brachythecium velutinum</t>
  </si>
  <si>
    <t>Brotherella sp.</t>
  </si>
  <si>
    <t>Brotherella recurvans</t>
  </si>
  <si>
    <t>Brotherella tenuirostris</t>
  </si>
  <si>
    <t>Pylaisiadelpha tenuirostris</t>
  </si>
  <si>
    <t>Bruchia sp.</t>
  </si>
  <si>
    <t>Bruchia flexuosa</t>
  </si>
  <si>
    <t>Bryhnia sp.</t>
  </si>
  <si>
    <t>Bryhnia graminicolor</t>
  </si>
  <si>
    <t>Bryhnia novae-angliae</t>
  </si>
  <si>
    <t>Bryoandersonia sp.</t>
  </si>
  <si>
    <t>Bryoandersonia illecebra</t>
  </si>
  <si>
    <t>Bryoerythrophyllum sp.</t>
  </si>
  <si>
    <t>Bryoerythrophyllum recurvirostrum</t>
  </si>
  <si>
    <t>Bryohaplocladium microphyllum</t>
  </si>
  <si>
    <t>Haplocladium microphyllum</t>
  </si>
  <si>
    <t>Bryohaplocladium virginianum</t>
  </si>
  <si>
    <t>Haplocladium virginianum</t>
  </si>
  <si>
    <t>Bryum sp.</t>
  </si>
  <si>
    <t>Bryum algovicum</t>
  </si>
  <si>
    <t>Ptychostomum pendulum</t>
  </si>
  <si>
    <t>Bryum argenteum</t>
  </si>
  <si>
    <t>Bryum binum</t>
  </si>
  <si>
    <t>Ptychostomum bimum</t>
  </si>
  <si>
    <t>Bryum caespiticium</t>
  </si>
  <si>
    <t>Gemmabryum caespiticium</t>
  </si>
  <si>
    <t>Bryum capillare</t>
  </si>
  <si>
    <t>Rosulabryum capillare</t>
  </si>
  <si>
    <t>Bryum cyclophyllum</t>
  </si>
  <si>
    <t>Ptychostomum cyclophyllum</t>
  </si>
  <si>
    <t>Bryum dichotomum</t>
  </si>
  <si>
    <t>Gemmabryum dichotomum</t>
  </si>
  <si>
    <t>Bryum lisae var. cuspidatum</t>
  </si>
  <si>
    <t>Ptychostomum creberrimum</t>
  </si>
  <si>
    <t>Bryum muehlenbeckii</t>
  </si>
  <si>
    <t>Imbribryum muehlenbeckii</t>
  </si>
  <si>
    <t>Bryum uliginosum</t>
  </si>
  <si>
    <t>Ptychostomum cernuum</t>
  </si>
  <si>
    <t>Bucklandiella sp.</t>
  </si>
  <si>
    <t>Bucklandiella microcarpa</t>
  </si>
  <si>
    <t>Bucklandiella venusta</t>
  </si>
  <si>
    <t>Buxbaumia sp.</t>
  </si>
  <si>
    <t>Buxbaumia aphylla</t>
  </si>
  <si>
    <t>Byrum pseudotriquetrum</t>
  </si>
  <si>
    <t>Callicladium sp.</t>
  </si>
  <si>
    <t>Callicladium haldanianum</t>
  </si>
  <si>
    <t>Calliergon sp.</t>
  </si>
  <si>
    <t>Calliergon cordifolium</t>
  </si>
  <si>
    <t>Calliergon giganteum</t>
  </si>
  <si>
    <t>Calliergonella sp.</t>
  </si>
  <si>
    <t>Calliergonella cuspidata</t>
  </si>
  <si>
    <t>Campyliadelphus sp.</t>
  </si>
  <si>
    <t>Campyliadelphus chrysophyllus</t>
  </si>
  <si>
    <t>Campylium sp.</t>
  </si>
  <si>
    <t>Campylium chrysophyllum</t>
  </si>
  <si>
    <t>Campylium hispidulum</t>
  </si>
  <si>
    <t>Campylophyllum hispidulum</t>
  </si>
  <si>
    <t>Campylium polygamum</t>
  </si>
  <si>
    <t>Drepanocladus polygamus</t>
  </si>
  <si>
    <t>Campylium radicale</t>
  </si>
  <si>
    <t>Pseudocampylium radicale</t>
  </si>
  <si>
    <t>Campylium stellatum</t>
  </si>
  <si>
    <t>Campylophyllum sp.</t>
  </si>
  <si>
    <t>Campylopus sp.</t>
  </si>
  <si>
    <t>Campylopus carolinae</t>
  </si>
  <si>
    <t>Campylostelium sp.</t>
  </si>
  <si>
    <t>Campylostelium saxicola</t>
  </si>
  <si>
    <t>Ceratodon sp.</t>
  </si>
  <si>
    <t>Ceratodon purpureus</t>
  </si>
  <si>
    <t>Cirriphyllum sp.</t>
  </si>
  <si>
    <t>Cirriphyllum piliferum</t>
  </si>
  <si>
    <t>Clasmatodon sp.</t>
  </si>
  <si>
    <t>Clasmatodon parvulus</t>
  </si>
  <si>
    <t>Cleistocarpidium sp.</t>
  </si>
  <si>
    <t>Cleistocarpidium palustre</t>
  </si>
  <si>
    <t>Climacium sp.</t>
  </si>
  <si>
    <t>Climacium americanum</t>
  </si>
  <si>
    <t>Climacium dendroides</t>
  </si>
  <si>
    <t>Climacium kindbergii</t>
  </si>
  <si>
    <t>Codriophorus sp.</t>
  </si>
  <si>
    <t>Codriophorus acicularis</t>
  </si>
  <si>
    <t>Codriophorus aduncoides</t>
  </si>
  <si>
    <t>Cratoneuron sp.</t>
  </si>
  <si>
    <t>Cratoneuron filicinum</t>
  </si>
  <si>
    <t>Cryphaea sp.</t>
  </si>
  <si>
    <t>Cryphaea glomerata</t>
  </si>
  <si>
    <t>Ctenidium sp.</t>
  </si>
  <si>
    <t>Ctenidium malacodes</t>
  </si>
  <si>
    <t>Ctenidium molluscum</t>
  </si>
  <si>
    <t>Ctenidium subrectifolium</t>
  </si>
  <si>
    <t>Cyrto-hypnum sp.</t>
  </si>
  <si>
    <t>Cyrto-hypnum minutulum</t>
  </si>
  <si>
    <t>Cyrto-hypnum pygmaeum</t>
  </si>
  <si>
    <t>Desmatodon obtusifolius</t>
  </si>
  <si>
    <t>Tortula obtusifolia</t>
  </si>
  <si>
    <t>Dichelyma sp.</t>
  </si>
  <si>
    <t>Dichelyma capillaceum</t>
  </si>
  <si>
    <t>Dichodontium sp.</t>
  </si>
  <si>
    <t>Dichodontium pellucidum</t>
  </si>
  <si>
    <t>Dicranella sp.</t>
  </si>
  <si>
    <t>Dicranella cerviculata</t>
  </si>
  <si>
    <t>Dicranella heteromalla</t>
  </si>
  <si>
    <t>Dicranella rufescens</t>
  </si>
  <si>
    <t>Dicranella schreberiana</t>
  </si>
  <si>
    <t>Dicranella schreberiana var. robusta</t>
  </si>
  <si>
    <t>Dicranella varia</t>
  </si>
  <si>
    <t>Dicranum sp.</t>
  </si>
  <si>
    <t>Dicranum condensatum</t>
  </si>
  <si>
    <t>Dicranum flagellare</t>
  </si>
  <si>
    <t>Dicranum fulvum</t>
  </si>
  <si>
    <t>Dicranum fuscescens</t>
  </si>
  <si>
    <t>Dicranum montanum</t>
  </si>
  <si>
    <t>Dicranum muehlenbeckii</t>
  </si>
  <si>
    <t>Dicranum ontariense</t>
  </si>
  <si>
    <t>Dicranum polysetum</t>
  </si>
  <si>
    <t>Dicranum rhabdocarpum</t>
  </si>
  <si>
    <t>Dicranum scoparium</t>
  </si>
  <si>
    <t>Dicranum spurium</t>
  </si>
  <si>
    <t>Dicranum undulatum</t>
  </si>
  <si>
    <t>Dicranum viride</t>
  </si>
  <si>
    <t>Didymodon sp.</t>
  </si>
  <si>
    <t>Didymodon fallax</t>
  </si>
  <si>
    <t>Didymodon fallax var. reflexus</t>
  </si>
  <si>
    <t>Didymodon ferrugineus</t>
  </si>
  <si>
    <t>Didymodon tophaceus</t>
  </si>
  <si>
    <t>Diphyscium sp.</t>
  </si>
  <si>
    <t>Diphyscium foliosum</t>
  </si>
  <si>
    <t>Discelium sp.</t>
  </si>
  <si>
    <t>Discelium nudum</t>
  </si>
  <si>
    <t>Ditrichum sp.</t>
  </si>
  <si>
    <t>Ditrichum ambiguum</t>
  </si>
  <si>
    <t>Ditrichum lineare</t>
  </si>
  <si>
    <t>Ditrichum pallidum</t>
  </si>
  <si>
    <t>Ditrichum pusillum</t>
  </si>
  <si>
    <t>Ditrichum tortuloides</t>
  </si>
  <si>
    <t>Drepanocladus sp.</t>
  </si>
  <si>
    <t>Drepanocladus aduncus</t>
  </si>
  <si>
    <t>Drepanocladus aduncus var. kneiffii</t>
  </si>
  <si>
    <t>Drepanocladus fluitans</t>
  </si>
  <si>
    <t>Warnstorfia fluitans</t>
  </si>
  <si>
    <t>Drepanocladus sordidus</t>
  </si>
  <si>
    <t>Drepanocladus uncinata</t>
  </si>
  <si>
    <t>Sanionia uncinata</t>
  </si>
  <si>
    <t>Drummondia sp.</t>
  </si>
  <si>
    <t>Drummondia prorepens</t>
  </si>
  <si>
    <t>Elodium sp.</t>
  </si>
  <si>
    <t>Elodium blandowii</t>
  </si>
  <si>
    <t>Elodium elodioides</t>
  </si>
  <si>
    <t>Elodium paludosum</t>
  </si>
  <si>
    <t>Encalypta sp.</t>
  </si>
  <si>
    <t>Encalypta procera</t>
  </si>
  <si>
    <t>Entodon sp.</t>
  </si>
  <si>
    <t>Entodon brevisetus</t>
  </si>
  <si>
    <t>Entodon cladorrhizans</t>
  </si>
  <si>
    <t>Entodon compressus</t>
  </si>
  <si>
    <t>Entodon seductrix</t>
  </si>
  <si>
    <t>Ephemerum sp.</t>
  </si>
  <si>
    <t>Ephemerum cohaerens</t>
  </si>
  <si>
    <t>Ephemerum crassinervium</t>
  </si>
  <si>
    <t>Ephemerum serratum</t>
  </si>
  <si>
    <t>Ephemerum spinulosum</t>
  </si>
  <si>
    <t>Eurhynchiastrum sp.</t>
  </si>
  <si>
    <t>Eurhynchiastrum pulchellum</t>
  </si>
  <si>
    <t>Eurhynchium hians</t>
  </si>
  <si>
    <t>Oxyrrhynchium hians</t>
  </si>
  <si>
    <t>Eurhynchium pulchellum</t>
  </si>
  <si>
    <t>Eurhynchium riparioides</t>
  </si>
  <si>
    <t>Platyhypnidium riparioides</t>
  </si>
  <si>
    <t>Fabronia sp.</t>
  </si>
  <si>
    <t>Fabronia ciliaris</t>
  </si>
  <si>
    <t>Fissidens sp.</t>
  </si>
  <si>
    <t>Fissidens adianthoides</t>
  </si>
  <si>
    <t>Fissidens bryoides</t>
  </si>
  <si>
    <t>Fissidens bushii</t>
  </si>
  <si>
    <t>Fissidens closteri</t>
  </si>
  <si>
    <t>Fissidens dubius</t>
  </si>
  <si>
    <t>Fissidens exilis</t>
  </si>
  <si>
    <t>Fissidens fontanus</t>
  </si>
  <si>
    <t>Fissidens hallianus</t>
  </si>
  <si>
    <t>Fissidens obtusifolius</t>
  </si>
  <si>
    <t>Fissidens osmundioides</t>
  </si>
  <si>
    <t>Fissidens subbasilaris</t>
  </si>
  <si>
    <t>Fissidens subbasilaris var. bushii</t>
  </si>
  <si>
    <t>Fissidens taxifolius</t>
  </si>
  <si>
    <t>Fontinalis sp.</t>
  </si>
  <si>
    <t>Fontinalis antipyretica</t>
  </si>
  <si>
    <t>Fontinalis antipyretica var. gigantea</t>
  </si>
  <si>
    <t>Fontinalis dalecarlica</t>
  </si>
  <si>
    <t>Fontinalis hypnoides</t>
  </si>
  <si>
    <t>Fontinalis novae-angliae</t>
  </si>
  <si>
    <t>Fontinalis novae-angliae var. cymbifolia</t>
  </si>
  <si>
    <t>Fontinalis sullivantii</t>
  </si>
  <si>
    <t>Forsstroemia sp.</t>
  </si>
  <si>
    <t>Forsstroemia trichomitria</t>
  </si>
  <si>
    <t>Funaria sp.</t>
  </si>
  <si>
    <t>Funaria flavicans</t>
  </si>
  <si>
    <t>Funaria hygrometrica</t>
  </si>
  <si>
    <t>Gemmabryum sp.</t>
  </si>
  <si>
    <t>Gemmabryum radiculosum</t>
  </si>
  <si>
    <t>Grimmia sp.</t>
  </si>
  <si>
    <t>Grimmia agassizii</t>
  </si>
  <si>
    <t>Schistidium agassizii</t>
  </si>
  <si>
    <t>Grimmia alpicola</t>
  </si>
  <si>
    <t>Grimmia apocarpa</t>
  </si>
  <si>
    <t>Schistidium apocarpum</t>
  </si>
  <si>
    <t>Grimmia elatior</t>
  </si>
  <si>
    <t>Grimmia laevigata</t>
  </si>
  <si>
    <t>Grimmia olneyi</t>
  </si>
  <si>
    <t>Grimmia pilifera</t>
  </si>
  <si>
    <t>Gymnostomum sp.</t>
  </si>
  <si>
    <t>Gymnostomum aeruginosum</t>
  </si>
  <si>
    <t>Hageniella sp.</t>
  </si>
  <si>
    <t>Hageniella micans</t>
  </si>
  <si>
    <t>Hamatocaulis sp.</t>
  </si>
  <si>
    <t>Hamatocaulis vernicosus</t>
  </si>
  <si>
    <t>Haplocladium sp.</t>
  </si>
  <si>
    <t>Haplohymenium trieste</t>
  </si>
  <si>
    <t>Hedwigia sp.</t>
  </si>
  <si>
    <t>Hedwigia ciliata</t>
  </si>
  <si>
    <t xml:space="preserve">Helodium blandowii </t>
  </si>
  <si>
    <t xml:space="preserve">Helodium blandowii var. helodioides </t>
  </si>
  <si>
    <t xml:space="preserve">Helodium paludosum </t>
  </si>
  <si>
    <t>Herzogiella sp.</t>
  </si>
  <si>
    <t>Herzogiella striatella</t>
  </si>
  <si>
    <t>Herzogiella turfacea</t>
  </si>
  <si>
    <t>Homalia sp.</t>
  </si>
  <si>
    <t>Homalia trichomanoides</t>
  </si>
  <si>
    <t>Homalotheciella sp.</t>
  </si>
  <si>
    <t>Homalotheciella subcapillata</t>
  </si>
  <si>
    <t>Homomallium sp.</t>
  </si>
  <si>
    <t>Homomallium adnatum</t>
  </si>
  <si>
    <t>Hygroamblystegium sp.</t>
  </si>
  <si>
    <t>Hygroamblystegium fluviatile</t>
  </si>
  <si>
    <t>Hygroamblystegium varium var. varium</t>
  </si>
  <si>
    <t>Hygroamblystegium noterophilum</t>
  </si>
  <si>
    <t>Hygroamblystegium varium var. noterophilum</t>
  </si>
  <si>
    <t>Hygroamblystegium tenax</t>
  </si>
  <si>
    <t>Hygrohypnum sp.</t>
  </si>
  <si>
    <t>Hygrohypnum closteri</t>
  </si>
  <si>
    <t>Hygrohypnum duriusculum</t>
  </si>
  <si>
    <t>Hygrohypnum eugyrium</t>
  </si>
  <si>
    <t>Hygrohypnum luridum</t>
  </si>
  <si>
    <t>Hygrohypnum micans</t>
  </si>
  <si>
    <t>Hygrohypnum molle</t>
  </si>
  <si>
    <t>Hygrohypnum ochraceum</t>
  </si>
  <si>
    <t>Hylocomiastrum sp.</t>
  </si>
  <si>
    <t>Hylocomiastrum umbratum</t>
  </si>
  <si>
    <t>Hylocomium sp.</t>
  </si>
  <si>
    <t>Hylocomium brevirostre</t>
  </si>
  <si>
    <t>Loeskeobryum brevirostre</t>
  </si>
  <si>
    <t>Hylocomium splendens</t>
  </si>
  <si>
    <t>Hymenostylium sp.</t>
  </si>
  <si>
    <t>Hymenostylium recurvirostrum</t>
  </si>
  <si>
    <t>Hyophila sp.</t>
  </si>
  <si>
    <t>Hyophila involuta</t>
  </si>
  <si>
    <t>Hypnum sp.</t>
  </si>
  <si>
    <t>Hypnum cupressiforme</t>
  </si>
  <si>
    <t>Hypnum cupressiforme var. resupinatum</t>
  </si>
  <si>
    <t>Hypnum curvifolium</t>
  </si>
  <si>
    <t>Hypnum imponens</t>
  </si>
  <si>
    <t>Hypnum lindbergii</t>
  </si>
  <si>
    <t>Hypnum molluscum</t>
  </si>
  <si>
    <t>Hypnum pallescens</t>
  </si>
  <si>
    <t>Hypnum pratense</t>
  </si>
  <si>
    <t>Imbribryum sp.</t>
  </si>
  <si>
    <t>Isopterygiopsis sp.</t>
  </si>
  <si>
    <t>Isopterygiopsis muelleriana</t>
  </si>
  <si>
    <t>Isopterygiopsis pulchella</t>
  </si>
  <si>
    <t>Isopterygium sp.</t>
  </si>
  <si>
    <t>Isopterygium distichaceum</t>
  </si>
  <si>
    <t>Pseudotaxiphyllum distichaceum</t>
  </si>
  <si>
    <t>Isopterygium elegans</t>
  </si>
  <si>
    <t>Pseudotaxiphyllum elegans</t>
  </si>
  <si>
    <t>Isopterygium tenerum</t>
  </si>
  <si>
    <t>Leptobryum sp.</t>
  </si>
  <si>
    <t>Leptobryum pyriforme</t>
  </si>
  <si>
    <t>Leptodictyum sp.</t>
  </si>
  <si>
    <t>Leptodictyum humile</t>
  </si>
  <si>
    <t>Leptodictyum riparium</t>
  </si>
  <si>
    <t>Leskea sp.</t>
  </si>
  <si>
    <t>Leskea gracilescens</t>
  </si>
  <si>
    <t>Leskea obscura</t>
  </si>
  <si>
    <t>Leskea polycarpa</t>
  </si>
  <si>
    <t>Leskeella sp.</t>
  </si>
  <si>
    <t>Leskeella nervosa</t>
  </si>
  <si>
    <t>Leucobryum sp.</t>
  </si>
  <si>
    <t>Leucobryum albidum</t>
  </si>
  <si>
    <t>Leucobryum glaucum</t>
  </si>
  <si>
    <t>Leucodon sp.</t>
  </si>
  <si>
    <t>Leucodon brachypus</t>
  </si>
  <si>
    <t>Leucodon julaceus</t>
  </si>
  <si>
    <t>Limprichtia cossonii</t>
  </si>
  <si>
    <t>Scorpidium cossonii</t>
  </si>
  <si>
    <t xml:space="preserve">Limprichtia revolvens </t>
  </si>
  <si>
    <t>Scorpidium revolvens</t>
  </si>
  <si>
    <t>Lindbergia sp.</t>
  </si>
  <si>
    <t>Lindbergia brachyptera</t>
  </si>
  <si>
    <t>Loeskeobryum sp.</t>
  </si>
  <si>
    <t>Meesia sp.</t>
  </si>
  <si>
    <t>Meesia triquetra</t>
  </si>
  <si>
    <t>Micromitrium sp.</t>
  </si>
  <si>
    <t>Micromitrium austinii</t>
  </si>
  <si>
    <t>Micromitrium tenerum</t>
  </si>
  <si>
    <t>Micromitrium megalosporum</t>
  </si>
  <si>
    <t>Micromitrium synoicum</t>
  </si>
  <si>
    <t>Mnium sp.</t>
  </si>
  <si>
    <t>Mnium affine var. rugicum</t>
  </si>
  <si>
    <t>Plagiomnium ellipticum</t>
  </si>
  <si>
    <t>Mnium ambiguum</t>
  </si>
  <si>
    <t>Mnium lycopodioides</t>
  </si>
  <si>
    <t>Mnium hornum</t>
  </si>
  <si>
    <t>Mnium marginatum</t>
  </si>
  <si>
    <t>Mnium spinulosum</t>
  </si>
  <si>
    <t>Mnium stellare</t>
  </si>
  <si>
    <t>Myurella sp.</t>
  </si>
  <si>
    <t>Myurella julacea</t>
  </si>
  <si>
    <t>Myurella sibirica</t>
  </si>
  <si>
    <t>Neckera sp.</t>
  </si>
  <si>
    <t>Neckera pennata</t>
  </si>
  <si>
    <t>Oncophorus sp.</t>
  </si>
  <si>
    <t>Oncophorus virens</t>
  </si>
  <si>
    <t>Oncophorus wahlenbergii</t>
  </si>
  <si>
    <t>Orthotrichum sp.</t>
  </si>
  <si>
    <t>Orthotrichum anomalum</t>
  </si>
  <si>
    <t>Orthotrichum elegans</t>
  </si>
  <si>
    <t>Orthotrichum lescurii</t>
  </si>
  <si>
    <t>Orthotrichum obtusifolium</t>
  </si>
  <si>
    <t>Orthotrichum ohioense</t>
  </si>
  <si>
    <t>Orthotrichum pumilum</t>
  </si>
  <si>
    <t>Orthotrichum pusillum</t>
  </si>
  <si>
    <t>Orthotrichum sordidum</t>
  </si>
  <si>
    <t>Orthotrichum speciosum var. elegans</t>
  </si>
  <si>
    <t>Orthotrichum stellatum</t>
  </si>
  <si>
    <t>Orthotrichum strangulatum</t>
  </si>
  <si>
    <t>Oxyrrhynchium sp.</t>
  </si>
  <si>
    <t>Oxystegus tenuirostris</t>
  </si>
  <si>
    <t>Trichostomum tenuirostre</t>
  </si>
  <si>
    <t>Paraleucobryum sp.</t>
  </si>
  <si>
    <t>Paraleucobryum longifolium</t>
  </si>
  <si>
    <t>Phascum cuspidatum</t>
  </si>
  <si>
    <t>Tortula acaulon</t>
  </si>
  <si>
    <t>Philonotis sp.</t>
  </si>
  <si>
    <t>Philonotis fontana var. fontana</t>
  </si>
  <si>
    <t>Philonotis marchica</t>
  </si>
  <si>
    <t>Philonotis muehlenbergii</t>
  </si>
  <si>
    <t>Physcomitrium sp.</t>
  </si>
  <si>
    <t>Physcomitrium immersum</t>
  </si>
  <si>
    <t>Physcomitrium pyriforme</t>
  </si>
  <si>
    <t>Plagiomnium sp.</t>
  </si>
  <si>
    <t>Plagiomnium ciliare</t>
  </si>
  <si>
    <t>Plagiomnium cuspidatum</t>
  </si>
  <si>
    <t>Plagiomnium medium</t>
  </si>
  <si>
    <t>Plagiomnium rostratum</t>
  </si>
  <si>
    <t>Plagiopus sp.</t>
  </si>
  <si>
    <t>Plagiopus oederianus</t>
  </si>
  <si>
    <t>Plagiothecium sp.</t>
  </si>
  <si>
    <t>Plagiothecium cavifolium</t>
  </si>
  <si>
    <t>Plagiothecium denticulatum</t>
  </si>
  <si>
    <t>Plagiothecium laetum</t>
  </si>
  <si>
    <t>Plagiothecium latebricola</t>
  </si>
  <si>
    <t>Platydictya sp.</t>
  </si>
  <si>
    <t>Platydictya confervoides</t>
  </si>
  <si>
    <t>Platydictya jungermannioides</t>
  </si>
  <si>
    <t>Platydictya minutissima</t>
  </si>
  <si>
    <t>Platydictya subtilis</t>
  </si>
  <si>
    <t>Platygyrium sp.</t>
  </si>
  <si>
    <t>Platygyrium repens</t>
  </si>
  <si>
    <t>Platyhypnidium sp.</t>
  </si>
  <si>
    <t>Platylomella sp.</t>
  </si>
  <si>
    <t>Platylomella lescurii</t>
  </si>
  <si>
    <t>Pleuridium sp.</t>
  </si>
  <si>
    <t>Pleuridium palustre</t>
  </si>
  <si>
    <t>Pleuridium ravenelii</t>
  </si>
  <si>
    <t>Pleuridium subulatum</t>
  </si>
  <si>
    <t>Pleuridium sullivantii</t>
  </si>
  <si>
    <t>Pleurozium sp.</t>
  </si>
  <si>
    <t>Pleurozium schreberi</t>
  </si>
  <si>
    <t>Pogonatum sp.</t>
  </si>
  <si>
    <t>Pogonatum brachyphyllum</t>
  </si>
  <si>
    <t>Pogonatum pensilvanicum</t>
  </si>
  <si>
    <t>Pohlia sp.</t>
  </si>
  <si>
    <t>Pohlia annotina</t>
  </si>
  <si>
    <t>Pohlia cruda</t>
  </si>
  <si>
    <t>Pohlia elongata</t>
  </si>
  <si>
    <t>Pohlia lescuriana</t>
  </si>
  <si>
    <t>Pohlia melanodon</t>
  </si>
  <si>
    <t>Pohlia nutans</t>
  </si>
  <si>
    <t>Pohlia proligera</t>
  </si>
  <si>
    <t>Pohlia wahlenbergii</t>
  </si>
  <si>
    <t>Polytrichastrum sp.</t>
  </si>
  <si>
    <t>Polytrichastrum formosum</t>
  </si>
  <si>
    <t>Polytrichastrum ohioense</t>
  </si>
  <si>
    <t>Polytrichastrum pallidisetum</t>
  </si>
  <si>
    <t>Polytrichum sp.</t>
  </si>
  <si>
    <t>Polytrichum commune</t>
  </si>
  <si>
    <t>Polytrichum commune var. perigoniale</t>
  </si>
  <si>
    <t>Polytrichum formosum</t>
  </si>
  <si>
    <t>Polytrichum juniperinum</t>
  </si>
  <si>
    <t>Polytrichum piliferum</t>
  </si>
  <si>
    <t>Polytrichum strictum</t>
  </si>
  <si>
    <t>Pottia truncata</t>
  </si>
  <si>
    <t>Tortula truncata</t>
  </si>
  <si>
    <t>Pseudobryum sp.</t>
  </si>
  <si>
    <t>Pseudobryum cinclidioides</t>
  </si>
  <si>
    <t>Pseudocampylium sp.</t>
  </si>
  <si>
    <t>Pseudotaxiphyllum sp.</t>
  </si>
  <si>
    <t>Pterigynandrum sp.</t>
  </si>
  <si>
    <t>Pterigynandrum filiforme</t>
  </si>
  <si>
    <t>Ptilium sp.</t>
  </si>
  <si>
    <t>Ptilium crista-castrensis</t>
  </si>
  <si>
    <t>Ptychomitrium sp.</t>
  </si>
  <si>
    <t>Ptychomitrium incurvum</t>
  </si>
  <si>
    <t>Ptychostomum sp.</t>
  </si>
  <si>
    <t>Ptychostomum pseudotriquetrum</t>
  </si>
  <si>
    <t>Pylaisia sp.</t>
  </si>
  <si>
    <t>Pylaisia intricata</t>
  </si>
  <si>
    <t>Pylaisia polyantha</t>
  </si>
  <si>
    <t>Pylaisia selwynii</t>
  </si>
  <si>
    <t>Pylaisiadelpha sp.</t>
  </si>
  <si>
    <t>Pylaisiella intricata</t>
  </si>
  <si>
    <t>Pylaisiella polyantha</t>
  </si>
  <si>
    <t xml:space="preserve">Pylaisiella selwynii </t>
  </si>
  <si>
    <t>Racomitrium aciculare</t>
  </si>
  <si>
    <t>Racomitrium canescens</t>
  </si>
  <si>
    <t>Racomitrium venustum</t>
  </si>
  <si>
    <t>Rauiella sp.</t>
  </si>
  <si>
    <t>Rauiella scita</t>
  </si>
  <si>
    <t>Rhabdoweisia sp.</t>
  </si>
  <si>
    <t>Rhabdoweisia crispata</t>
  </si>
  <si>
    <t>Rhizomnium sp.</t>
  </si>
  <si>
    <t>Rhizomnium appalachianum</t>
  </si>
  <si>
    <t>Rhizomnium magnifolium</t>
  </si>
  <si>
    <t>Rhizomnium punctatum</t>
  </si>
  <si>
    <t>Rhodobryum sp.</t>
  </si>
  <si>
    <t>Rhodobryum ontariense</t>
  </si>
  <si>
    <t>Rhynchostegium sp.</t>
  </si>
  <si>
    <t>Rhynchostegium aquaticum</t>
  </si>
  <si>
    <t>Rhynchostegium serrulatum</t>
  </si>
  <si>
    <t>Rhytidiadelphus sp.</t>
  </si>
  <si>
    <t>Rhytidiadelphus triquetrus</t>
  </si>
  <si>
    <t>Rhytidium sp.</t>
  </si>
  <si>
    <t>Rhytidium rugosum</t>
  </si>
  <si>
    <t>Rosulabryum sp.</t>
  </si>
  <si>
    <t>Saelania sp.</t>
  </si>
  <si>
    <t>Saelania glaucescens</t>
  </si>
  <si>
    <t>Sanionia sp.</t>
  </si>
  <si>
    <t>Sarmentypnum sp.</t>
  </si>
  <si>
    <t>Sarmentypnum exannulatum</t>
  </si>
  <si>
    <t>Schistidium sp.</t>
  </si>
  <si>
    <t>Schistidium liliputanum</t>
  </si>
  <si>
    <t>Schistidium rivulare</t>
  </si>
  <si>
    <t>Schistidium viride</t>
  </si>
  <si>
    <t>Schwetschkeopsis sp.</t>
  </si>
  <si>
    <t>Schwetschkeopsis fabronia</t>
  </si>
  <si>
    <t>Sciaromium lescurii</t>
  </si>
  <si>
    <t>Sciuro-hypnum sp.</t>
  </si>
  <si>
    <t>Scorpidium sp.</t>
  </si>
  <si>
    <t>Scorpidium scorpioides</t>
  </si>
  <si>
    <t>Seligeria sp.</t>
  </si>
  <si>
    <t>Seligeria donniana</t>
  </si>
  <si>
    <t>Seligeria recurvata</t>
  </si>
  <si>
    <t>Sematophyllum sp.</t>
  </si>
  <si>
    <t>Sematophyllum adnatum</t>
  </si>
  <si>
    <t>Sematophyllum demissum</t>
  </si>
  <si>
    <t>Sematophyllum marylandicum</t>
  </si>
  <si>
    <t>Splachnum sp.</t>
  </si>
  <si>
    <t>Splachnum ampullaceum</t>
  </si>
  <si>
    <t>Splachnum pensylvanicum</t>
  </si>
  <si>
    <t>Steerecleus serrulatus</t>
  </si>
  <si>
    <t>Syntrichia sp.</t>
  </si>
  <si>
    <t>Syntrichia laevipila</t>
  </si>
  <si>
    <t>Syntrichia papillosa</t>
  </si>
  <si>
    <t>Syntrichia ruralis</t>
  </si>
  <si>
    <t>Taxiphyllum sp.</t>
  </si>
  <si>
    <t>Taxiphyllum deplanatum</t>
  </si>
  <si>
    <t>Taxiphyllum taxirameum</t>
  </si>
  <si>
    <t>Tetraphis sp.</t>
  </si>
  <si>
    <t>Tetraphis pellucida</t>
  </si>
  <si>
    <t>Tetraplodon sp.</t>
  </si>
  <si>
    <t>Tetraplodon angustatus</t>
  </si>
  <si>
    <t>Thamnobryum sp.</t>
  </si>
  <si>
    <t>Thamnobryum alleghaniense</t>
  </si>
  <si>
    <t>Thelia sp.</t>
  </si>
  <si>
    <t>Thelia asprella</t>
  </si>
  <si>
    <t>Thelia hirtella</t>
  </si>
  <si>
    <t>Thelia lescurii</t>
  </si>
  <si>
    <t>Thuidium sp.</t>
  </si>
  <si>
    <t>Thuidium delicatulum</t>
  </si>
  <si>
    <t>Thuidium delicatulum var. radicans</t>
  </si>
  <si>
    <t xml:space="preserve">Thuidium philibertii </t>
  </si>
  <si>
    <t>Thuidium recognitum</t>
  </si>
  <si>
    <t>Timmia sp.</t>
  </si>
  <si>
    <t>Timmia megapolitana</t>
  </si>
  <si>
    <t>Tomentypnum sp.</t>
  </si>
  <si>
    <t>Tomentypnum nitens</t>
  </si>
  <si>
    <t>Tortella sp.</t>
  </si>
  <si>
    <t>Tortella fragilis</t>
  </si>
  <si>
    <t>Tortella humilis</t>
  </si>
  <si>
    <t>Tortella tortuosa</t>
  </si>
  <si>
    <t>Tortula sp.</t>
  </si>
  <si>
    <t>Tortula muralis</t>
  </si>
  <si>
    <t>Tortula pagorum</t>
  </si>
  <si>
    <t>Tortula papillosa</t>
  </si>
  <si>
    <t>Tortula plinthobia</t>
  </si>
  <si>
    <t>Tortula porteri</t>
  </si>
  <si>
    <t>Tortula ruralis</t>
  </si>
  <si>
    <t>Trematodon sp.</t>
  </si>
  <si>
    <t>Trematodon ambiguus</t>
  </si>
  <si>
    <t>Trematodon longicollis</t>
  </si>
  <si>
    <t>Trichostomum sp.</t>
  </si>
  <si>
    <t>Ulota sp.</t>
  </si>
  <si>
    <t>Ulota coarctata</t>
  </si>
  <si>
    <t>Ulota crispa</t>
  </si>
  <si>
    <t>Ulota hutchinsiae</t>
  </si>
  <si>
    <t>Warnstorfia sp.</t>
  </si>
  <si>
    <t xml:space="preserve">Warnstorfia exannulata </t>
  </si>
  <si>
    <t>Weissia sp.</t>
  </si>
  <si>
    <t>Weissia brachycarpa</t>
  </si>
  <si>
    <t>Weissia controversa</t>
  </si>
  <si>
    <t>Weissia hedwigii</t>
  </si>
  <si>
    <t>ABIET</t>
  </si>
  <si>
    <t>ABAB70</t>
  </si>
  <si>
    <t>ACAUL</t>
  </si>
  <si>
    <t>ACMU5</t>
  </si>
  <si>
    <t>ACTR4</t>
  </si>
  <si>
    <t>AMBLY4</t>
  </si>
  <si>
    <t>AMSE3</t>
  </si>
  <si>
    <t>AMVA</t>
  </si>
  <si>
    <t>AMPHI10</t>
  </si>
  <si>
    <t>AMLA70</t>
  </si>
  <si>
    <t>AMMO70</t>
  </si>
  <si>
    <t>ANACA2</t>
  </si>
  <si>
    <t>ANSP11</t>
  </si>
  <si>
    <t>ANDRE2</t>
  </si>
  <si>
    <t>ANRO7</t>
  </si>
  <si>
    <t>ANRU7</t>
  </si>
  <si>
    <t>ANOMO</t>
  </si>
  <si>
    <t>ANAT4</t>
  </si>
  <si>
    <t>ANMI9</t>
  </si>
  <si>
    <t>ANRO6</t>
  </si>
  <si>
    <t>ANRU5</t>
  </si>
  <si>
    <t>ANTR7</t>
  </si>
  <si>
    <t>ANVI14</t>
  </si>
  <si>
    <t>APHAN5</t>
  </si>
  <si>
    <t>APSE</t>
  </si>
  <si>
    <t>ARCHI6</t>
  </si>
  <si>
    <t>AROH</t>
  </si>
  <si>
    <t>ARRHE3</t>
  </si>
  <si>
    <t>ARHE9</t>
  </si>
  <si>
    <t>ASMU7</t>
  </si>
  <si>
    <t>ATRIC2</t>
  </si>
  <si>
    <t>ATAL6</t>
  </si>
  <si>
    <t>ATAN3</t>
  </si>
  <si>
    <t>ATCR3</t>
  </si>
  <si>
    <t>ATCR</t>
  </si>
  <si>
    <t>ATOE</t>
  </si>
  <si>
    <t>AULAC2</t>
  </si>
  <si>
    <t>AUHE</t>
  </si>
  <si>
    <t>AUPA70</t>
  </si>
  <si>
    <t>BARBU2</t>
  </si>
  <si>
    <t>BACO8</t>
  </si>
  <si>
    <t>BAIN9</t>
  </si>
  <si>
    <t>BAUN6</t>
  </si>
  <si>
    <t>BARTR2</t>
  </si>
  <si>
    <t>BAPO70</t>
  </si>
  <si>
    <t>BRACH7</t>
  </si>
  <si>
    <t>BRVE10</t>
  </si>
  <si>
    <t>BRACH10</t>
  </si>
  <si>
    <t>BRAC3</t>
  </si>
  <si>
    <t>BRAC4</t>
  </si>
  <si>
    <t>BRCA18</t>
  </si>
  <si>
    <t>BRCU4</t>
  </si>
  <si>
    <t>BRDI11</t>
  </si>
  <si>
    <t>BRLA2</t>
  </si>
  <si>
    <t>BROX2</t>
  </si>
  <si>
    <t>BRPL5</t>
  </si>
  <si>
    <t>BRPO4</t>
  </si>
  <si>
    <t>BRRE7</t>
  </si>
  <si>
    <t>BRRI5</t>
  </si>
  <si>
    <t>BRRU5</t>
  </si>
  <si>
    <t>BRSA7</t>
  </si>
  <si>
    <t>BRST4</t>
  </si>
  <si>
    <t>BRSTO</t>
  </si>
  <si>
    <t>BRVE7</t>
  </si>
  <si>
    <t>BROTH2</t>
  </si>
  <si>
    <t>BRRE3</t>
  </si>
  <si>
    <t>BRTE10</t>
  </si>
  <si>
    <t>BRUCH</t>
  </si>
  <si>
    <t>BRFL3</t>
  </si>
  <si>
    <t>BRYHN</t>
  </si>
  <si>
    <t>BRGR11</t>
  </si>
  <si>
    <t>BRNO4</t>
  </si>
  <si>
    <t>BRYOA</t>
  </si>
  <si>
    <t>BRIL</t>
  </si>
  <si>
    <t>BRYOE2</t>
  </si>
  <si>
    <t>BRRE11</t>
  </si>
  <si>
    <t>BRMI9</t>
  </si>
  <si>
    <t>BRVI7</t>
  </si>
  <si>
    <t>BRYUM2</t>
  </si>
  <si>
    <t>BRAL12</t>
  </si>
  <si>
    <t>BRAR71</t>
  </si>
  <si>
    <t>BRBI70</t>
  </si>
  <si>
    <t>BRCA71</t>
  </si>
  <si>
    <t>BRCA25</t>
  </si>
  <si>
    <t>BRCY70</t>
  </si>
  <si>
    <t>BRDI12</t>
  </si>
  <si>
    <t>BRLIC70</t>
  </si>
  <si>
    <t>BRMU6</t>
  </si>
  <si>
    <t>BRUL2</t>
  </si>
  <si>
    <t>BUCKL2</t>
  </si>
  <si>
    <t>BUMI8</t>
  </si>
  <si>
    <t>BUVE7</t>
  </si>
  <si>
    <t>BUXBA2</t>
  </si>
  <si>
    <t>BUAP70</t>
  </si>
  <si>
    <t>BRPS70</t>
  </si>
  <si>
    <t>CALLI9</t>
  </si>
  <si>
    <t>CAHA32</t>
  </si>
  <si>
    <t>CALLI10</t>
  </si>
  <si>
    <t>CACO70</t>
  </si>
  <si>
    <t>CAGI70</t>
  </si>
  <si>
    <t>CALLI11</t>
  </si>
  <si>
    <t>CACU18</t>
  </si>
  <si>
    <t>CAMPY11</t>
  </si>
  <si>
    <t>CACH2</t>
  </si>
  <si>
    <t>CAMPY3</t>
  </si>
  <si>
    <t>CACH31</t>
  </si>
  <si>
    <t>CAHI70</t>
  </si>
  <si>
    <t>CAPO17</t>
  </si>
  <si>
    <t>CARA18</t>
  </si>
  <si>
    <t>CAST51</t>
  </si>
  <si>
    <t>CAMPY12</t>
  </si>
  <si>
    <t>CAHI16</t>
  </si>
  <si>
    <t>CAMPY4</t>
  </si>
  <si>
    <t>CACA77</t>
  </si>
  <si>
    <t>CAMPY5</t>
  </si>
  <si>
    <t>CASA30</t>
  </si>
  <si>
    <t>CERAT9</t>
  </si>
  <si>
    <t>CEPU12</t>
  </si>
  <si>
    <t>CIRRI2</t>
  </si>
  <si>
    <t>CIPI70</t>
  </si>
  <si>
    <t>CLASM</t>
  </si>
  <si>
    <t>CLPA17</t>
  </si>
  <si>
    <t>CLEIS8</t>
  </si>
  <si>
    <t>CLPA21</t>
  </si>
  <si>
    <t>CLIMA2</t>
  </si>
  <si>
    <t>CLAM3</t>
  </si>
  <si>
    <t>CLDE70</t>
  </si>
  <si>
    <t>CLKI</t>
  </si>
  <si>
    <t>CODRI</t>
  </si>
  <si>
    <t>COAC9</t>
  </si>
  <si>
    <t>COAD4</t>
  </si>
  <si>
    <t>CRATO2</t>
  </si>
  <si>
    <t>CRFI70</t>
  </si>
  <si>
    <t>CRYPH</t>
  </si>
  <si>
    <t>CRGL12</t>
  </si>
  <si>
    <t>CTENI3</t>
  </si>
  <si>
    <t>CTMA</t>
  </si>
  <si>
    <t>CTMO</t>
  </si>
  <si>
    <t>CTSU4</t>
  </si>
  <si>
    <t>CYRTO5</t>
  </si>
  <si>
    <t>CYMI6</t>
  </si>
  <si>
    <t>CYPY2</t>
  </si>
  <si>
    <t>DEOB70</t>
  </si>
  <si>
    <t>DICHE3</t>
  </si>
  <si>
    <t>DICA28</t>
  </si>
  <si>
    <t>DICHO2</t>
  </si>
  <si>
    <t>DIPE7</t>
  </si>
  <si>
    <t>DICRA4</t>
  </si>
  <si>
    <t>DICE70</t>
  </si>
  <si>
    <t>DIHE70</t>
  </si>
  <si>
    <t>DIRU70</t>
  </si>
  <si>
    <t>DISC8</t>
  </si>
  <si>
    <t>DISCR</t>
  </si>
  <si>
    <t>DIVA7</t>
  </si>
  <si>
    <t>DICRA8</t>
  </si>
  <si>
    <t>DICO17</t>
  </si>
  <si>
    <t>DIFL6</t>
  </si>
  <si>
    <t>DIFU3</t>
  </si>
  <si>
    <t>DIFU5</t>
  </si>
  <si>
    <t>DIMO6</t>
  </si>
  <si>
    <t>DIMU70</t>
  </si>
  <si>
    <t>DION</t>
  </si>
  <si>
    <t>DIPO70</t>
  </si>
  <si>
    <t>DIRH</t>
  </si>
  <si>
    <t>DISC71</t>
  </si>
  <si>
    <t>DISP8</t>
  </si>
  <si>
    <t>DIUN8</t>
  </si>
  <si>
    <t>DIVI12</t>
  </si>
  <si>
    <t>DIDYM2</t>
  </si>
  <si>
    <t>DIFA7</t>
  </si>
  <si>
    <t>DIFAR70</t>
  </si>
  <si>
    <t>DIFE4</t>
  </si>
  <si>
    <t>DITO4</t>
  </si>
  <si>
    <t>DIPHY3</t>
  </si>
  <si>
    <t>DIFO3</t>
  </si>
  <si>
    <t>DISCE</t>
  </si>
  <si>
    <t>DINU5</t>
  </si>
  <si>
    <t>DITRI2</t>
  </si>
  <si>
    <t>DIAM5</t>
  </si>
  <si>
    <t>DILI10</t>
  </si>
  <si>
    <t>DIPA22</t>
  </si>
  <si>
    <t>DIPU7</t>
  </si>
  <si>
    <t>DITO5</t>
  </si>
  <si>
    <t>DREPA3</t>
  </si>
  <si>
    <t>DRAD2</t>
  </si>
  <si>
    <t>DRADK</t>
  </si>
  <si>
    <t>DRFL70</t>
  </si>
  <si>
    <t>DRPO6</t>
  </si>
  <si>
    <t>DRSO2</t>
  </si>
  <si>
    <t>DRUN70</t>
  </si>
  <si>
    <t>DRUMM</t>
  </si>
  <si>
    <t>DRPR3</t>
  </si>
  <si>
    <t>ELODI</t>
  </si>
  <si>
    <t>ELBL</t>
  </si>
  <si>
    <t>ELEL9</t>
  </si>
  <si>
    <t>ELPA18</t>
  </si>
  <si>
    <t>ENCAL2</t>
  </si>
  <si>
    <t>ENPR70</t>
  </si>
  <si>
    <t>ENTOD2</t>
  </si>
  <si>
    <t>ENBR3</t>
  </si>
  <si>
    <t>ENCL</t>
  </si>
  <si>
    <t>ENCO4</t>
  </si>
  <si>
    <t>ENSE2</t>
  </si>
  <si>
    <t>EPHEM</t>
  </si>
  <si>
    <t>EPCO6</t>
  </si>
  <si>
    <t>EPCR</t>
  </si>
  <si>
    <t>EPSE6</t>
  </si>
  <si>
    <t>EPSP</t>
  </si>
  <si>
    <t>EURHY</t>
  </si>
  <si>
    <t>EUPU22</t>
  </si>
  <si>
    <t>EUHI5</t>
  </si>
  <si>
    <t>EUPU15</t>
  </si>
  <si>
    <t>EURI5</t>
  </si>
  <si>
    <t>FABRO</t>
  </si>
  <si>
    <t>FACI2</t>
  </si>
  <si>
    <t>FISSI2</t>
  </si>
  <si>
    <t>FIAD70</t>
  </si>
  <si>
    <t>FIBR70</t>
  </si>
  <si>
    <t>FIBU2</t>
  </si>
  <si>
    <t>FICL2</t>
  </si>
  <si>
    <t>FIDU</t>
  </si>
  <si>
    <t>FIEX</t>
  </si>
  <si>
    <t>FIFO70</t>
  </si>
  <si>
    <t>FIHA4</t>
  </si>
  <si>
    <t>FIOB2</t>
  </si>
  <si>
    <t>FIOS70</t>
  </si>
  <si>
    <t>FISU</t>
  </si>
  <si>
    <t>FISUB</t>
  </si>
  <si>
    <t>FITA</t>
  </si>
  <si>
    <t>FONTI</t>
  </si>
  <si>
    <t>FOAN2</t>
  </si>
  <si>
    <t>FOANG</t>
  </si>
  <si>
    <t>FODA</t>
  </si>
  <si>
    <t>FOHY2</t>
  </si>
  <si>
    <t>FONO</t>
  </si>
  <si>
    <t>FONOC</t>
  </si>
  <si>
    <t>FOSU3</t>
  </si>
  <si>
    <t>FORSS</t>
  </si>
  <si>
    <t>FOTR</t>
  </si>
  <si>
    <t>FUNAR2</t>
  </si>
  <si>
    <t>FUFL2</t>
  </si>
  <si>
    <t>FUHY70</t>
  </si>
  <si>
    <t>GEMMA</t>
  </si>
  <si>
    <t>GECA18</t>
  </si>
  <si>
    <t>GEDI2</t>
  </si>
  <si>
    <t>GERA</t>
  </si>
  <si>
    <t>GRIMM2</t>
  </si>
  <si>
    <t>GRAG</t>
  </si>
  <si>
    <t>GRAL70</t>
  </si>
  <si>
    <t>GRAP70</t>
  </si>
  <si>
    <t>GREL2</t>
  </si>
  <si>
    <t>GRLA5</t>
  </si>
  <si>
    <t>GROL</t>
  </si>
  <si>
    <t>GRPI3</t>
  </si>
  <si>
    <t>GYMNO10</t>
  </si>
  <si>
    <t>GYAE</t>
  </si>
  <si>
    <t>HAGEN</t>
  </si>
  <si>
    <t>HAMI6</t>
  </si>
  <si>
    <t>HAMAT2</t>
  </si>
  <si>
    <t>HAVE70</t>
  </si>
  <si>
    <t>HAPLO14</t>
  </si>
  <si>
    <t>HAMI4</t>
  </si>
  <si>
    <t>HAVI8</t>
  </si>
  <si>
    <t>HATR4</t>
  </si>
  <si>
    <t>HEDWI</t>
  </si>
  <si>
    <t>HECI5</t>
  </si>
  <si>
    <t>HEBL2</t>
  </si>
  <si>
    <t>HEBLH</t>
  </si>
  <si>
    <t>HEPA20</t>
  </si>
  <si>
    <t>HERZO</t>
  </si>
  <si>
    <t>HEST5</t>
  </si>
  <si>
    <t>HETU2</t>
  </si>
  <si>
    <t>HOMAL3</t>
  </si>
  <si>
    <t>HOTR4</t>
  </si>
  <si>
    <t>HOMAL4</t>
  </si>
  <si>
    <t>HOSU4</t>
  </si>
  <si>
    <t>HOMOM</t>
  </si>
  <si>
    <t>HOAD</t>
  </si>
  <si>
    <t>HYGRO5</t>
  </si>
  <si>
    <t>HYFL5</t>
  </si>
  <si>
    <t>HYNO3</t>
  </si>
  <si>
    <t>HYTE6</t>
  </si>
  <si>
    <t>HYVA3</t>
  </si>
  <si>
    <t>HYVAN</t>
  </si>
  <si>
    <t>HYVAV2</t>
  </si>
  <si>
    <t>HYGRO2</t>
  </si>
  <si>
    <t>HYCL2</t>
  </si>
  <si>
    <t>HYDU2</t>
  </si>
  <si>
    <t>HYEU2</t>
  </si>
  <si>
    <t>HYLU5</t>
  </si>
  <si>
    <t>HYMI8</t>
  </si>
  <si>
    <t>HYMO8</t>
  </si>
  <si>
    <t>HYOC5</t>
  </si>
  <si>
    <t>HYLOC3</t>
  </si>
  <si>
    <t>HYUM2</t>
  </si>
  <si>
    <t>HYLOC2</t>
  </si>
  <si>
    <t>HYBR9</t>
  </si>
  <si>
    <t>HYSP70</t>
  </si>
  <si>
    <t>HYMEN11</t>
  </si>
  <si>
    <t>HYRE14</t>
  </si>
  <si>
    <t>HYOPH</t>
  </si>
  <si>
    <t>HYIN5</t>
  </si>
  <si>
    <t>HYPNU2</t>
  </si>
  <si>
    <t>HYCU4</t>
  </si>
  <si>
    <t>HYCUR</t>
  </si>
  <si>
    <t>HYCU2</t>
  </si>
  <si>
    <t>HYIM3</t>
  </si>
  <si>
    <t>HYLI70</t>
  </si>
  <si>
    <t>HYMO12</t>
  </si>
  <si>
    <t>HYPA11</t>
  </si>
  <si>
    <t>HYPR70</t>
  </si>
  <si>
    <t>IMBRI</t>
  </si>
  <si>
    <t>IMMU</t>
  </si>
  <si>
    <t>ISOPT2</t>
  </si>
  <si>
    <t>ISMU3</t>
  </si>
  <si>
    <t>ISPU70</t>
  </si>
  <si>
    <t>ISOPT3</t>
  </si>
  <si>
    <t>ISDI5</t>
  </si>
  <si>
    <t>ISEL</t>
  </si>
  <si>
    <t>ISTE3</t>
  </si>
  <si>
    <t>LEPTO11</t>
  </si>
  <si>
    <t>LEPY70</t>
  </si>
  <si>
    <t>LEPTO16</t>
  </si>
  <si>
    <t>LEHU7</t>
  </si>
  <si>
    <t>LERI6</t>
  </si>
  <si>
    <t>LESKE</t>
  </si>
  <si>
    <t>LEGR21</t>
  </si>
  <si>
    <t>LEOB9</t>
  </si>
  <si>
    <t>LEPO14</t>
  </si>
  <si>
    <t>LESKE2</t>
  </si>
  <si>
    <t>LENE15</t>
  </si>
  <si>
    <t>LEUCO9</t>
  </si>
  <si>
    <t>LEAL35</t>
  </si>
  <si>
    <t>LEGL19</t>
  </si>
  <si>
    <t>LEUCO10</t>
  </si>
  <si>
    <t>LEBR12</t>
  </si>
  <si>
    <t>LEJU4</t>
  </si>
  <si>
    <t>LICO16</t>
  </si>
  <si>
    <t>LIRE13</t>
  </si>
  <si>
    <t>LINDB</t>
  </si>
  <si>
    <t>LIBR9</t>
  </si>
  <si>
    <t>LOESK2</t>
  </si>
  <si>
    <t>LOBR7</t>
  </si>
  <si>
    <t>MEESI2</t>
  </si>
  <si>
    <t>METR70</t>
  </si>
  <si>
    <t>MICRO14</t>
  </si>
  <si>
    <t>MIAU6</t>
  </si>
  <si>
    <t>MIME7</t>
  </si>
  <si>
    <t>MISY4</t>
  </si>
  <si>
    <t>MITE10</t>
  </si>
  <si>
    <t>MNIUM2</t>
  </si>
  <si>
    <t>MNAFR</t>
  </si>
  <si>
    <t>MNAM</t>
  </si>
  <si>
    <t>MNHO</t>
  </si>
  <si>
    <t>MNLY</t>
  </si>
  <si>
    <t>MNMA70</t>
  </si>
  <si>
    <t>MNSP2</t>
  </si>
  <si>
    <t>MNST</t>
  </si>
  <si>
    <t>MYURE2</t>
  </si>
  <si>
    <t>MYJU70</t>
  </si>
  <si>
    <t>MYSI2</t>
  </si>
  <si>
    <t>NECKE2</t>
  </si>
  <si>
    <t>NEPE4</t>
  </si>
  <si>
    <t>ONCOP</t>
  </si>
  <si>
    <t>ONVI4</t>
  </si>
  <si>
    <t>ONWA70</t>
  </si>
  <si>
    <t>ORTHO4</t>
  </si>
  <si>
    <t>ORAN70</t>
  </si>
  <si>
    <t>OREL3</t>
  </si>
  <si>
    <t>ORLE2</t>
  </si>
  <si>
    <t>OROB70</t>
  </si>
  <si>
    <t>OROH</t>
  </si>
  <si>
    <t>ORPU9</t>
  </si>
  <si>
    <t>ORPU10</t>
  </si>
  <si>
    <t>ORSO2</t>
  </si>
  <si>
    <t>ORSPE</t>
  </si>
  <si>
    <t>ORST3</t>
  </si>
  <si>
    <t>ORST5</t>
  </si>
  <si>
    <t>OXYRR</t>
  </si>
  <si>
    <t>OXHI5</t>
  </si>
  <si>
    <t>OXTE5</t>
  </si>
  <si>
    <t>PARAL2</t>
  </si>
  <si>
    <t>PALO15</t>
  </si>
  <si>
    <t>PHCU7</t>
  </si>
  <si>
    <t>PHILO3</t>
  </si>
  <si>
    <t>PHFOF</t>
  </si>
  <si>
    <t>PHMA22</t>
  </si>
  <si>
    <t>PHMU9</t>
  </si>
  <si>
    <t>PHYSC3</t>
  </si>
  <si>
    <t>PHIM6</t>
  </si>
  <si>
    <t>PHPY3</t>
  </si>
  <si>
    <t>PLAGI7</t>
  </si>
  <si>
    <t>PLCI3</t>
  </si>
  <si>
    <t>PLCU4</t>
  </si>
  <si>
    <t>PLEL2</t>
  </si>
  <si>
    <t>PLME4</t>
  </si>
  <si>
    <t>PLRO5</t>
  </si>
  <si>
    <t>PLAGI8</t>
  </si>
  <si>
    <t>PLOE3</t>
  </si>
  <si>
    <t>PLAGI3</t>
  </si>
  <si>
    <t>PLCA15</t>
  </si>
  <si>
    <t>PLDE2</t>
  </si>
  <si>
    <t>PLLA8</t>
  </si>
  <si>
    <t>PLLA9</t>
  </si>
  <si>
    <t>PLATY9</t>
  </si>
  <si>
    <t>PLCO14</t>
  </si>
  <si>
    <t>PLJU2</t>
  </si>
  <si>
    <t>PLMI4</t>
  </si>
  <si>
    <t>PLSU5</t>
  </si>
  <si>
    <t>PLATY10</t>
  </si>
  <si>
    <t>PLRE5</t>
  </si>
  <si>
    <t>PLATY12</t>
  </si>
  <si>
    <t>PLRI4</t>
  </si>
  <si>
    <t>PLATY13</t>
  </si>
  <si>
    <t>PLLE3</t>
  </si>
  <si>
    <t>PLEUR8</t>
  </si>
  <si>
    <t>PLPA5</t>
  </si>
  <si>
    <t>PLRA3</t>
  </si>
  <si>
    <t>PLSU6</t>
  </si>
  <si>
    <t>PLSU7</t>
  </si>
  <si>
    <t>PLEUR10</t>
  </si>
  <si>
    <t>PLSC70</t>
  </si>
  <si>
    <t>POGON2</t>
  </si>
  <si>
    <t>POBR14</t>
  </si>
  <si>
    <t>POPE24</t>
  </si>
  <si>
    <t>POHLI2</t>
  </si>
  <si>
    <t>POAN21</t>
  </si>
  <si>
    <t>POCR15</t>
  </si>
  <si>
    <t>POEL4</t>
  </si>
  <si>
    <t>POLE17</t>
  </si>
  <si>
    <t>POME13</t>
  </si>
  <si>
    <t>PONU70</t>
  </si>
  <si>
    <t>POPR17</t>
  </si>
  <si>
    <t>POWA70</t>
  </si>
  <si>
    <t>POLYT7</t>
  </si>
  <si>
    <t>POFO7</t>
  </si>
  <si>
    <t>POOH2</t>
  </si>
  <si>
    <t>POPA31</t>
  </si>
  <si>
    <t>POLYT5</t>
  </si>
  <si>
    <t>POCO38</t>
  </si>
  <si>
    <t>POCOP5</t>
  </si>
  <si>
    <t>POFO6</t>
  </si>
  <si>
    <t>POJU70</t>
  </si>
  <si>
    <t>POPI10</t>
  </si>
  <si>
    <t>POST70</t>
  </si>
  <si>
    <t>POTR21</t>
  </si>
  <si>
    <t>PSEUD28</t>
  </si>
  <si>
    <t>PSCI2</t>
  </si>
  <si>
    <t>PSEUD56</t>
  </si>
  <si>
    <t>PSRA7</t>
  </si>
  <si>
    <t>PSEUD41</t>
  </si>
  <si>
    <t>PSDI2</t>
  </si>
  <si>
    <t>PSEL3</t>
  </si>
  <si>
    <t>PTERI3</t>
  </si>
  <si>
    <t>PTFI</t>
  </si>
  <si>
    <t>PTILI3</t>
  </si>
  <si>
    <t>PTCR6</t>
  </si>
  <si>
    <t>PTYCH2</t>
  </si>
  <si>
    <t>PTIN4</t>
  </si>
  <si>
    <t>PTYCH5</t>
  </si>
  <si>
    <t>PTBI2</t>
  </si>
  <si>
    <t>PTCE</t>
  </si>
  <si>
    <t>PTCR4</t>
  </si>
  <si>
    <t>PTCY2</t>
  </si>
  <si>
    <t>PTPE4</t>
  </si>
  <si>
    <t>PTPS</t>
  </si>
  <si>
    <t>PYLAI3</t>
  </si>
  <si>
    <t>PYIN5</t>
  </si>
  <si>
    <t>PYPO4</t>
  </si>
  <si>
    <t>PYSE8</t>
  </si>
  <si>
    <t>PYLAI</t>
  </si>
  <si>
    <t>PYTE4</t>
  </si>
  <si>
    <t>PYIN4</t>
  </si>
  <si>
    <t>PYPO3</t>
  </si>
  <si>
    <t>PYSE7</t>
  </si>
  <si>
    <t>RAAC4</t>
  </si>
  <si>
    <t>RACA11</t>
  </si>
  <si>
    <t>RAVE2</t>
  </si>
  <si>
    <t>RAUIE</t>
  </si>
  <si>
    <t>RASC6</t>
  </si>
  <si>
    <t>RHABD2</t>
  </si>
  <si>
    <t>RHCR7</t>
  </si>
  <si>
    <t>RHIZO2</t>
  </si>
  <si>
    <t>RHAP</t>
  </si>
  <si>
    <t>RHMA12</t>
  </si>
  <si>
    <t>RHPU7</t>
  </si>
  <si>
    <t>RHODO5</t>
  </si>
  <si>
    <t>RHON</t>
  </si>
  <si>
    <t>RHYNC6</t>
  </si>
  <si>
    <t>RHAQ</t>
  </si>
  <si>
    <t>RHSE7</t>
  </si>
  <si>
    <t>RHYTI2</t>
  </si>
  <si>
    <t>RHTR70</t>
  </si>
  <si>
    <t>RHYTI4</t>
  </si>
  <si>
    <t>RHRU70</t>
  </si>
  <si>
    <t>ROSUL</t>
  </si>
  <si>
    <t>ROCA14</t>
  </si>
  <si>
    <t>SAELA2</t>
  </si>
  <si>
    <t>SAGL70</t>
  </si>
  <si>
    <t>SANIO</t>
  </si>
  <si>
    <t>SAUN8</t>
  </si>
  <si>
    <t>SARME2</t>
  </si>
  <si>
    <t>SAEX10</t>
  </si>
  <si>
    <t>SCHIS4</t>
  </si>
  <si>
    <t>SCAG70</t>
  </si>
  <si>
    <t>SCAP70</t>
  </si>
  <si>
    <t>SCLI6</t>
  </si>
  <si>
    <t>SCRI4</t>
  </si>
  <si>
    <t>SCVI3</t>
  </si>
  <si>
    <t>SCHWE</t>
  </si>
  <si>
    <t>SCFA3</t>
  </si>
  <si>
    <t>SCLE5</t>
  </si>
  <si>
    <t>SCIUR</t>
  </si>
  <si>
    <t>SCCU9</t>
  </si>
  <si>
    <t>SCOE</t>
  </si>
  <si>
    <t>SCPL6</t>
  </si>
  <si>
    <t>SCPO10</t>
  </si>
  <si>
    <t>SCRE9</t>
  </si>
  <si>
    <t>SCST12</t>
  </si>
  <si>
    <t>SCORP2</t>
  </si>
  <si>
    <t>SCCO18</t>
  </si>
  <si>
    <t>SCRE7</t>
  </si>
  <si>
    <t>SCSC70</t>
  </si>
  <si>
    <t>SELIG2</t>
  </si>
  <si>
    <t>SEDO4</t>
  </si>
  <si>
    <t>SERE6</t>
  </si>
  <si>
    <t>SEMAT</t>
  </si>
  <si>
    <t>SEAD3</t>
  </si>
  <si>
    <t>SEDE7</t>
  </si>
  <si>
    <t>SEMA13</t>
  </si>
  <si>
    <t>SPLAC</t>
  </si>
  <si>
    <t>SPAM5</t>
  </si>
  <si>
    <t>SPPE13</t>
  </si>
  <si>
    <t>STSE9</t>
  </si>
  <si>
    <t>SYNTR2</t>
  </si>
  <si>
    <t>SYLA7</t>
  </si>
  <si>
    <t>SYPA16</t>
  </si>
  <si>
    <t>SYRU5</t>
  </si>
  <si>
    <t>TAXIP</t>
  </si>
  <si>
    <t>TADE2</t>
  </si>
  <si>
    <t>TATA</t>
  </si>
  <si>
    <t>TETRA20</t>
  </si>
  <si>
    <t>TEPE70</t>
  </si>
  <si>
    <t>TETRA10</t>
  </si>
  <si>
    <t>TEAN5</t>
  </si>
  <si>
    <t>THAMN2</t>
  </si>
  <si>
    <t>THAL7</t>
  </si>
  <si>
    <t>THELI</t>
  </si>
  <si>
    <t>THAS2</t>
  </si>
  <si>
    <t>THHI4</t>
  </si>
  <si>
    <t>THLE6</t>
  </si>
  <si>
    <t>THUID</t>
  </si>
  <si>
    <t>THDE10</t>
  </si>
  <si>
    <t>THDER</t>
  </si>
  <si>
    <t>THPH2</t>
  </si>
  <si>
    <t>THRE7</t>
  </si>
  <si>
    <t>TIMMI</t>
  </si>
  <si>
    <t>TIME4</t>
  </si>
  <si>
    <t>TOMEN2</t>
  </si>
  <si>
    <t>TONI70</t>
  </si>
  <si>
    <t>TORTE</t>
  </si>
  <si>
    <t>TOFR70</t>
  </si>
  <si>
    <t>TOHU2</t>
  </si>
  <si>
    <t>TOTO70</t>
  </si>
  <si>
    <t>TORTU</t>
  </si>
  <si>
    <t>TOAC</t>
  </si>
  <si>
    <t>TOMU</t>
  </si>
  <si>
    <t>TOOB3</t>
  </si>
  <si>
    <t>TOPA7</t>
  </si>
  <si>
    <t>TOPA8</t>
  </si>
  <si>
    <t>TOPL</t>
  </si>
  <si>
    <t>TOPO4</t>
  </si>
  <si>
    <t>TORU70</t>
  </si>
  <si>
    <t>TOTR3</t>
  </si>
  <si>
    <t>TREMA3</t>
  </si>
  <si>
    <t>TRAM16</t>
  </si>
  <si>
    <t>TRLO7</t>
  </si>
  <si>
    <t>TRICH15</t>
  </si>
  <si>
    <t>TRTE9</t>
  </si>
  <si>
    <t>ULOTA</t>
  </si>
  <si>
    <t>ULCO</t>
  </si>
  <si>
    <t>ULCR2</t>
  </si>
  <si>
    <t>ULHU</t>
  </si>
  <si>
    <t>WARNS</t>
  </si>
  <si>
    <t>WAEX</t>
  </si>
  <si>
    <t>WAFL2</t>
  </si>
  <si>
    <t>WEISS</t>
  </si>
  <si>
    <t>WEBR2</t>
  </si>
  <si>
    <t>WECO3</t>
  </si>
  <si>
    <t>WEHE</t>
  </si>
  <si>
    <t>WEMU</t>
  </si>
  <si>
    <t>(Hedw.) Fleisch.</t>
  </si>
  <si>
    <t>(Hedw.) C. Mull.</t>
  </si>
  <si>
    <t>(Spruce) Mull. Hal.</t>
  </si>
  <si>
    <t>(Hedw.) Schimp.</t>
  </si>
  <si>
    <t>(Hedw.) Lindb.</t>
  </si>
  <si>
    <t>(Bruch &amp; Schimp.) Schimp.</t>
  </si>
  <si>
    <t>(Froelich ex Bridel) Bridel</t>
  </si>
  <si>
    <t>Web. &amp; Mohr</t>
  </si>
  <si>
    <t>Hedw.</t>
  </si>
  <si>
    <t>(Hedw.) Hub.</t>
  </si>
  <si>
    <t>(C. Mull.) Keissl. [N, B, S1]</t>
  </si>
  <si>
    <t>(Cesati) Sullivant &amp; Lesquereux</t>
  </si>
  <si>
    <t>(Hedw.) Hook. &amp; Taylor</t>
  </si>
  <si>
    <t>(Hook. f. &amp; Wils.) Sull.</t>
  </si>
  <si>
    <t>Schimp. ex C. Mull.</t>
  </si>
  <si>
    <t>(Sw.) Grout</t>
  </si>
  <si>
    <t>(Ren. &amp; Card.) Smyth &amp; Smyth</t>
  </si>
  <si>
    <t>(Brid.) Bruch &amp; Schimp.</t>
  </si>
  <si>
    <t>Bescherelle</t>
  </si>
  <si>
    <t>(James) Sull.</t>
  </si>
  <si>
    <t>(Müll. Hal.) Mitt.</t>
  </si>
  <si>
    <t>(Hedw.) Bruch &amp; Schimp.</t>
  </si>
  <si>
    <t>(Hedw.) Schwaegr.</t>
  </si>
  <si>
    <t>Hedw</t>
  </si>
  <si>
    <t>(Hook.) Spreng.</t>
  </si>
  <si>
    <t>Hedwig</t>
  </si>
  <si>
    <t>(Hedw.) Ignatov &amp; Huttunen</t>
  </si>
  <si>
    <t>(Hedw.) Aust.</t>
  </si>
  <si>
    <t>(Mitt.) Sull.</t>
  </si>
  <si>
    <t>(Mull.Hal.) Schimper</t>
  </si>
  <si>
    <t>(Lindb.) Limpr.</t>
  </si>
  <si>
    <t>Müll. Hal. &amp; Kindb.</t>
  </si>
  <si>
    <t>(Brid.) Schimp.</t>
  </si>
  <si>
    <t>(Brid.) A. Jaeger</t>
  </si>
  <si>
    <t>(Starke) Schimp.</t>
  </si>
  <si>
    <t>Schimp</t>
  </si>
  <si>
    <t>(Web.&amp; Mohr.) Schimp.</t>
  </si>
  <si>
    <t>(Brid.) Schimp. (Mitt.) Renauld &amp; Cardot</t>
  </si>
  <si>
    <t>(Michx.) Fleisch</t>
  </si>
  <si>
    <t>(Bruch &amp; Schimp.) Broth.</t>
  </si>
  <si>
    <t>(Schwaegr.) C. Mull.</t>
  </si>
  <si>
    <t>(Brid.) Grout</t>
  </si>
  <si>
    <t>(Sull. &amp; Lesq.) Grout</t>
  </si>
  <si>
    <t>(Hedw.) Robins.</t>
  </si>
  <si>
    <t>(Hedwig) P.C. Chen</t>
  </si>
  <si>
    <t>(Hedw.) R. Watan. &amp; Z. Iwats.</t>
  </si>
  <si>
    <t>(Brid.) R. Watan. &amp; Z. Iwats.</t>
  </si>
  <si>
    <t>Sendtn. ex Müll. Hal.</t>
  </si>
  <si>
    <t>(Hedw.) G. Gaertn., B. Mey. &amp; Scherb.</t>
  </si>
  <si>
    <t>(Schwägr.) Bruch &amp; Schimp.</t>
  </si>
  <si>
    <t>De Not. (Bruch &amp; Schimp.) Margad.</t>
  </si>
  <si>
    <t>Bruch &amp; Schimp.</t>
  </si>
  <si>
    <t>(Hedwig)Bednarek-Ochyra&amp;Ochyra</t>
  </si>
  <si>
    <t>(Frisvoll) Bednarek-Ochyra&amp;Ochyra</t>
  </si>
  <si>
    <t>(Grev.)Crum.</t>
  </si>
  <si>
    <t>(Hedw.) Kindb.</t>
  </si>
  <si>
    <t>(Schimp.) Kindb.</t>
  </si>
  <si>
    <t>(Hedw.) Loeske</t>
  </si>
  <si>
    <t>(Bridel) Kanda</t>
  </si>
  <si>
    <t>(Brid.) J. Lange</t>
  </si>
  <si>
    <t>(Brid.) Mitt.</t>
  </si>
  <si>
    <t>(Schimp.) C.E.O. Jensen</t>
  </si>
  <si>
    <t>(P. Beauv.) Grout</t>
  </si>
  <si>
    <t>(Hedw.) C. Jens.</t>
  </si>
  <si>
    <t>(Bridel) Hedenas</t>
  </si>
  <si>
    <t>Grout</t>
  </si>
  <si>
    <t>(F. Weber &amp; D. Mohr) Bruch &amp; Schimper</t>
  </si>
  <si>
    <t>(Hedw.) Brid.</t>
  </si>
  <si>
    <t>(Hedw.) Grout</t>
  </si>
  <si>
    <t>(Hampe) Sullivant in A. Gray</t>
  </si>
  <si>
    <t>(Bruch &amp; Shimper) Ochyra &amp; H. Bednarek -Ochya</t>
  </si>
  <si>
    <t>(Hedw.) Web. &amp; Mohr</t>
  </si>
  <si>
    <t>(Renauld &amp; Cardot) Grout</t>
  </si>
  <si>
    <t>(Hedwig) P. Beauvois</t>
  </si>
  <si>
    <t>(Bednarek-Ochya) Bednarek-Ochya &amp; Ochya</t>
  </si>
  <si>
    <t>(Hedw.) Spruce</t>
  </si>
  <si>
    <t>Schimper ex Sullivant in A. Gray</t>
  </si>
  <si>
    <t>Mitt.</t>
  </si>
  <si>
    <t>(Hedwig) Mitten</t>
  </si>
  <si>
    <t>(Brid.) Pedano ex W.R. Buck &amp; B.H. Allen</t>
  </si>
  <si>
    <t>(Hedw.) Buck &amp; Crum</t>
  </si>
  <si>
    <t>(Schimp.) Buck &amp; Crum</t>
  </si>
  <si>
    <t>(Schwägr.) Schimp.</t>
  </si>
  <si>
    <t>(With.) Myr.</t>
  </si>
  <si>
    <t>(With.) Schimp.</t>
  </si>
  <si>
    <t>(Hedwig) Hilferty ex H. A. Crum &amp; L. E. Anderson</t>
  </si>
  <si>
    <t>(Hedw.) Hilf. ex H.A. Crum &amp; L.E. Anderson (Schimp. ex Braithw.) H.A. Crum &amp; L.E. Anderson</t>
  </si>
  <si>
    <t>Turn.</t>
  </si>
  <si>
    <t>Peters.</t>
  </si>
  <si>
    <t>(Sull. &amp; Lesq.) Lindb.</t>
  </si>
  <si>
    <t>(Hedw.) Zand.</t>
  </si>
  <si>
    <t>(Hedw.) R.H. Zander (Brid.) R.H. Zander</t>
  </si>
  <si>
    <t>(Schimper ex Bescherelle) M. O. Hill</t>
  </si>
  <si>
    <t>(Bridel) Lisa</t>
  </si>
  <si>
    <t>(Hedw.) Mohr.</t>
  </si>
  <si>
    <t>(Dicks.) Brid.</t>
  </si>
  <si>
    <t>Best</t>
  </si>
  <si>
    <t>(Sw.) Lindb.</t>
  </si>
  <si>
    <t>(Hedw.) Hampe</t>
  </si>
  <si>
    <t>(Hedw.) Warnst.</t>
  </si>
  <si>
    <t>(Hedw.) Warnst. (Schimp.) Mönk.</t>
  </si>
  <si>
    <t>(B.S.G.) L. Hedenas</t>
  </si>
  <si>
    <t>(Mull. Hal.) L. Henenas</t>
  </si>
  <si>
    <t>(Hedw.) E.G. Britt.</t>
  </si>
  <si>
    <t>(Web. &amp; Mohr.) Eckel</t>
  </si>
  <si>
    <t>(Ren. &amp; Card.) Eckel</t>
  </si>
  <si>
    <t>Bruch</t>
  </si>
  <si>
    <t>(Hook. &amp; Wils.) Lindb.</t>
  </si>
  <si>
    <t>(Hedwig) Hampe</t>
  </si>
  <si>
    <t>(Schwaegr.) Hampe</t>
  </si>
  <si>
    <t>(Hedwig) Ignatov &amp; Huttunen</t>
  </si>
  <si>
    <t>(Hedw.) Sande Lac.</t>
  </si>
  <si>
    <t>(Hedw.) Jenn.</t>
  </si>
  <si>
    <t>(Hedw.) P. Rich.</t>
  </si>
  <si>
    <t>(Brid.) Brid.</t>
  </si>
  <si>
    <t>(Cardot &amp; Theriot) Cardot &amp; Theirot</t>
  </si>
  <si>
    <t>Aust.</t>
  </si>
  <si>
    <t>(B. Pyl.) Steud.</t>
  </si>
  <si>
    <t>(Sull. &amp; Lesq.) Mitt.</t>
  </si>
  <si>
    <t>Hedw. Cardot &amp; Thér.</t>
  </si>
  <si>
    <t>Hedw. (Sull.) Sull.</t>
  </si>
  <si>
    <t>Schimper in P. Bruch and W. P. Schimper</t>
  </si>
  <si>
    <t>Sull. (Austin) Welch</t>
  </si>
  <si>
    <t>(Hedwig) J.R. Spence</t>
  </si>
  <si>
    <t>(Brid.) J.R. Spence &amp; H.P. Ramsay</t>
  </si>
  <si>
    <t>Sull. &amp; Lesq.</t>
  </si>
  <si>
    <t>Hedw., nom. utique rej.</t>
  </si>
  <si>
    <t>Bruch ex Balsamo-Crivelli &amp; De Notaris</t>
  </si>
  <si>
    <t>(Bridel) Bridel</t>
  </si>
  <si>
    <t>Sullivant</t>
  </si>
  <si>
    <t>P. Beauvois</t>
  </si>
  <si>
    <t>(Mitt.) Tan &amp; Jia</t>
  </si>
  <si>
    <t>(Mitt.) Hedenas</t>
  </si>
  <si>
    <t>(Bridel) Brotherus in H. G. A. Engler and K. Prantl</t>
  </si>
  <si>
    <t>(Ces.) Kindb.</t>
  </si>
  <si>
    <t>(Hedw.) P. Beauv.</t>
  </si>
  <si>
    <t>(F. Weber &amp; D. Mohr) Warnst.</t>
  </si>
  <si>
    <t>(Ren. &amp; Card. in Röll) Crum et al.</t>
  </si>
  <si>
    <t>(Sull.) Austin</t>
  </si>
  <si>
    <t>(Brid.) Iwats.</t>
  </si>
  <si>
    <t>(Lindb.) Iwats.</t>
  </si>
  <si>
    <t>(Hedw.) Broth.</t>
  </si>
  <si>
    <t>(Sull. &amp; Lesq.) Warnst.</t>
  </si>
  <si>
    <t>(Hedw.) Mönk.</t>
  </si>
  <si>
    <t>(Sull. &amp; Lesq.) Vanderpoorten &amp; Hedenas</t>
  </si>
  <si>
    <t>(Hedwig) Monkemeyer</t>
  </si>
  <si>
    <t>(Aust.) Grout</t>
  </si>
  <si>
    <t>(DeNotaris) D. W. Jameson</t>
  </si>
  <si>
    <t>(Schimp.) Loeske</t>
  </si>
  <si>
    <t>(Hedw.) Jenn</t>
  </si>
  <si>
    <t>(Mitt.) Broth.</t>
  </si>
  <si>
    <t>(Wils.) Loeske</t>
  </si>
  <si>
    <t>(Hedw.) Dix.</t>
  </si>
  <si>
    <t>(Hook.) Jaeg.</t>
  </si>
  <si>
    <t>(Tayl.) Schimp.</t>
  </si>
  <si>
    <t>Koch ex Spruce</t>
  </si>
  <si>
    <t>(Bruch &amp; Schimper) N. Pedersen</t>
  </si>
  <si>
    <t>(Schimp.) Iwats</t>
  </si>
  <si>
    <t>(Hedw.) Iwats.</t>
  </si>
  <si>
    <t>(Mitt.) A. Jaeger</t>
  </si>
  <si>
    <t>(Brid.) Lindb.</t>
  </si>
  <si>
    <t>(Sw.) Mitt.</t>
  </si>
  <si>
    <t>(Hedw.) Wils.</t>
  </si>
  <si>
    <t>(P. Beauv.) Ochyra</t>
  </si>
  <si>
    <t>(Brid.) Loeske</t>
  </si>
  <si>
    <t>(Hedw.) Angstr.</t>
  </si>
  <si>
    <t>(Hedw.) Sull.</t>
  </si>
  <si>
    <t>(Sw.) Loeske</t>
  </si>
  <si>
    <t>(Mitt.) Kindb.</t>
  </si>
  <si>
    <t>(Brid.) Fleisch.</t>
  </si>
  <si>
    <t>(Richt.) Angstr.</t>
  </si>
  <si>
    <t>Sull. in Aust.</t>
  </si>
  <si>
    <t>(James) Aust.</t>
  </si>
  <si>
    <t>(Bruch &amp; Schimper) Crosby</t>
  </si>
  <si>
    <t>Bland. ex Funck (Laurer) Bruch &amp; Schimp.</t>
  </si>
  <si>
    <t>H. Müll.</t>
  </si>
  <si>
    <t>Schwagrischen</t>
  </si>
  <si>
    <t>(Dickson ex Withering) P. Beauvois</t>
  </si>
  <si>
    <t>(Schwaegr.) Schimp.</t>
  </si>
  <si>
    <t>(C. Mull.) Reim.</t>
  </si>
  <si>
    <t>(Hedwig) Bridel</t>
  </si>
  <si>
    <t>Bridel</t>
  </si>
  <si>
    <t>Schwagrichen ex Hooker &amp; Greville</t>
  </si>
  <si>
    <t>Sull. &amp; Lesq</t>
  </si>
  <si>
    <t>Nees (Schwägr. ex Hook. &amp; Grev.) Warnst.</t>
  </si>
  <si>
    <t>(Hook. &amp; Taylor) A.J.E. Sm.</t>
  </si>
  <si>
    <t>(Ehrhart ex Hedwig) Loeske</t>
  </si>
  <si>
    <t>(Schwägr.) Brid.</t>
  </si>
  <si>
    <t>(C. Mull.) T. Kop.</t>
  </si>
  <si>
    <t>(Hedw.) T. Kop.</t>
  </si>
  <si>
    <t>(Brid.) T. Kop.</t>
  </si>
  <si>
    <t>(Bruch &amp; Schimp.) T. Kop.</t>
  </si>
  <si>
    <t>(Schrad.) T. Kop.</t>
  </si>
  <si>
    <t>(Sw.) Crum &amp; Anderson</t>
  </si>
  <si>
    <t>Schimp.</t>
  </si>
  <si>
    <t>(Brid.) Crum</t>
  </si>
  <si>
    <t>(Bridel) H. A. Crum</t>
  </si>
  <si>
    <t>(Sull. &amp; Lesq.) Crum</t>
  </si>
  <si>
    <t>(Hedw.) Crum</t>
  </si>
  <si>
    <t>(Sull.) Andrews</t>
  </si>
  <si>
    <t>(Bruch &amp; Schimp.) Bruch &amp; Schimp.</t>
  </si>
  <si>
    <t>(Hedw.) Rabenh.</t>
  </si>
  <si>
    <t>(Willdenow ex Bridel) Mitten</t>
  </si>
  <si>
    <t>(Sull.) Ochi</t>
  </si>
  <si>
    <t>(Bridel) A.J. Shaw</t>
  </si>
  <si>
    <t>(Kindberg) Lindberg ex Arnell</t>
  </si>
  <si>
    <t>(F. Weber &amp; D. Mohr) A. L. Andrews in A. J. Grout</t>
  </si>
  <si>
    <t>(Hedwig) G. L. Smith</t>
  </si>
  <si>
    <t>(Renauld &amp; Cardot) G. L. Smith</t>
  </si>
  <si>
    <t>Polytrichastrum pallidisetum (Funck) G. L. Smith</t>
  </si>
  <si>
    <t>(Michx.) Hampe</t>
  </si>
  <si>
    <t>(Hedw.) Fürnr.</t>
  </si>
  <si>
    <t>(Hub.) T. Kop.</t>
  </si>
  <si>
    <t>(P. Beauvois) Vanderpoorten &amp; Hedenas</t>
  </si>
  <si>
    <t>(Mitt.) Iwats.</t>
  </si>
  <si>
    <t>(Hedw.) De Not.</t>
  </si>
  <si>
    <t>(Schwaegr.) Spruce</t>
  </si>
  <si>
    <t>(Schreber) J. R. Spence</t>
  </si>
  <si>
    <t>(Hedw.) Hornschuch</t>
  </si>
  <si>
    <t>(Taylor) J.R. Spence &amp; H.P. Ramsay</t>
  </si>
  <si>
    <t>(Schwgrischen) J. R. Spence</t>
  </si>
  <si>
    <t>Hornsch.</t>
  </si>
  <si>
    <t>(Hedwig) J. R. Spence &amp; H. P. Ramsay ex Holyoak &amp; N. Pedersen</t>
  </si>
  <si>
    <t>(Hedwig) Schimper in P. Bruch and W. P. Schimper</t>
  </si>
  <si>
    <t>Kindberg</t>
  </si>
  <si>
    <t>(Bruch &amp; Schimp.) Buck</t>
  </si>
  <si>
    <t>(Kindb.) H.A. Crum, Steere &amp; L.E. Anderson</t>
  </si>
  <si>
    <t>Frisvoll</t>
  </si>
  <si>
    <t>(P. Beauv.) Reim.</t>
  </si>
  <si>
    <t>(Dickson ex Withering) Lindberg</t>
  </si>
  <si>
    <t>T. Kop.</t>
  </si>
  <si>
    <t>(Horik.) T. Kop.</t>
  </si>
  <si>
    <t>(Kindb.) Kindb.</t>
  </si>
  <si>
    <t>A. Jaeger</t>
  </si>
  <si>
    <t>(Hedwig) A. Jaeger</t>
  </si>
  <si>
    <t>(Hedwig) J. R. Spence</t>
  </si>
  <si>
    <t>(Schimp.) Hedenas</t>
  </si>
  <si>
    <t>(Hedw.) Bruch. &amp; Schimp.</t>
  </si>
  <si>
    <t>(Muller Hal.) Deguchi</t>
  </si>
  <si>
    <t>(Brid.) Podp.</t>
  </si>
  <si>
    <t>H. Blom &amp; C. Darigo</t>
  </si>
  <si>
    <t>(Schwaegr.) Broth.</t>
  </si>
  <si>
    <t>(Sull.) Broth.</t>
  </si>
  <si>
    <t>(Lindberg) Ignatov</t>
  </si>
  <si>
    <t>(Mitt.) Ignatov &amp; Huttunen</t>
  </si>
  <si>
    <t>(Starke) Ignatov &amp; Huttunen</t>
  </si>
  <si>
    <t>(Bridel) Ignatov &amp; Huttunen</t>
  </si>
  <si>
    <t>(Schimper) Hedenas</t>
  </si>
  <si>
    <t>(Sw.) Rubers in A. Touw and W.V. Rubers</t>
  </si>
  <si>
    <t>(Hedw.) Limpr.</t>
  </si>
  <si>
    <t>(Sm.) C. Mull.</t>
  </si>
  <si>
    <t>(Wils.) Mitt.</t>
  </si>
  <si>
    <t>(C. Mull.) Britt.</t>
  </si>
  <si>
    <t>(Hedw.) H. Rob.</t>
  </si>
  <si>
    <t>(Wilson) Juratzka</t>
  </si>
  <si>
    <t>(Hedwig) F. Weber &amp; D. Mohr</t>
  </si>
  <si>
    <t>(Bruch &amp; Schimp.) Fleisch.</t>
  </si>
  <si>
    <t>(Mitt.) Fleisch.</t>
  </si>
  <si>
    <t>(C. Mull.) Nieuwl.</t>
  </si>
  <si>
    <t>(Schimper) Sullivant in A. Gray</t>
  </si>
  <si>
    <t>(Kindberg) H.A. Crum et al.</t>
  </si>
  <si>
    <t>(Hook. &amp; Wils.) Limpr.</t>
  </si>
  <si>
    <t>(Withering) R. H. Zander</t>
  </si>
  <si>
    <t>(Schwagrichen) Mathieu</t>
  </si>
  <si>
    <t>(Milde) De Not.</t>
  </si>
  <si>
    <t>Wilson</t>
  </si>
  <si>
    <t>(Sullivant &amp; Lesquereux) Austin</t>
  </si>
  <si>
    <t>(James) Brotherus</t>
  </si>
  <si>
    <t>(Hedw.) Hornsch.</t>
  </si>
  <si>
    <t>(Hooker &amp; Taylor) Lindberg</t>
  </si>
  <si>
    <t>(P.Beauv.) Hammar</t>
  </si>
  <si>
    <t>(Sm.) Hammar</t>
  </si>
  <si>
    <t>(Nees &amp; Hornschuch) Juratzka</t>
  </si>
  <si>
    <t>Crum</t>
  </si>
  <si>
    <t>(Swartz) W. D. Reese &amp; B. A. E. Lemmon</t>
  </si>
  <si>
    <t>Thuidiaceae</t>
  </si>
  <si>
    <t>Pottiaceae</t>
  </si>
  <si>
    <t>Amblystegiaceae</t>
  </si>
  <si>
    <t>Orthotrichaceae</t>
  </si>
  <si>
    <t>Andreaeaceae</t>
  </si>
  <si>
    <t>Anomodontaceae</t>
  </si>
  <si>
    <t>Funariaceae</t>
  </si>
  <si>
    <t>Archidiaceae</t>
  </si>
  <si>
    <t>Aulacomniaceae</t>
  </si>
  <si>
    <t>Polytrichaceae</t>
  </si>
  <si>
    <t>Bartramiaceae</t>
  </si>
  <si>
    <t>Brachytheciaceae</t>
  </si>
  <si>
    <t>Sematophyllaceae</t>
  </si>
  <si>
    <t>Bruchiaceae</t>
  </si>
  <si>
    <t>Leskeaceae</t>
  </si>
  <si>
    <t>Bryaceae</t>
  </si>
  <si>
    <t>Grimmiaceae</t>
  </si>
  <si>
    <t>Buxbaumiaceae</t>
  </si>
  <si>
    <t>Hypnaceae</t>
  </si>
  <si>
    <t>Leucobryaceae</t>
  </si>
  <si>
    <t>Ptychomitriaceae</t>
  </si>
  <si>
    <t>Ditrichaceae</t>
  </si>
  <si>
    <t>Climaciaceae</t>
  </si>
  <si>
    <t>Cryphaeaceae</t>
  </si>
  <si>
    <t>Fontinalaceae</t>
  </si>
  <si>
    <t>Dicranaceae</t>
  </si>
  <si>
    <t>Disceliaceae</t>
  </si>
  <si>
    <t>Helodiaceae</t>
  </si>
  <si>
    <t>Encalyptaceae</t>
  </si>
  <si>
    <t>Entodontaceae</t>
  </si>
  <si>
    <t>Ephemeraceae</t>
  </si>
  <si>
    <t>Fabroniaceae</t>
  </si>
  <si>
    <t>Fissidentaceae</t>
  </si>
  <si>
    <t>Leptodontaceae</t>
  </si>
  <si>
    <t>Hedwigiaceae</t>
  </si>
  <si>
    <t>Neckeraceae</t>
  </si>
  <si>
    <t>Hylocomiaceae</t>
  </si>
  <si>
    <t>Meesiaceae</t>
  </si>
  <si>
    <t>Leucodontaceae</t>
  </si>
  <si>
    <t>Mniaceae</t>
  </si>
  <si>
    <t>Pterigynandraceae</t>
  </si>
  <si>
    <t>Rhabdoweisiaceae</t>
  </si>
  <si>
    <t>Plagiotheciaceae</t>
  </si>
  <si>
    <t>Mielichhoferiaceae</t>
  </si>
  <si>
    <t>Rhytidiaceae</t>
  </si>
  <si>
    <t>Myriniaceae</t>
  </si>
  <si>
    <t>Seligeriaceae</t>
  </si>
  <si>
    <t>Splachnaceae</t>
  </si>
  <si>
    <t>Tetraphidaceae</t>
  </si>
  <si>
    <t>Thamnobryaceae</t>
  </si>
  <si>
    <t>Theliaceae</t>
  </si>
  <si>
    <t>Timmiaceae</t>
  </si>
  <si>
    <t>UA</t>
  </si>
  <si>
    <t>Residential</t>
  </si>
  <si>
    <t>Deciduous Forest</t>
  </si>
  <si>
    <t>Coniferous Forest</t>
  </si>
  <si>
    <t>Mixed Forest</t>
  </si>
  <si>
    <t>Brushland/Shrubland</t>
  </si>
  <si>
    <t>Coastal Wetlands</t>
  </si>
  <si>
    <t>Brush-Dominated and Bog Wetlands</t>
  </si>
  <si>
    <t>Mixed Wooded Wetlands</t>
  </si>
  <si>
    <t>Recreational hiking trails and boardwalks (NJNHP)</t>
  </si>
  <si>
    <t>Minor Roads (NJNHP)</t>
  </si>
  <si>
    <r>
      <t xml:space="preserve">Rocchio, F. J., T. Ramm-Granberg, I. J. Weber, K.S. Walz and J. Hafstad. 2022. </t>
    </r>
    <r>
      <rPr>
        <b/>
        <i/>
        <sz val="11"/>
        <color theme="1"/>
        <rFont val="Calibri"/>
        <family val="2"/>
        <scheme val="minor"/>
      </rPr>
      <t>New Jersey Wetland Ecological Integrity Assessment Calculator [Adapted from Ecological Integrity Assessment Calculator (Macro-Enabled Excel Spreadsheet)</t>
    </r>
    <r>
      <rPr>
        <sz val="11"/>
        <color theme="1"/>
        <rFont val="Calibri"/>
        <family val="2"/>
        <scheme val="minor"/>
      </rPr>
      <t>. Washington Natural Heritage Program, Department of Natural Resources, Olympia, WA.], New Jersey Natural Heritage Program, NJ Department of Environmental Protection, Trenton, NJ.</t>
    </r>
  </si>
  <si>
    <t>USDA PLANTS Scientific Name (Vascular and Bryophyte Taxa)</t>
  </si>
  <si>
    <t xml:space="preserve">NJ Spp Codes added from NJNHP working FQA list of vascular and bryophyte taxa </t>
  </si>
  <si>
    <t>Washington Natural Heritage Program V1.2</t>
  </si>
  <si>
    <t>New Jersey Natural Heritage Program V1.3</t>
  </si>
  <si>
    <t>NJ LU15 Code</t>
  </si>
  <si>
    <t>NJ Land Use Land Cover Label for Index Calculation</t>
  </si>
  <si>
    <t>New Jersey Land Use Index (LAN2) Calculator</t>
  </si>
  <si>
    <t>Co-Efficient Weight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</si>
</sst>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0.0"/>
  </numFmts>
  <fonts count="39"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16"/>
      <color theme="1"/>
      <name val="Calibri"/>
      <family val="2"/>
      <scheme val="minor"/>
    </font>
    <font>
      <b/>
      <sz val="12"/>
      <color theme="1"/>
      <name val="Calibri"/>
      <family val="2"/>
      <scheme val="minor"/>
    </font>
    <font>
      <sz val="12"/>
      <color theme="1"/>
      <name val="Calibri"/>
      <family val="2"/>
      <scheme val="minor"/>
    </font>
    <font>
      <sz val="11"/>
      <color theme="1"/>
      <name val="Calibri"/>
      <family val="2"/>
      <scheme val="minor"/>
    </font>
    <font>
      <b/>
      <sz val="18"/>
      <color rgb="FFFF0000"/>
      <name val="Calibri"/>
      <family val="2"/>
      <scheme val="minor"/>
    </font>
    <font>
      <b/>
      <sz val="18"/>
      <name val="Calibri"/>
      <family val="2"/>
      <scheme val="minor"/>
    </font>
    <font>
      <b/>
      <sz val="16"/>
      <name val="Calibri"/>
      <family val="2"/>
      <scheme val="minor"/>
    </font>
    <font>
      <b/>
      <sz val="20"/>
      <name val="Calibri"/>
      <family val="2"/>
      <scheme val="minor"/>
    </font>
    <font>
      <b/>
      <sz val="11"/>
      <color rgb="FFFF0000"/>
      <name val="Calibri"/>
      <family val="2"/>
      <scheme val="minor"/>
    </font>
    <font>
      <b/>
      <sz val="16"/>
      <color rgb="FFFF0000"/>
      <name val="Calibri"/>
      <family val="2"/>
      <scheme val="minor"/>
    </font>
    <font>
      <u/>
      <sz val="11"/>
      <color theme="1"/>
      <name val="Calibri"/>
      <family val="2"/>
      <scheme val="minor"/>
    </font>
    <font>
      <sz val="14"/>
      <color theme="1"/>
      <name val="Calibri"/>
      <family val="2"/>
      <scheme val="minor"/>
    </font>
    <font>
      <sz val="14"/>
      <name val="Calibri"/>
      <family val="2"/>
      <scheme val="minor"/>
    </font>
    <font>
      <b/>
      <sz val="20"/>
      <color theme="1"/>
      <name val="Calibri"/>
      <family val="2"/>
      <scheme val="minor"/>
    </font>
    <font>
      <sz val="10"/>
      <color theme="1"/>
      <name val="Calibri"/>
      <family val="2"/>
      <scheme val="minor"/>
    </font>
    <font>
      <sz val="11"/>
      <color rgb="FFFF0000"/>
      <name val="Calibri"/>
      <family val="2"/>
      <scheme val="minor"/>
    </font>
    <font>
      <sz val="10"/>
      <color rgb="FFFF0000"/>
      <name val="Calibri"/>
      <family val="2"/>
      <scheme val="minor"/>
    </font>
    <font>
      <u/>
      <sz val="11"/>
      <color theme="10"/>
      <name val="Calibri"/>
      <family val="2"/>
      <scheme val="minor"/>
    </font>
    <font>
      <u/>
      <sz val="11"/>
      <color theme="11"/>
      <name val="Calibri"/>
      <family val="2"/>
      <scheme val="minor"/>
    </font>
    <font>
      <b/>
      <sz val="14"/>
      <color rgb="FFFF0000"/>
      <name val="Calibri"/>
      <family val="2"/>
      <scheme val="minor"/>
    </font>
    <font>
      <b/>
      <sz val="28"/>
      <color theme="1"/>
      <name val="Calibri"/>
      <family val="2"/>
      <scheme val="minor"/>
    </font>
    <font>
      <sz val="11"/>
      <color rgb="FF000000"/>
      <name val="Calibri"/>
      <family val="2"/>
    </font>
    <font>
      <b/>
      <sz val="10"/>
      <color theme="0" tint="-0.499984740745262"/>
      <name val="Calibri"/>
      <family val="2"/>
      <scheme val="minor"/>
    </font>
    <font>
      <b/>
      <sz val="12"/>
      <color rgb="FFFF0000"/>
      <name val="Calibri"/>
      <family val="2"/>
      <scheme val="minor"/>
    </font>
    <font>
      <b/>
      <sz val="14"/>
      <color rgb="FF000080"/>
      <name val="Calibri"/>
      <family val="2"/>
    </font>
    <font>
      <sz val="11"/>
      <color rgb="FF000080"/>
      <name val="Calibri"/>
      <family val="2"/>
    </font>
    <font>
      <b/>
      <sz val="16"/>
      <color rgb="FF000000"/>
      <name val="Calibri"/>
      <family val="2"/>
    </font>
    <font>
      <b/>
      <sz val="18"/>
      <color rgb="FF000080"/>
      <name val="Calibri"/>
      <family val="2"/>
    </font>
    <font>
      <b/>
      <i/>
      <sz val="11"/>
      <color theme="1"/>
      <name val="Calibri"/>
      <family val="2"/>
      <scheme val="minor"/>
    </font>
    <font>
      <b/>
      <sz val="11"/>
      <color theme="1"/>
      <name val="Calibri Light"/>
      <family val="2"/>
    </font>
    <font>
      <b/>
      <sz val="11"/>
      <name val="Calibri Light"/>
      <family val="2"/>
    </font>
    <font>
      <sz val="11"/>
      <color theme="1"/>
      <name val="Calibri Light"/>
      <family val="2"/>
    </font>
    <font>
      <sz val="11"/>
      <name val="Calibri Light"/>
      <family val="2"/>
    </font>
    <font>
      <sz val="11"/>
      <color rgb="FFFF0000"/>
      <name val="Calibri Light"/>
      <family val="2"/>
    </font>
    <font>
      <sz val="20"/>
      <color theme="1"/>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CC"/>
        <bgColor indexed="64"/>
      </patternFill>
    </fill>
  </fills>
  <borders count="2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double">
        <color indexed="64"/>
      </bottom>
      <diagonal/>
    </border>
    <border>
      <left style="hair">
        <color auto="1"/>
      </left>
      <right style="hair">
        <color auto="1"/>
      </right>
      <top style="hair">
        <color auto="1"/>
      </top>
      <bottom style="hair">
        <color auto="1"/>
      </bottom>
      <diagonal/>
    </border>
  </borders>
  <cellStyleXfs count="133">
    <xf numFmtId="0" fontId="0" fillId="0" borderId="0"/>
    <xf numFmtId="0" fontId="7" fillId="0" borderId="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9" fontId="7" fillId="0" borderId="0" applyFon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cellStyleXfs>
  <cellXfs count="351">
    <xf numFmtId="0" fontId="0" fillId="0" borderId="0" xfId="0"/>
    <xf numFmtId="1" fontId="0" fillId="0" borderId="0" xfId="0" applyNumberFormat="1" applyAlignment="1">
      <alignment horizontal="left" vertical="center"/>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left" vertical="center"/>
    </xf>
    <xf numFmtId="1" fontId="0" fillId="0" borderId="0" xfId="0" applyNumberFormat="1" applyFill="1" applyAlignment="1">
      <alignment horizontal="left" vertical="center"/>
    </xf>
    <xf numFmtId="0" fontId="4" fillId="2" borderId="0" xfId="0" applyFont="1" applyFill="1" applyAlignment="1">
      <alignment horizontal="center" vertical="center"/>
    </xf>
    <xf numFmtId="0" fontId="1" fillId="0" borderId="0" xfId="0" applyFont="1" applyAlignment="1">
      <alignment horizontal="center" vertical="center"/>
    </xf>
    <xf numFmtId="0" fontId="1" fillId="3" borderId="0" xfId="0" applyFont="1" applyFill="1" applyAlignment="1">
      <alignment horizontal="center" vertical="center"/>
    </xf>
    <xf numFmtId="0" fontId="1" fillId="0" borderId="0" xfId="0" applyFont="1" applyFill="1" applyAlignment="1">
      <alignment horizontal="center" vertical="center"/>
    </xf>
    <xf numFmtId="1" fontId="2" fillId="9" borderId="0" xfId="0" applyNumberFormat="1" applyFont="1" applyFill="1" applyAlignment="1">
      <alignment horizontal="center" vertical="center"/>
    </xf>
    <xf numFmtId="1" fontId="2" fillId="9" borderId="0" xfId="0" applyNumberFormat="1" applyFont="1" applyFill="1" applyAlignment="1">
      <alignment vertical="center"/>
    </xf>
    <xf numFmtId="1" fontId="0" fillId="9" borderId="0" xfId="0" applyNumberFormat="1" applyFill="1" applyAlignment="1">
      <alignment horizontal="left" vertical="center"/>
    </xf>
    <xf numFmtId="0" fontId="5" fillId="9" borderId="0" xfId="0" applyFont="1" applyFill="1" applyAlignment="1">
      <alignment horizontal="center" vertical="center" wrapText="1"/>
    </xf>
    <xf numFmtId="1" fontId="3" fillId="9" borderId="0" xfId="0" applyNumberFormat="1" applyFont="1" applyFill="1" applyAlignment="1">
      <alignment vertical="center" wrapText="1"/>
    </xf>
    <xf numFmtId="0" fontId="2" fillId="9" borderId="0" xfId="0" applyFont="1" applyFill="1" applyAlignment="1">
      <alignment horizontal="left" vertical="center"/>
    </xf>
    <xf numFmtId="0" fontId="6" fillId="9" borderId="0" xfId="0" applyFont="1" applyFill="1" applyAlignment="1">
      <alignment horizontal="left" vertical="center"/>
    </xf>
    <xf numFmtId="0" fontId="5" fillId="9" borderId="0" xfId="0" applyFont="1" applyFill="1" applyAlignment="1">
      <alignment horizontal="left" vertical="center"/>
    </xf>
    <xf numFmtId="2" fontId="5" fillId="9" borderId="0" xfId="0" applyNumberFormat="1" applyFont="1" applyFill="1" applyAlignment="1">
      <alignment horizontal="center" vertical="center"/>
    </xf>
    <xf numFmtId="2" fontId="5" fillId="9" borderId="0" xfId="0" applyNumberFormat="1" applyFont="1" applyFill="1" applyAlignment="1">
      <alignment horizontal="center" vertical="center" wrapText="1"/>
    </xf>
    <xf numFmtId="1" fontId="3" fillId="9" borderId="0" xfId="0" applyNumberFormat="1" applyFont="1" applyFill="1" applyAlignment="1">
      <alignment horizontal="left" vertical="center" wrapText="1"/>
    </xf>
    <xf numFmtId="0" fontId="3" fillId="9" borderId="0" xfId="0" applyFont="1" applyFill="1" applyAlignment="1">
      <alignment horizontal="left" vertical="center"/>
    </xf>
    <xf numFmtId="0" fontId="0" fillId="9" borderId="0" xfId="0" applyFill="1" applyAlignment="1">
      <alignment horizontal="center" vertical="center"/>
    </xf>
    <xf numFmtId="2" fontId="0" fillId="9" borderId="0" xfId="0" applyNumberFormat="1" applyFill="1" applyAlignment="1">
      <alignment horizontal="center" vertical="center"/>
    </xf>
    <xf numFmtId="2" fontId="1" fillId="9" borderId="0" xfId="0" applyNumberFormat="1" applyFont="1" applyFill="1" applyAlignment="1">
      <alignment horizontal="center" vertical="center"/>
    </xf>
    <xf numFmtId="0" fontId="1" fillId="9" borderId="0" xfId="0" applyFont="1" applyFill="1" applyAlignment="1">
      <alignment horizontal="center" vertical="center"/>
    </xf>
    <xf numFmtId="1" fontId="0" fillId="9" borderId="0" xfId="0" applyNumberFormat="1" applyFill="1" applyAlignment="1">
      <alignment horizontal="center" vertical="center"/>
    </xf>
    <xf numFmtId="0" fontId="4" fillId="6" borderId="0" xfId="0" applyFont="1" applyFill="1" applyBorder="1" applyAlignment="1">
      <alignment horizontal="center" vertical="center"/>
    </xf>
    <xf numFmtId="2" fontId="1" fillId="9" borderId="0" xfId="0" applyNumberFormat="1" applyFont="1" applyFill="1" applyBorder="1" applyAlignment="1">
      <alignment horizontal="center" vertical="center"/>
    </xf>
    <xf numFmtId="2" fontId="1" fillId="9" borderId="5" xfId="0" applyNumberFormat="1" applyFont="1" applyFill="1" applyBorder="1" applyAlignment="1">
      <alignment horizontal="center" vertical="center"/>
    </xf>
    <xf numFmtId="0" fontId="4" fillId="6" borderId="7" xfId="0" applyFont="1" applyFill="1" applyBorder="1" applyAlignment="1">
      <alignment horizontal="center" vertical="center"/>
    </xf>
    <xf numFmtId="2" fontId="1" fillId="9" borderId="7" xfId="0" applyNumberFormat="1" applyFont="1" applyFill="1" applyBorder="1" applyAlignment="1">
      <alignment horizontal="center" vertical="center"/>
    </xf>
    <xf numFmtId="2" fontId="0" fillId="9" borderId="0" xfId="0" applyNumberFormat="1" applyFill="1" applyAlignment="1">
      <alignment horizontal="center"/>
    </xf>
    <xf numFmtId="1" fontId="1" fillId="9" borderId="0" xfId="0" applyNumberFormat="1" applyFont="1" applyFill="1" applyAlignment="1">
      <alignment horizontal="center" vertical="center"/>
    </xf>
    <xf numFmtId="0" fontId="1" fillId="4" borderId="0"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1" fillId="9" borderId="0" xfId="0" applyFont="1" applyFill="1" applyBorder="1" applyAlignment="1">
      <alignment horizontal="center" vertical="center"/>
    </xf>
    <xf numFmtId="0" fontId="8" fillId="3" borderId="6" xfId="0" applyFont="1" applyFill="1" applyBorder="1" applyAlignment="1">
      <alignment horizontal="center" vertical="center" wrapText="1"/>
    </xf>
    <xf numFmtId="1" fontId="3" fillId="9" borderId="0" xfId="0" applyNumberFormat="1" applyFont="1" applyFill="1" applyAlignment="1">
      <alignment horizontal="center" vertical="center" wrapText="1"/>
    </xf>
    <xf numFmtId="0" fontId="0" fillId="9" borderId="0" xfId="0" applyFill="1" applyAlignment="1">
      <alignment horizontal="left" vertical="center"/>
    </xf>
    <xf numFmtId="2" fontId="1" fillId="4" borderId="0" xfId="0" applyNumberFormat="1" applyFont="1" applyFill="1" applyBorder="1" applyAlignment="1">
      <alignment horizontal="center" vertical="center"/>
    </xf>
    <xf numFmtId="0" fontId="1" fillId="3" borderId="9" xfId="0" applyFont="1" applyFill="1" applyBorder="1" applyAlignment="1">
      <alignment horizontal="center" vertical="center"/>
    </xf>
    <xf numFmtId="0" fontId="15" fillId="0" borderId="5" xfId="0" applyFont="1" applyBorder="1"/>
    <xf numFmtId="0" fontId="2" fillId="8" borderId="4" xfId="0" applyFont="1" applyFill="1" applyBorder="1"/>
    <xf numFmtId="0" fontId="15" fillId="8" borderId="3" xfId="0" applyFont="1" applyFill="1" applyBorder="1" applyAlignment="1">
      <alignment horizontal="center" vertical="center"/>
    </xf>
    <xf numFmtId="0" fontId="2" fillId="8" borderId="10" xfId="0" applyFont="1" applyFill="1" applyBorder="1" applyAlignment="1">
      <alignment horizontal="center" vertical="center"/>
    </xf>
    <xf numFmtId="0" fontId="2" fillId="8" borderId="11" xfId="0" applyFont="1" applyFill="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0" fillId="7" borderId="9" xfId="0" applyFill="1" applyBorder="1"/>
    <xf numFmtId="0" fontId="1" fillId="9" borderId="0" xfId="0" applyFont="1" applyFill="1" applyBorder="1" applyAlignment="1">
      <alignment horizontal="right" vertical="center"/>
    </xf>
    <xf numFmtId="0" fontId="0" fillId="9" borderId="0" xfId="0" applyFill="1" applyBorder="1"/>
    <xf numFmtId="0" fontId="0" fillId="8" borderId="9" xfId="0" applyFill="1" applyBorder="1"/>
    <xf numFmtId="0" fontId="2" fillId="8" borderId="1" xfId="0" applyFont="1" applyFill="1" applyBorder="1"/>
    <xf numFmtId="0" fontId="2" fillId="10" borderId="4" xfId="0" applyFont="1" applyFill="1" applyBorder="1"/>
    <xf numFmtId="0" fontId="15" fillId="10" borderId="5" xfId="0" applyFont="1" applyFill="1" applyBorder="1" applyAlignment="1">
      <alignment horizontal="center" vertical="center"/>
    </xf>
    <xf numFmtId="0" fontId="2" fillId="10" borderId="6" xfId="0" applyFont="1" applyFill="1" applyBorder="1"/>
    <xf numFmtId="1" fontId="16" fillId="8" borderId="5" xfId="0" applyNumberFormat="1" applyFont="1" applyFill="1" applyBorder="1" applyAlignment="1">
      <alignment horizontal="center" vertical="center"/>
    </xf>
    <xf numFmtId="0" fontId="3" fillId="2" borderId="0" xfId="0" applyFont="1" applyFill="1" applyAlignment="1">
      <alignment horizontal="left" vertical="center"/>
    </xf>
    <xf numFmtId="0" fontId="2" fillId="4" borderId="0" xfId="0" applyFont="1" applyFill="1" applyBorder="1" applyAlignment="1">
      <alignment horizontal="center" vertical="center"/>
    </xf>
    <xf numFmtId="2" fontId="2" fillId="4" borderId="0" xfId="0" applyNumberFormat="1" applyFont="1" applyFill="1" applyBorder="1" applyAlignment="1">
      <alignment horizontal="center" vertical="center"/>
    </xf>
    <xf numFmtId="2" fontId="1" fillId="4" borderId="5" xfId="0" applyNumberFormat="1" applyFont="1" applyFill="1" applyBorder="1" applyAlignment="1">
      <alignment horizontal="center" vertical="center"/>
    </xf>
    <xf numFmtId="1" fontId="2" fillId="9" borderId="0" xfId="0" applyNumberFormat="1" applyFont="1" applyFill="1" applyBorder="1" applyAlignment="1">
      <alignment vertical="center"/>
    </xf>
    <xf numFmtId="1" fontId="3" fillId="9" borderId="0" xfId="0" applyNumberFormat="1" applyFont="1" applyFill="1" applyBorder="1" applyAlignment="1">
      <alignment horizontal="left" vertical="center" wrapText="1"/>
    </xf>
    <xf numFmtId="1" fontId="3" fillId="9" borderId="0" xfId="0" applyNumberFormat="1" applyFont="1" applyFill="1" applyBorder="1" applyAlignment="1">
      <alignment horizontal="center" vertical="center" wrapText="1"/>
    </xf>
    <xf numFmtId="1" fontId="9" fillId="9" borderId="0" xfId="0" applyNumberFormat="1" applyFont="1" applyFill="1" applyBorder="1" applyAlignment="1">
      <alignment horizontal="center" vertical="center" wrapText="1"/>
    </xf>
    <xf numFmtId="0" fontId="0" fillId="9" borderId="0" xfId="0" applyFill="1" applyBorder="1" applyAlignment="1">
      <alignment horizontal="center" vertical="center"/>
    </xf>
    <xf numFmtId="1" fontId="0" fillId="9" borderId="0" xfId="0" applyNumberFormat="1" applyFill="1" applyBorder="1" applyAlignment="1">
      <alignment horizontal="center" vertical="center"/>
    </xf>
    <xf numFmtId="1" fontId="1" fillId="9" borderId="0" xfId="0" applyNumberFormat="1" applyFont="1" applyFill="1" applyBorder="1" applyAlignment="1">
      <alignment horizontal="center" vertical="center"/>
    </xf>
    <xf numFmtId="1" fontId="0" fillId="9" borderId="0" xfId="0" applyNumberFormat="1" applyFill="1" applyBorder="1" applyAlignment="1">
      <alignment horizontal="left" vertical="center"/>
    </xf>
    <xf numFmtId="0" fontId="0" fillId="9" borderId="0" xfId="0" applyFill="1" applyBorder="1" applyAlignment="1">
      <alignment horizontal="left" vertical="center"/>
    </xf>
    <xf numFmtId="0" fontId="2" fillId="9" borderId="0" xfId="0" applyFont="1" applyFill="1" applyBorder="1" applyAlignment="1">
      <alignment horizontal="left" vertical="center"/>
    </xf>
    <xf numFmtId="0" fontId="3" fillId="9" borderId="0" xfId="0" applyFont="1" applyFill="1" applyBorder="1" applyAlignment="1">
      <alignment horizontal="left" vertical="center"/>
    </xf>
    <xf numFmtId="0" fontId="1" fillId="9" borderId="0" xfId="0" applyFont="1" applyFill="1" applyBorder="1" applyAlignment="1">
      <alignment horizontal="center" vertical="center" wrapText="1"/>
    </xf>
    <xf numFmtId="2" fontId="0" fillId="9" borderId="0" xfId="0" applyNumberFormat="1" applyFill="1" applyBorder="1" applyAlignment="1">
      <alignment horizontal="center" vertical="center"/>
    </xf>
    <xf numFmtId="0" fontId="2" fillId="9" borderId="0" xfId="0" applyFont="1" applyFill="1" applyBorder="1" applyAlignment="1">
      <alignment horizontal="center" vertical="center"/>
    </xf>
    <xf numFmtId="0" fontId="0" fillId="9" borderId="0" xfId="0" applyFill="1" applyBorder="1" applyAlignment="1">
      <alignment vertical="center"/>
    </xf>
    <xf numFmtId="0" fontId="8" fillId="9" borderId="4" xfId="0" applyFont="1" applyFill="1" applyBorder="1" applyAlignment="1">
      <alignment horizontal="center" vertical="center" wrapText="1"/>
    </xf>
    <xf numFmtId="2" fontId="3" fillId="4" borderId="0" xfId="0" applyNumberFormat="1" applyFont="1" applyFill="1" applyAlignment="1">
      <alignment horizontal="center" vertical="center" wrapText="1"/>
    </xf>
    <xf numFmtId="0" fontId="3" fillId="4" borderId="0" xfId="0" applyFont="1" applyFill="1" applyAlignment="1">
      <alignment horizontal="center" vertical="center"/>
    </xf>
    <xf numFmtId="0" fontId="3" fillId="4" borderId="2" xfId="0" applyFont="1" applyFill="1" applyBorder="1" applyAlignment="1">
      <alignment horizontal="center" vertical="center" wrapText="1"/>
    </xf>
    <xf numFmtId="2" fontId="3" fillId="4" borderId="2" xfId="0" applyNumberFormat="1" applyFont="1" applyFill="1" applyBorder="1" applyAlignment="1">
      <alignment horizontal="center" vertical="center"/>
    </xf>
    <xf numFmtId="2" fontId="3" fillId="4" borderId="3" xfId="0" applyNumberFormat="1" applyFont="1" applyFill="1" applyBorder="1" applyAlignment="1">
      <alignment horizontal="center" vertical="center"/>
    </xf>
    <xf numFmtId="0" fontId="18" fillId="0" borderId="0" xfId="0" applyFont="1"/>
    <xf numFmtId="2" fontId="3" fillId="4" borderId="0" xfId="0" applyNumberFormat="1" applyFont="1" applyFill="1" applyAlignment="1">
      <alignment horizontal="center" vertical="center"/>
    </xf>
    <xf numFmtId="2" fontId="3" fillId="4" borderId="2" xfId="0" applyNumberFormat="1" applyFont="1" applyFill="1" applyBorder="1" applyAlignment="1">
      <alignment horizontal="center" vertical="center" wrapText="1"/>
    </xf>
    <xf numFmtId="2" fontId="0" fillId="0" borderId="0" xfId="0" applyNumberFormat="1" applyAlignment="1">
      <alignment horizontal="center" vertical="center"/>
    </xf>
    <xf numFmtId="1" fontId="0" fillId="0" borderId="0" xfId="0" applyNumberFormat="1" applyAlignment="1">
      <alignment horizontal="center" vertical="center"/>
    </xf>
    <xf numFmtId="0" fontId="3" fillId="4" borderId="3" xfId="0" applyFont="1" applyFill="1" applyBorder="1" applyAlignment="1">
      <alignment horizontal="center" vertical="center" wrapText="1"/>
    </xf>
    <xf numFmtId="0" fontId="1" fillId="9" borderId="0" xfId="0" applyFont="1" applyFill="1" applyBorder="1" applyAlignment="1">
      <alignment vertical="center"/>
    </xf>
    <xf numFmtId="0" fontId="0" fillId="9" borderId="0" xfId="0" applyFill="1"/>
    <xf numFmtId="2" fontId="3" fillId="4" borderId="0" xfId="0" applyNumberFormat="1" applyFont="1" applyFill="1" applyBorder="1" applyAlignment="1">
      <alignment horizontal="center" vertical="center" wrapText="1"/>
    </xf>
    <xf numFmtId="0" fontId="0" fillId="0" borderId="0" xfId="0" applyFill="1" applyBorder="1"/>
    <xf numFmtId="0" fontId="18" fillId="5" borderId="2" xfId="0" applyFont="1" applyFill="1" applyBorder="1"/>
    <xf numFmtId="0" fontId="18" fillId="11" borderId="0" xfId="0" applyFont="1" applyFill="1" applyBorder="1" applyAlignment="1">
      <alignment vertical="center"/>
    </xf>
    <xf numFmtId="0" fontId="18" fillId="11" borderId="7" xfId="0" applyFont="1" applyFill="1" applyBorder="1" applyAlignment="1">
      <alignment horizontal="right" vertical="center"/>
    </xf>
    <xf numFmtId="9" fontId="18" fillId="5" borderId="3" xfId="0" applyNumberFormat="1" applyFont="1" applyFill="1" applyBorder="1" applyAlignment="1">
      <alignment horizontal="center" vertical="center"/>
    </xf>
    <xf numFmtId="0" fontId="18" fillId="5" borderId="4" xfId="0" applyFont="1" applyFill="1" applyBorder="1" applyAlignment="1">
      <alignment horizontal="left" vertical="center"/>
    </xf>
    <xf numFmtId="0" fontId="18" fillId="7" borderId="4" xfId="0" applyFont="1" applyFill="1" applyBorder="1" applyAlignment="1">
      <alignment horizontal="left" vertical="center"/>
    </xf>
    <xf numFmtId="9" fontId="18" fillId="11" borderId="5" xfId="0" applyNumberFormat="1" applyFont="1" applyFill="1" applyBorder="1" applyAlignment="1">
      <alignment horizontal="center" vertical="center"/>
    </xf>
    <xf numFmtId="0" fontId="18" fillId="11" borderId="4" xfId="0" applyFont="1" applyFill="1" applyBorder="1" applyAlignment="1">
      <alignment horizontal="left" vertical="center"/>
    </xf>
    <xf numFmtId="0" fontId="18" fillId="11" borderId="6" xfId="0" applyFont="1" applyFill="1" applyBorder="1" applyAlignment="1">
      <alignment vertical="center"/>
    </xf>
    <xf numFmtId="0" fontId="18" fillId="11" borderId="8" xfId="0" applyFont="1" applyFill="1" applyBorder="1" applyAlignment="1">
      <alignment horizontal="center" vertical="center"/>
    </xf>
    <xf numFmtId="0" fontId="3" fillId="5" borderId="1" xfId="0" applyFont="1" applyFill="1" applyBorder="1" applyAlignment="1">
      <alignment vertical="center"/>
    </xf>
    <xf numFmtId="0" fontId="18" fillId="5" borderId="6" xfId="0" applyFont="1" applyFill="1" applyBorder="1" applyAlignment="1">
      <alignment vertical="center"/>
    </xf>
    <xf numFmtId="0" fontId="18" fillId="5" borderId="7" xfId="0" applyFont="1" applyFill="1" applyBorder="1" applyAlignment="1">
      <alignment horizontal="right" vertical="center"/>
    </xf>
    <xf numFmtId="0" fontId="18" fillId="5" borderId="8" xfId="0" applyFont="1" applyFill="1" applyBorder="1" applyAlignment="1">
      <alignment horizontal="center" vertical="center"/>
    </xf>
    <xf numFmtId="0" fontId="3" fillId="7" borderId="1" xfId="0" applyFont="1" applyFill="1" applyBorder="1" applyAlignment="1">
      <alignment vertical="center"/>
    </xf>
    <xf numFmtId="0" fontId="18" fillId="7" borderId="2" xfId="0" applyFont="1" applyFill="1" applyBorder="1" applyAlignment="1">
      <alignment vertical="center"/>
    </xf>
    <xf numFmtId="9" fontId="18" fillId="7" borderId="3" xfId="0" applyNumberFormat="1" applyFont="1" applyFill="1" applyBorder="1" applyAlignment="1">
      <alignment horizontal="center" vertical="center"/>
    </xf>
    <xf numFmtId="0" fontId="18" fillId="7" borderId="6" xfId="0" applyFont="1" applyFill="1" applyBorder="1" applyAlignment="1">
      <alignment vertical="center"/>
    </xf>
    <xf numFmtId="0" fontId="18" fillId="7" borderId="7" xfId="0" applyFont="1" applyFill="1" applyBorder="1" applyAlignment="1">
      <alignment horizontal="right" vertical="center"/>
    </xf>
    <xf numFmtId="0" fontId="18" fillId="7" borderId="8" xfId="0" applyFont="1" applyFill="1" applyBorder="1" applyAlignment="1">
      <alignment horizontal="center" vertical="center"/>
    </xf>
    <xf numFmtId="0" fontId="3" fillId="11" borderId="4" xfId="0" applyFont="1" applyFill="1" applyBorder="1" applyAlignment="1">
      <alignment vertical="center"/>
    </xf>
    <xf numFmtId="0" fontId="20" fillId="5" borderId="0" xfId="0" applyFont="1" applyFill="1" applyBorder="1" applyAlignment="1">
      <alignment horizontal="right" vertical="center"/>
    </xf>
    <xf numFmtId="0" fontId="20" fillId="7" borderId="0" xfId="0" applyFont="1" applyFill="1" applyBorder="1" applyAlignment="1">
      <alignment horizontal="right" vertical="center"/>
    </xf>
    <xf numFmtId="0" fontId="20" fillId="11" borderId="0" xfId="0" applyFont="1" applyFill="1" applyBorder="1" applyAlignment="1">
      <alignment horizontal="right" vertical="center"/>
    </xf>
    <xf numFmtId="0" fontId="5" fillId="0" borderId="0" xfId="0" applyFont="1" applyFill="1" applyBorder="1" applyAlignment="1">
      <alignment horizontal="center" vertical="center" wrapText="1"/>
    </xf>
    <xf numFmtId="0" fontId="1" fillId="0" borderId="0" xfId="0" applyFont="1"/>
    <xf numFmtId="2" fontId="9" fillId="9" borderId="0" xfId="0" applyNumberFormat="1" applyFont="1" applyFill="1" applyBorder="1" applyAlignment="1">
      <alignment vertical="center"/>
    </xf>
    <xf numFmtId="0" fontId="10" fillId="9" borderId="0" xfId="0" applyFont="1" applyFill="1" applyBorder="1" applyAlignment="1">
      <alignment horizontal="center" vertical="center"/>
    </xf>
    <xf numFmtId="0" fontId="11" fillId="9" borderId="0" xfId="0" applyFont="1" applyFill="1" applyBorder="1" applyAlignment="1">
      <alignment horizontal="center"/>
    </xf>
    <xf numFmtId="0" fontId="11" fillId="9" borderId="0" xfId="0" applyFont="1" applyFill="1" applyBorder="1" applyAlignment="1">
      <alignment horizontal="right" vertical="center"/>
    </xf>
    <xf numFmtId="2" fontId="10" fillId="9" borderId="0" xfId="0" applyNumberFormat="1" applyFont="1" applyFill="1" applyBorder="1" applyAlignment="1">
      <alignment horizontal="center" vertical="center"/>
    </xf>
    <xf numFmtId="9" fontId="3" fillId="4" borderId="0" xfId="40" applyFont="1" applyFill="1" applyAlignment="1">
      <alignment horizontal="center" vertical="center" wrapText="1"/>
    </xf>
    <xf numFmtId="2" fontId="0" fillId="0" borderId="0" xfId="0" applyNumberFormat="1" applyAlignment="1">
      <alignment horizontal="left" vertical="center"/>
    </xf>
    <xf numFmtId="0" fontId="0" fillId="0" borderId="0" xfId="0" applyAlignment="1">
      <alignment vertical="center" wrapText="1"/>
    </xf>
    <xf numFmtId="9" fontId="0" fillId="0" borderId="0" xfId="40" applyFont="1" applyAlignment="1">
      <alignment vertical="center" wrapText="1"/>
    </xf>
    <xf numFmtId="0" fontId="17" fillId="9" borderId="0" xfId="0" applyFont="1" applyFill="1" applyAlignment="1">
      <alignment horizontal="left" vertical="center"/>
    </xf>
    <xf numFmtId="2" fontId="0" fillId="9" borderId="0" xfId="0" applyNumberFormat="1" applyFill="1" applyBorder="1" applyAlignment="1">
      <alignment horizontal="center"/>
    </xf>
    <xf numFmtId="0" fontId="23" fillId="9" borderId="0" xfId="0" applyFont="1" applyFill="1" applyAlignment="1">
      <alignment horizontal="left" vertical="center"/>
    </xf>
    <xf numFmtId="2" fontId="1" fillId="9" borderId="2" xfId="0" applyNumberFormat="1" applyFont="1" applyFill="1" applyBorder="1" applyAlignment="1">
      <alignment horizontal="center" vertical="center"/>
    </xf>
    <xf numFmtId="164" fontId="0" fillId="0" borderId="0" xfId="0" applyNumberFormat="1"/>
    <xf numFmtId="2" fontId="0" fillId="0" borderId="0" xfId="0" applyNumberFormat="1" applyFill="1" applyAlignment="1">
      <alignment horizontal="center" vertical="center"/>
    </xf>
    <xf numFmtId="0" fontId="6" fillId="4" borderId="2" xfId="0" applyFont="1" applyFill="1" applyBorder="1" applyAlignment="1">
      <alignment horizontal="center" vertical="center" wrapText="1"/>
    </xf>
    <xf numFmtId="0" fontId="0" fillId="4" borderId="0" xfId="0" applyFont="1" applyFill="1" applyAlignment="1">
      <alignment horizontal="center" vertical="center"/>
    </xf>
    <xf numFmtId="0" fontId="0" fillId="4" borderId="0" xfId="0" applyFont="1" applyFill="1" applyAlignment="1">
      <alignment horizontal="center" vertical="center" wrapText="1"/>
    </xf>
    <xf numFmtId="0" fontId="24" fillId="0" borderId="0" xfId="0" applyFont="1" applyAlignment="1">
      <alignment horizontal="center" vertical="center"/>
    </xf>
    <xf numFmtId="0" fontId="3" fillId="4" borderId="0" xfId="0" applyFont="1" applyFill="1" applyAlignment="1">
      <alignment horizontal="center" vertical="center" wrapText="1"/>
    </xf>
    <xf numFmtId="14" fontId="0" fillId="0" borderId="0" xfId="0" applyNumberFormat="1"/>
    <xf numFmtId="0" fontId="0" fillId="9" borderId="0" xfId="0" applyFill="1" applyAlignment="1">
      <alignment horizontal="center" vertical="center" wrapText="1"/>
    </xf>
    <xf numFmtId="2" fontId="1" fillId="8" borderId="0" xfId="0" applyNumberFormat="1" applyFont="1" applyFill="1" applyBorder="1" applyAlignment="1">
      <alignment horizontal="center" vertical="center" wrapText="1"/>
    </xf>
    <xf numFmtId="2" fontId="1" fillId="12" borderId="0" xfId="0" applyNumberFormat="1" applyFont="1" applyFill="1" applyBorder="1" applyAlignment="1">
      <alignment horizontal="center" vertical="center" wrapText="1"/>
    </xf>
    <xf numFmtId="0" fontId="1" fillId="12" borderId="0" xfId="0" applyFont="1" applyFill="1" applyBorder="1" applyAlignment="1">
      <alignment horizontal="center" vertical="center" wrapText="1"/>
    </xf>
    <xf numFmtId="0" fontId="1" fillId="8" borderId="0" xfId="0" applyFont="1" applyFill="1" applyBorder="1" applyAlignment="1">
      <alignment horizontal="center" vertical="center" wrapText="1"/>
    </xf>
    <xf numFmtId="2" fontId="1" fillId="13" borderId="0" xfId="0" applyNumberFormat="1" applyFont="1" applyFill="1" applyBorder="1" applyAlignment="1">
      <alignment horizontal="center" vertical="center" wrapText="1"/>
    </xf>
    <xf numFmtId="0" fontId="1" fillId="13" borderId="0" xfId="0" applyFont="1" applyFill="1" applyBorder="1" applyAlignment="1">
      <alignment horizontal="center" vertical="center" wrapText="1"/>
    </xf>
    <xf numFmtId="0" fontId="0" fillId="13" borderId="0" xfId="0" applyFill="1" applyAlignment="1">
      <alignment horizontal="center" vertical="center" wrapText="1"/>
    </xf>
    <xf numFmtId="2" fontId="0" fillId="5" borderId="5" xfId="0" applyNumberFormat="1" applyFill="1" applyBorder="1" applyAlignment="1">
      <alignment horizontal="center" vertical="center" wrapText="1"/>
    </xf>
    <xf numFmtId="0" fontId="0" fillId="9" borderId="0" xfId="0" applyFill="1" applyBorder="1" applyAlignment="1">
      <alignment horizontal="center" vertical="center" wrapText="1"/>
    </xf>
    <xf numFmtId="1" fontId="0" fillId="9" borderId="0" xfId="0" applyNumberFormat="1" applyFill="1" applyBorder="1" applyAlignment="1">
      <alignment horizontal="center" vertical="center" wrapText="1"/>
    </xf>
    <xf numFmtId="0" fontId="0" fillId="0" borderId="0" xfId="0" applyFill="1" applyAlignment="1">
      <alignment horizontal="center" vertical="center" wrapText="1"/>
    </xf>
    <xf numFmtId="0" fontId="0" fillId="0" borderId="0" xfId="0" applyAlignment="1">
      <alignment horizontal="center" vertical="center" wrapText="1"/>
    </xf>
    <xf numFmtId="2" fontId="1" fillId="8" borderId="7" xfId="0" applyNumberFormat="1" applyFont="1" applyFill="1" applyBorder="1" applyAlignment="1">
      <alignment horizontal="center" vertical="center" wrapText="1"/>
    </xf>
    <xf numFmtId="2" fontId="1" fillId="12" borderId="7" xfId="0" applyNumberFormat="1" applyFont="1" applyFill="1" applyBorder="1" applyAlignment="1">
      <alignment horizontal="center" vertical="center" wrapText="1"/>
    </xf>
    <xf numFmtId="0" fontId="1" fillId="12" borderId="7" xfId="0" applyFont="1" applyFill="1" applyBorder="1" applyAlignment="1">
      <alignment horizontal="center" vertical="center" wrapText="1"/>
    </xf>
    <xf numFmtId="0" fontId="1" fillId="8" borderId="7" xfId="0" applyFont="1" applyFill="1" applyBorder="1" applyAlignment="1">
      <alignment horizontal="center" vertical="center" wrapText="1"/>
    </xf>
    <xf numFmtId="2" fontId="0" fillId="5" borderId="8" xfId="0" applyNumberFormat="1" applyFill="1" applyBorder="1" applyAlignment="1">
      <alignment horizontal="center" vertical="center" wrapText="1"/>
    </xf>
    <xf numFmtId="2" fontId="1" fillId="10" borderId="8" xfId="0" applyNumberFormat="1" applyFont="1" applyFill="1" applyBorder="1" applyAlignment="1">
      <alignment horizontal="center" vertical="center"/>
    </xf>
    <xf numFmtId="0" fontId="1" fillId="4" borderId="0" xfId="0" applyFont="1" applyFill="1" applyAlignment="1">
      <alignment horizontal="center" vertical="center" wrapText="1"/>
    </xf>
    <xf numFmtId="49" fontId="0" fillId="0" borderId="0" xfId="0" applyNumberFormat="1"/>
    <xf numFmtId="0" fontId="0" fillId="0" borderId="0" xfId="0" applyAlignment="1">
      <alignment horizontal="left" vertical="center" wrapText="1"/>
    </xf>
    <xf numFmtId="0" fontId="0" fillId="0" borderId="16" xfId="0" applyBorder="1"/>
    <xf numFmtId="0" fontId="0" fillId="0" borderId="0" xfId="0" applyAlignment="1">
      <alignment wrapText="1"/>
    </xf>
    <xf numFmtId="2" fontId="0" fillId="2" borderId="0" xfId="0" applyNumberFormat="1" applyFill="1"/>
    <xf numFmtId="0" fontId="0" fillId="14" borderId="0" xfId="0" applyFill="1" applyAlignment="1">
      <alignment wrapText="1"/>
    </xf>
    <xf numFmtId="2" fontId="0" fillId="14" borderId="0" xfId="0" applyNumberFormat="1" applyFill="1"/>
    <xf numFmtId="0" fontId="0" fillId="14" borderId="0" xfId="0" applyFill="1"/>
    <xf numFmtId="2" fontId="0" fillId="14" borderId="0" xfId="0" applyNumberFormat="1" applyFill="1" applyAlignment="1">
      <alignment horizontal="center" vertical="center"/>
    </xf>
    <xf numFmtId="2" fontId="0" fillId="14" borderId="0" xfId="0" applyNumberFormat="1" applyFill="1" applyAlignment="1">
      <alignment horizontal="center" vertical="center" wrapText="1"/>
    </xf>
    <xf numFmtId="9" fontId="0" fillId="14" borderId="0" xfId="40" applyNumberFormat="1" applyFont="1" applyFill="1" applyAlignment="1">
      <alignment horizontal="center" vertical="center"/>
    </xf>
    <xf numFmtId="2" fontId="0" fillId="14" borderId="0" xfId="40" applyNumberFormat="1" applyFont="1" applyFill="1" applyAlignment="1">
      <alignment horizontal="center" vertical="center"/>
    </xf>
    <xf numFmtId="0" fontId="2" fillId="14" borderId="0" xfId="0" applyFont="1" applyFill="1" applyBorder="1" applyAlignment="1">
      <alignment horizontal="center" vertical="center"/>
    </xf>
    <xf numFmtId="0" fontId="1" fillId="14" borderId="0" xfId="0" applyFont="1" applyFill="1" applyBorder="1" applyAlignment="1">
      <alignment horizontal="center" vertical="center" wrapText="1"/>
    </xf>
    <xf numFmtId="2" fontId="1" fillId="14" borderId="0" xfId="0" applyNumberFormat="1" applyFont="1" applyFill="1" applyBorder="1" applyAlignment="1">
      <alignment horizontal="center" vertical="center"/>
    </xf>
    <xf numFmtId="0" fontId="4" fillId="14" borderId="0" xfId="0" applyFont="1" applyFill="1" applyBorder="1" applyAlignment="1">
      <alignment horizontal="center" vertical="center"/>
    </xf>
    <xf numFmtId="0" fontId="4" fillId="14" borderId="7" xfId="0" applyFont="1" applyFill="1" applyBorder="1" applyAlignment="1">
      <alignment horizontal="center" vertical="center"/>
    </xf>
    <xf numFmtId="2" fontId="1" fillId="14" borderId="7" xfId="0" applyNumberFormat="1" applyFont="1" applyFill="1" applyBorder="1" applyAlignment="1">
      <alignment horizontal="center" vertical="center"/>
    </xf>
    <xf numFmtId="2" fontId="0" fillId="0" borderId="17" xfId="0" applyNumberFormat="1" applyFill="1" applyBorder="1"/>
    <xf numFmtId="2" fontId="0" fillId="14" borderId="10" xfId="0" applyNumberFormat="1" applyFill="1" applyBorder="1"/>
    <xf numFmtId="2" fontId="0" fillId="14" borderId="15" xfId="0" applyNumberFormat="1" applyFill="1" applyBorder="1"/>
    <xf numFmtId="2" fontId="26" fillId="4" borderId="0" xfId="0" applyNumberFormat="1" applyFont="1" applyFill="1" applyAlignment="1">
      <alignment horizontal="center" vertical="center"/>
    </xf>
    <xf numFmtId="0" fontId="26" fillId="4" borderId="0" xfId="0" applyFont="1" applyFill="1" applyAlignment="1">
      <alignment horizontal="center" vertical="center"/>
    </xf>
    <xf numFmtId="1" fontId="26" fillId="4" borderId="0" xfId="0" applyNumberFormat="1" applyFont="1" applyFill="1" applyAlignment="1">
      <alignment horizontal="center" vertical="center" wrapText="1"/>
    </xf>
    <xf numFmtId="2" fontId="26" fillId="4" borderId="0" xfId="0" applyNumberFormat="1" applyFont="1" applyFill="1" applyAlignment="1">
      <alignment horizontal="center" vertical="center" wrapText="1"/>
    </xf>
    <xf numFmtId="2" fontId="26" fillId="4" borderId="2" xfId="0" applyNumberFormat="1" applyFont="1" applyFill="1" applyBorder="1" applyAlignment="1">
      <alignment horizontal="center" vertical="center" wrapText="1"/>
    </xf>
    <xf numFmtId="2" fontId="26" fillId="4" borderId="2" xfId="0" applyNumberFormat="1" applyFont="1" applyFill="1" applyBorder="1" applyAlignment="1">
      <alignment horizontal="center" vertical="center"/>
    </xf>
    <xf numFmtId="2" fontId="26" fillId="4" borderId="3" xfId="0" applyNumberFormat="1" applyFont="1" applyFill="1" applyBorder="1" applyAlignment="1">
      <alignment horizontal="center" vertical="center"/>
    </xf>
    <xf numFmtId="0" fontId="26" fillId="4" borderId="2" xfId="0" applyFont="1" applyFill="1" applyBorder="1" applyAlignment="1">
      <alignment horizontal="center" vertical="center" wrapText="1"/>
    </xf>
    <xf numFmtId="2" fontId="26" fillId="4" borderId="0" xfId="0" applyNumberFormat="1" applyFont="1" applyFill="1" applyBorder="1" applyAlignment="1">
      <alignment horizontal="center" vertical="center" wrapText="1"/>
    </xf>
    <xf numFmtId="2" fontId="0" fillId="0" borderId="18" xfId="0" applyNumberFormat="1" applyFill="1" applyBorder="1" applyAlignment="1">
      <alignment horizontal="center" vertical="center"/>
    </xf>
    <xf numFmtId="2" fontId="0" fillId="0" borderId="19" xfId="0" applyNumberFormat="1" applyFill="1" applyBorder="1" applyAlignment="1">
      <alignment horizontal="center" vertical="center"/>
    </xf>
    <xf numFmtId="2" fontId="0" fillId="14" borderId="16" xfId="40" applyNumberFormat="1" applyFont="1" applyFill="1" applyBorder="1" applyAlignment="1">
      <alignment horizontal="center" vertical="center"/>
    </xf>
    <xf numFmtId="2" fontId="0" fillId="0" borderId="19" xfId="0" applyNumberFormat="1" applyFill="1" applyBorder="1"/>
    <xf numFmtId="2" fontId="0" fillId="0" borderId="20" xfId="0" applyNumberFormat="1" applyFill="1" applyBorder="1"/>
    <xf numFmtId="9" fontId="0" fillId="14" borderId="16" xfId="40" applyNumberFormat="1" applyFont="1" applyFill="1" applyBorder="1" applyAlignment="1">
      <alignment horizontal="center" vertical="center"/>
    </xf>
    <xf numFmtId="0" fontId="27" fillId="0" borderId="0" xfId="0" applyFont="1" applyFill="1" applyAlignment="1">
      <alignment wrapText="1"/>
    </xf>
    <xf numFmtId="0" fontId="1" fillId="0" borderId="0" xfId="0" applyFont="1" applyAlignment="1">
      <alignment wrapText="1"/>
    </xf>
    <xf numFmtId="14" fontId="3" fillId="4" borderId="0" xfId="0" applyNumberFormat="1" applyFont="1" applyFill="1" applyAlignment="1">
      <alignment horizontal="center" vertical="center"/>
    </xf>
    <xf numFmtId="49" fontId="0" fillId="0" borderId="0" xfId="0" applyNumberFormat="1" applyAlignment="1">
      <alignment horizontal="center" vertical="center"/>
    </xf>
    <xf numFmtId="49" fontId="3" fillId="4" borderId="0" xfId="0" applyNumberFormat="1" applyFont="1" applyFill="1" applyAlignment="1">
      <alignment horizontal="center" vertical="center" wrapText="1"/>
    </xf>
    <xf numFmtId="49" fontId="0" fillId="0" borderId="0" xfId="0" applyNumberFormat="1" applyAlignment="1">
      <alignment horizontal="center" vertical="center" wrapText="1"/>
    </xf>
    <xf numFmtId="0" fontId="2" fillId="3" borderId="14" xfId="0" applyFont="1" applyFill="1" applyBorder="1" applyAlignment="1">
      <alignment horizontal="center" vertical="center"/>
    </xf>
    <xf numFmtId="0" fontId="12" fillId="4" borderId="12" xfId="0" applyFont="1" applyFill="1" applyBorder="1" applyAlignment="1">
      <alignment horizontal="center" vertical="center" wrapText="1"/>
    </xf>
    <xf numFmtId="0" fontId="1" fillId="3" borderId="12" xfId="0" applyFont="1" applyFill="1" applyBorder="1" applyAlignment="1">
      <alignment horizontal="center" vertical="center" wrapText="1"/>
    </xf>
    <xf numFmtId="17" fontId="0" fillId="0" borderId="0" xfId="0" applyNumberFormat="1"/>
    <xf numFmtId="0" fontId="2" fillId="8" borderId="11" xfId="0" applyFont="1" applyFill="1" applyBorder="1" applyAlignment="1">
      <alignment horizontal="left" vertical="center" wrapText="1"/>
    </xf>
    <xf numFmtId="165" fontId="20" fillId="11" borderId="5" xfId="0" applyNumberFormat="1" applyFont="1" applyFill="1" applyBorder="1" applyAlignment="1">
      <alignment horizontal="center" vertical="center"/>
    </xf>
    <xf numFmtId="165" fontId="20" fillId="7" borderId="5" xfId="0" applyNumberFormat="1" applyFont="1" applyFill="1" applyBorder="1" applyAlignment="1">
      <alignment horizontal="center" vertical="center"/>
    </xf>
    <xf numFmtId="165" fontId="20" fillId="5" borderId="5" xfId="0" applyNumberFormat="1" applyFont="1" applyFill="1" applyBorder="1" applyAlignment="1">
      <alignment horizontal="center" vertical="center"/>
    </xf>
    <xf numFmtId="0" fontId="1" fillId="3" borderId="9" xfId="0" applyFont="1" applyFill="1" applyBorder="1" applyAlignment="1">
      <alignment horizontal="right" vertical="center"/>
    </xf>
    <xf numFmtId="0" fontId="0" fillId="3" borderId="9" xfId="0" applyFill="1" applyBorder="1"/>
    <xf numFmtId="0" fontId="1" fillId="3" borderId="11" xfId="0" applyFont="1" applyFill="1" applyBorder="1" applyAlignment="1">
      <alignment horizontal="right" vertical="center"/>
    </xf>
    <xf numFmtId="0" fontId="1" fillId="3" borderId="11" xfId="0" applyFont="1" applyFill="1" applyBorder="1" applyAlignment="1">
      <alignment horizontal="right"/>
    </xf>
    <xf numFmtId="0" fontId="1" fillId="3" borderId="7" xfId="0" applyFont="1" applyFill="1" applyBorder="1" applyAlignment="1">
      <alignment horizontal="right"/>
    </xf>
    <xf numFmtId="0" fontId="0" fillId="3" borderId="11" xfId="0" applyFill="1" applyBorder="1"/>
    <xf numFmtId="0" fontId="0" fillId="3" borderId="7" xfId="0" applyFill="1" applyBorder="1"/>
    <xf numFmtId="0" fontId="14" fillId="9" borderId="0" xfId="0" applyFont="1" applyFill="1" applyBorder="1"/>
    <xf numFmtId="0" fontId="0" fillId="9" borderId="0" xfId="0" applyFill="1" applyAlignment="1">
      <alignment vertical="center"/>
    </xf>
    <xf numFmtId="1" fontId="1" fillId="10" borderId="7" xfId="0" applyNumberFormat="1" applyFont="1" applyFill="1" applyBorder="1" applyAlignment="1">
      <alignment vertical="center"/>
    </xf>
    <xf numFmtId="1" fontId="1" fillId="10" borderId="8" xfId="0" applyNumberFormat="1" applyFont="1" applyFill="1" applyBorder="1" applyAlignment="1">
      <alignment vertical="center"/>
    </xf>
    <xf numFmtId="1" fontId="1" fillId="10" borderId="7" xfId="0" applyNumberFormat="1" applyFont="1" applyFill="1" applyBorder="1" applyAlignment="1">
      <alignment horizontal="right" vertical="center"/>
    </xf>
    <xf numFmtId="1" fontId="4" fillId="10" borderId="7" xfId="0" applyNumberFormat="1" applyFont="1" applyFill="1" applyBorder="1" applyAlignment="1">
      <alignment horizontal="right" vertical="center"/>
    </xf>
    <xf numFmtId="0" fontId="0" fillId="0" borderId="0" xfId="0" applyAlignment="1">
      <alignment vertical="center"/>
    </xf>
    <xf numFmtId="0" fontId="0" fillId="0" borderId="0" xfId="0" applyNumberFormat="1" applyAlignment="1">
      <alignment vertical="center"/>
    </xf>
    <xf numFmtId="164" fontId="0" fillId="0" borderId="0" xfId="0" applyNumberFormat="1" applyAlignment="1">
      <alignment vertical="center"/>
    </xf>
    <xf numFmtId="14" fontId="0" fillId="0" borderId="0" xfId="0" applyNumberFormat="1" applyAlignment="1">
      <alignment vertical="center"/>
    </xf>
    <xf numFmtId="1" fontId="0" fillId="0" borderId="7" xfId="0" applyNumberFormat="1" applyBorder="1" applyAlignment="1">
      <alignment horizontal="center" vertical="center"/>
    </xf>
    <xf numFmtId="1" fontId="0" fillId="0" borderId="8" xfId="0" applyNumberFormat="1" applyBorder="1" applyAlignment="1">
      <alignment horizontal="center" vertical="center"/>
    </xf>
    <xf numFmtId="2" fontId="1" fillId="13" borderId="7" xfId="0" applyNumberFormat="1" applyFont="1" applyFill="1" applyBorder="1" applyAlignment="1">
      <alignment horizontal="center" vertical="center" wrapText="1"/>
    </xf>
    <xf numFmtId="0" fontId="1" fillId="13" borderId="7" xfId="0" applyFont="1" applyFill="1" applyBorder="1" applyAlignment="1">
      <alignment horizontal="center" vertical="center" wrapText="1"/>
    </xf>
    <xf numFmtId="0" fontId="0" fillId="13" borderId="7" xfId="0"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12" borderId="15" xfId="0" applyFont="1" applyFill="1" applyBorder="1" applyAlignment="1">
      <alignment horizontal="center" vertical="center" wrapText="1"/>
    </xf>
    <xf numFmtId="2" fontId="1" fillId="4" borderId="15" xfId="0" applyNumberFormat="1" applyFont="1" applyFill="1" applyBorder="1" applyAlignment="1">
      <alignment horizontal="center" vertical="center"/>
    </xf>
    <xf numFmtId="2" fontId="1" fillId="13" borderId="15" xfId="0" applyNumberFormat="1" applyFont="1" applyFill="1" applyBorder="1" applyAlignment="1">
      <alignment horizontal="center" vertical="center"/>
    </xf>
    <xf numFmtId="2" fontId="3" fillId="13" borderId="15" xfId="0" applyNumberFormat="1" applyFont="1" applyFill="1" applyBorder="1" applyAlignment="1">
      <alignment horizontal="center" vertical="center" wrapText="1"/>
    </xf>
    <xf numFmtId="0" fontId="3" fillId="13" borderId="15" xfId="0" applyFont="1" applyFill="1" applyBorder="1" applyAlignment="1">
      <alignment horizontal="center" vertical="center" wrapText="1"/>
    </xf>
    <xf numFmtId="2" fontId="3" fillId="5" borderId="11" xfId="0" applyNumberFormat="1" applyFont="1" applyFill="1" applyBorder="1" applyAlignment="1">
      <alignment horizontal="center" vertical="center" wrapText="1"/>
    </xf>
    <xf numFmtId="0" fontId="0" fillId="4" borderId="15"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4" fillId="4" borderId="10" xfId="0" applyFont="1" applyFill="1" applyBorder="1" applyAlignment="1">
      <alignment horizontal="center" vertical="center"/>
    </xf>
    <xf numFmtId="0" fontId="1" fillId="0" borderId="0" xfId="0" applyFont="1" applyAlignment="1">
      <alignment vertical="top" wrapText="1"/>
    </xf>
    <xf numFmtId="0" fontId="0" fillId="0" borderId="0" xfId="0" applyAlignment="1">
      <alignment vertical="top" wrapText="1"/>
    </xf>
    <xf numFmtId="0" fontId="0" fillId="0" borderId="0" xfId="0" applyFill="1" applyBorder="1" applyAlignment="1">
      <alignment vertical="top" wrapText="1"/>
    </xf>
    <xf numFmtId="0" fontId="5" fillId="0" borderId="0" xfId="0" applyFont="1" applyFill="1" applyBorder="1" applyAlignment="1">
      <alignment vertical="top" wrapText="1"/>
    </xf>
    <xf numFmtId="0" fontId="1" fillId="17" borderId="0" xfId="0" applyFont="1" applyFill="1" applyAlignment="1">
      <alignment vertical="top" wrapText="1"/>
    </xf>
    <xf numFmtId="0" fontId="1" fillId="7" borderId="21" xfId="0" applyFont="1" applyFill="1" applyBorder="1" applyAlignment="1">
      <alignment vertical="top" wrapText="1"/>
    </xf>
    <xf numFmtId="0" fontId="0" fillId="7" borderId="21" xfId="0" applyFont="1" applyFill="1" applyBorder="1" applyAlignment="1">
      <alignment vertical="top" wrapText="1"/>
    </xf>
    <xf numFmtId="0" fontId="0" fillId="7" borderId="21" xfId="0" applyFill="1" applyBorder="1"/>
    <xf numFmtId="0" fontId="1" fillId="15" borderId="21" xfId="0" applyFont="1" applyFill="1" applyBorder="1" applyAlignment="1">
      <alignment vertical="top" wrapText="1"/>
    </xf>
    <xf numFmtId="0" fontId="0" fillId="15" borderId="21" xfId="0" applyFont="1" applyFill="1" applyBorder="1" applyAlignment="1">
      <alignment vertical="top" wrapText="1"/>
    </xf>
    <xf numFmtId="0" fontId="0" fillId="15" borderId="21" xfId="0" applyFill="1" applyBorder="1"/>
    <xf numFmtId="0" fontId="1" fillId="17" borderId="21" xfId="0" applyFont="1" applyFill="1" applyBorder="1" applyAlignment="1">
      <alignment vertical="top" wrapText="1"/>
    </xf>
    <xf numFmtId="0" fontId="0" fillId="17" borderId="21" xfId="0" applyFont="1" applyFill="1" applyBorder="1" applyAlignment="1">
      <alignment vertical="top" wrapText="1"/>
    </xf>
    <xf numFmtId="0" fontId="0" fillId="17" borderId="21" xfId="0" applyFill="1" applyBorder="1"/>
    <xf numFmtId="0" fontId="1" fillId="16" borderId="21" xfId="0" applyFont="1" applyFill="1" applyBorder="1" applyAlignment="1">
      <alignment vertical="top" wrapText="1"/>
    </xf>
    <xf numFmtId="0" fontId="0" fillId="16" borderId="21" xfId="0" applyFont="1" applyFill="1" applyBorder="1" applyAlignment="1">
      <alignment vertical="top" wrapText="1"/>
    </xf>
    <xf numFmtId="0" fontId="0" fillId="16" borderId="21" xfId="0" applyFill="1" applyBorder="1"/>
    <xf numFmtId="0" fontId="32" fillId="0" borderId="0" xfId="0" applyFont="1" applyAlignment="1">
      <alignment vertical="top" wrapText="1"/>
    </xf>
    <xf numFmtId="0" fontId="35" fillId="0" borderId="21" xfId="0" applyFont="1" applyFill="1" applyBorder="1" applyAlignment="1">
      <alignment vertical="center" wrapText="1"/>
    </xf>
    <xf numFmtId="165" fontId="2" fillId="3" borderId="13" xfId="0" applyNumberFormat="1" applyFont="1" applyFill="1" applyBorder="1" applyAlignment="1">
      <alignment horizontal="center" vertical="center"/>
    </xf>
    <xf numFmtId="0" fontId="35" fillId="0" borderId="21" xfId="0" applyFont="1" applyBorder="1" applyAlignment="1">
      <alignment horizontal="left" vertical="center"/>
    </xf>
    <xf numFmtId="0" fontId="36" fillId="0" borderId="21" xfId="0" applyFont="1" applyBorder="1" applyAlignment="1">
      <alignment horizontal="left" vertical="center"/>
    </xf>
    <xf numFmtId="0" fontId="33" fillId="0" borderId="21" xfId="0" applyFont="1" applyBorder="1" applyAlignment="1">
      <alignment horizontal="left" vertical="center"/>
    </xf>
    <xf numFmtId="0" fontId="34" fillId="0" borderId="21" xfId="0" applyFont="1" applyBorder="1" applyAlignment="1">
      <alignment horizontal="left" vertical="center"/>
    </xf>
    <xf numFmtId="0" fontId="35" fillId="0" borderId="0" xfId="0" applyFont="1" applyFill="1" applyBorder="1" applyAlignment="1">
      <alignment vertical="center" wrapText="1"/>
    </xf>
    <xf numFmtId="0" fontId="0" fillId="9" borderId="0" xfId="0" applyFill="1" applyAlignment="1">
      <alignment horizontal="right" vertical="center"/>
    </xf>
    <xf numFmtId="0" fontId="35" fillId="0" borderId="21" xfId="0" applyFont="1" applyBorder="1" applyAlignment="1">
      <alignment horizontal="right" vertical="center"/>
    </xf>
    <xf numFmtId="0" fontId="33" fillId="0" borderId="21" xfId="0" applyFont="1" applyBorder="1" applyAlignment="1">
      <alignment horizontal="right" vertical="center"/>
    </xf>
    <xf numFmtId="0" fontId="33" fillId="3" borderId="21" xfId="0" applyFont="1" applyFill="1" applyBorder="1" applyAlignment="1">
      <alignment horizontal="left" vertical="center"/>
    </xf>
    <xf numFmtId="0" fontId="33" fillId="3" borderId="21" xfId="0" applyFont="1" applyFill="1" applyBorder="1" applyAlignment="1">
      <alignment horizontal="right" vertical="center"/>
    </xf>
    <xf numFmtId="0" fontId="34" fillId="3" borderId="21" xfId="0" applyFont="1" applyFill="1" applyBorder="1" applyAlignment="1">
      <alignment horizontal="left" vertical="center"/>
    </xf>
    <xf numFmtId="0" fontId="0" fillId="0" borderId="0" xfId="0" applyAlignment="1">
      <alignment horizontal="right" vertical="center"/>
    </xf>
    <xf numFmtId="0" fontId="0" fillId="9" borderId="0" xfId="0" applyFill="1" applyAlignment="1">
      <alignment horizontal="center" vertical="center"/>
    </xf>
    <xf numFmtId="3" fontId="35" fillId="0" borderId="21" xfId="0" applyNumberFormat="1" applyFont="1" applyFill="1" applyBorder="1" applyAlignment="1">
      <alignment vertical="center" wrapText="1"/>
    </xf>
    <xf numFmtId="0" fontId="35" fillId="0" borderId="21" xfId="0" applyFont="1" applyFill="1" applyBorder="1" applyAlignment="1">
      <alignment vertical="center"/>
    </xf>
    <xf numFmtId="3" fontId="33" fillId="0" borderId="21" xfId="0" applyNumberFormat="1" applyFont="1" applyFill="1" applyBorder="1" applyAlignment="1">
      <alignment horizontal="center" vertical="center" wrapText="1"/>
    </xf>
    <xf numFmtId="3" fontId="35" fillId="0" borderId="21" xfId="0" applyNumberFormat="1" applyFont="1" applyFill="1" applyBorder="1" applyAlignment="1" applyProtection="1">
      <alignment horizontal="center" vertical="center" wrapText="1"/>
      <protection locked="0"/>
    </xf>
    <xf numFmtId="3" fontId="35" fillId="0" borderId="21" xfId="0" applyNumberFormat="1" applyFont="1" applyFill="1" applyBorder="1" applyAlignment="1">
      <alignment horizontal="center" vertical="center" wrapText="1"/>
    </xf>
    <xf numFmtId="3" fontId="36" fillId="0" borderId="21" xfId="0" applyNumberFormat="1" applyFont="1" applyFill="1" applyBorder="1" applyAlignment="1" applyProtection="1">
      <alignment horizontal="center" vertical="center" wrapText="1"/>
      <protection locked="0"/>
    </xf>
    <xf numFmtId="3" fontId="35" fillId="0" borderId="0" xfId="0" applyNumberFormat="1" applyFont="1" applyFill="1" applyBorder="1" applyAlignment="1">
      <alignment horizontal="center" vertical="center" wrapText="1"/>
    </xf>
    <xf numFmtId="0" fontId="35" fillId="0" borderId="21" xfId="0" applyFont="1" applyFill="1" applyBorder="1" applyAlignment="1">
      <alignment horizontal="center" vertical="center" wrapText="1"/>
    </xf>
    <xf numFmtId="3" fontId="35" fillId="0" borderId="0" xfId="0" applyNumberFormat="1" applyFont="1" applyFill="1" applyBorder="1" applyAlignment="1" applyProtection="1">
      <alignment horizontal="center" vertical="center" wrapText="1"/>
      <protection locked="0"/>
    </xf>
    <xf numFmtId="3" fontId="36" fillId="0" borderId="21" xfId="0" applyNumberFormat="1" applyFont="1" applyFill="1" applyBorder="1" applyAlignment="1">
      <alignment horizontal="center" vertical="center" wrapText="1"/>
    </xf>
    <xf numFmtId="0" fontId="35" fillId="0" borderId="21" xfId="0" applyFont="1" applyFill="1" applyBorder="1" applyAlignment="1">
      <alignment horizontal="center" vertical="center"/>
    </xf>
    <xf numFmtId="4" fontId="33" fillId="0" borderId="21" xfId="0" applyNumberFormat="1" applyFont="1" applyFill="1" applyBorder="1" applyAlignment="1">
      <alignment vertical="center" wrapText="1"/>
    </xf>
    <xf numFmtId="4" fontId="35" fillId="0" borderId="21" xfId="0" applyNumberFormat="1" applyFont="1" applyFill="1" applyBorder="1" applyAlignment="1">
      <alignment vertical="center" wrapText="1"/>
    </xf>
    <xf numFmtId="4" fontId="37" fillId="0" borderId="21" xfId="0" applyNumberFormat="1" applyFont="1" applyFill="1" applyBorder="1" applyAlignment="1">
      <alignment vertical="center" wrapText="1"/>
    </xf>
    <xf numFmtId="4" fontId="35" fillId="0" borderId="0" xfId="0" applyNumberFormat="1" applyFont="1" applyFill="1" applyBorder="1" applyAlignment="1">
      <alignment vertical="center" wrapText="1"/>
    </xf>
    <xf numFmtId="4" fontId="36" fillId="0" borderId="21" xfId="0" applyNumberFormat="1" applyFont="1" applyFill="1" applyBorder="1" applyAlignment="1">
      <alignment vertical="center" wrapText="1"/>
    </xf>
    <xf numFmtId="0" fontId="35" fillId="0" borderId="0" xfId="0" applyFont="1" applyFill="1" applyAlignment="1">
      <alignment vertical="center"/>
    </xf>
    <xf numFmtId="0" fontId="36" fillId="0" borderId="21" xfId="0" applyFont="1" applyFill="1" applyBorder="1" applyAlignment="1">
      <alignment vertical="center"/>
    </xf>
    <xf numFmtId="0" fontId="2" fillId="8" borderId="0" xfId="0" applyFont="1" applyFill="1" applyBorder="1" applyAlignment="1">
      <alignment horizontal="left" vertical="center" wrapText="1"/>
    </xf>
    <xf numFmtId="0" fontId="2" fillId="8" borderId="0" xfId="0" applyFont="1" applyFill="1" applyBorder="1" applyAlignment="1">
      <alignment horizontal="left" vertical="center"/>
    </xf>
    <xf numFmtId="0" fontId="1" fillId="3" borderId="5" xfId="0" applyFont="1" applyFill="1" applyBorder="1" applyAlignment="1">
      <alignment horizontal="center" vertical="center" wrapText="1"/>
    </xf>
    <xf numFmtId="0" fontId="1" fillId="3" borderId="12" xfId="0" applyFont="1" applyFill="1" applyBorder="1" applyAlignment="1">
      <alignment horizontal="center" vertical="center"/>
    </xf>
    <xf numFmtId="0" fontId="0" fillId="4" borderId="21" xfId="0" applyFill="1" applyBorder="1" applyAlignment="1">
      <alignment vertical="center"/>
    </xf>
    <xf numFmtId="0" fontId="0" fillId="8" borderId="21" xfId="0" applyFill="1" applyBorder="1" applyAlignment="1">
      <alignment vertical="center"/>
    </xf>
    <xf numFmtId="0" fontId="0" fillId="8" borderId="21" xfId="0" applyFill="1" applyBorder="1" applyAlignment="1">
      <alignment horizontal="center" vertical="center"/>
    </xf>
    <xf numFmtId="0" fontId="0" fillId="3" borderId="21" xfId="0" applyFill="1" applyBorder="1" applyAlignment="1">
      <alignment horizontal="center" vertical="center"/>
    </xf>
    <xf numFmtId="0" fontId="33" fillId="0" borderId="21" xfId="0" applyFont="1" applyFill="1" applyBorder="1" applyAlignment="1">
      <alignment horizontal="right" vertical="center"/>
    </xf>
    <xf numFmtId="0" fontId="33" fillId="0" borderId="21" xfId="0" applyFont="1" applyFill="1" applyBorder="1" applyAlignment="1">
      <alignment horizontal="left" vertical="center"/>
    </xf>
    <xf numFmtId="0" fontId="34" fillId="0" borderId="21" xfId="0" applyFont="1" applyFill="1" applyBorder="1" applyAlignment="1">
      <alignment horizontal="left" vertical="center"/>
    </xf>
    <xf numFmtId="0" fontId="0" fillId="0" borderId="21" xfId="0" applyFill="1" applyBorder="1" applyAlignment="1">
      <alignment vertical="center"/>
    </xf>
    <xf numFmtId="0" fontId="0" fillId="0" borderId="21" xfId="0"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10" borderId="4" xfId="0" applyFont="1" applyFill="1" applyBorder="1" applyAlignment="1">
      <alignment horizontal="center" vertical="center"/>
    </xf>
    <xf numFmtId="0" fontId="2" fillId="10" borderId="5" xfId="0" applyFont="1" applyFill="1" applyBorder="1" applyAlignment="1">
      <alignment horizontal="center" vertical="center"/>
    </xf>
    <xf numFmtId="0" fontId="2" fillId="10" borderId="6" xfId="0" applyFont="1" applyFill="1" applyBorder="1" applyAlignment="1">
      <alignment horizontal="center" vertical="center"/>
    </xf>
    <xf numFmtId="0" fontId="2" fillId="10" borderId="8" xfId="0" applyFont="1" applyFill="1" applyBorder="1" applyAlignment="1">
      <alignment horizontal="center" vertical="center"/>
    </xf>
    <xf numFmtId="0" fontId="12" fillId="4" borderId="10"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0" fillId="9" borderId="0" xfId="0" applyFill="1" applyAlignment="1">
      <alignment horizontal="center" vertical="center"/>
    </xf>
    <xf numFmtId="165" fontId="2" fillId="3" borderId="4" xfId="0" applyNumberFormat="1" applyFont="1" applyFill="1" applyBorder="1" applyAlignment="1">
      <alignment horizontal="center" vertical="center"/>
    </xf>
    <xf numFmtId="165" fontId="2" fillId="3" borderId="6" xfId="0" applyNumberFormat="1" applyFont="1" applyFill="1" applyBorder="1" applyAlignment="1">
      <alignment horizontal="center" vertical="center"/>
    </xf>
    <xf numFmtId="165" fontId="2" fillId="3" borderId="8" xfId="0" applyNumberFormat="1" applyFont="1" applyFill="1" applyBorder="1" applyAlignment="1">
      <alignment horizontal="center" vertical="center"/>
    </xf>
    <xf numFmtId="0" fontId="38" fillId="9" borderId="0" xfId="0" applyFont="1" applyFill="1" applyAlignment="1">
      <alignment horizontal="center" vertical="center"/>
    </xf>
    <xf numFmtId="0" fontId="38" fillId="9" borderId="5" xfId="0" applyFont="1" applyFill="1" applyBorder="1" applyAlignment="1">
      <alignment horizontal="center" vertical="center"/>
    </xf>
    <xf numFmtId="165" fontId="2" fillId="3" borderId="5" xfId="0" applyNumberFormat="1" applyFont="1" applyFill="1" applyBorder="1" applyAlignment="1">
      <alignment horizontal="center" vertical="center"/>
    </xf>
    <xf numFmtId="0" fontId="0" fillId="9" borderId="0" xfId="0" applyFill="1" applyBorder="1" applyAlignment="1">
      <alignment horizontal="center"/>
    </xf>
    <xf numFmtId="0" fontId="0" fillId="9" borderId="9" xfId="0" applyFill="1" applyBorder="1" applyAlignment="1">
      <alignment horizontal="left" vertical="top" wrapText="1"/>
    </xf>
    <xf numFmtId="0" fontId="19" fillId="9" borderId="0" xfId="0" applyFont="1" applyFill="1" applyAlignment="1">
      <alignment horizontal="center" vertical="center"/>
    </xf>
    <xf numFmtId="0" fontId="0" fillId="9" borderId="0" xfId="0" applyFill="1" applyAlignment="1">
      <alignment horizontal="center"/>
    </xf>
    <xf numFmtId="0" fontId="12" fillId="9" borderId="0" xfId="0" applyFont="1" applyFill="1" applyAlignment="1">
      <alignment horizontal="left" vertical="center" wrapText="1"/>
    </xf>
    <xf numFmtId="0" fontId="11" fillId="9" borderId="0" xfId="0" applyFont="1" applyFill="1" applyBorder="1" applyAlignment="1">
      <alignment horizontal="center" vertical="center"/>
    </xf>
    <xf numFmtId="2" fontId="17" fillId="9" borderId="0"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9" borderId="1" xfId="0" applyFont="1" applyFill="1" applyBorder="1" applyAlignment="1">
      <alignment horizontal="left" vertical="top" wrapText="1"/>
    </xf>
    <xf numFmtId="0" fontId="1" fillId="9" borderId="3" xfId="0" applyFont="1" applyFill="1" applyBorder="1" applyAlignment="1">
      <alignment horizontal="left" vertical="top" wrapText="1"/>
    </xf>
    <xf numFmtId="0" fontId="1" fillId="9" borderId="4" xfId="0" applyFont="1" applyFill="1" applyBorder="1" applyAlignment="1">
      <alignment horizontal="left" vertical="top" wrapText="1"/>
    </xf>
    <xf numFmtId="0" fontId="1" fillId="9" borderId="5" xfId="0" applyFont="1" applyFill="1" applyBorder="1" applyAlignment="1">
      <alignment horizontal="left" vertical="top" wrapText="1"/>
    </xf>
    <xf numFmtId="0" fontId="1" fillId="9" borderId="6" xfId="0" applyFont="1" applyFill="1" applyBorder="1" applyAlignment="1">
      <alignment horizontal="left" vertical="top" wrapText="1"/>
    </xf>
    <xf numFmtId="0" fontId="1" fillId="9" borderId="8" xfId="0" applyFont="1" applyFill="1" applyBorder="1" applyAlignment="1">
      <alignment horizontal="left" vertical="top" wrapText="1"/>
    </xf>
    <xf numFmtId="0" fontId="2" fillId="9" borderId="0" xfId="0" applyFont="1" applyFill="1" applyAlignment="1">
      <alignment horizontal="left" vertical="center" wrapText="1"/>
    </xf>
    <xf numFmtId="1" fontId="2" fillId="9" borderId="0" xfId="0" applyNumberFormat="1" applyFont="1" applyFill="1" applyBorder="1" applyAlignment="1">
      <alignment horizontal="center" vertical="center"/>
    </xf>
    <xf numFmtId="1" fontId="2" fillId="9" borderId="0" xfId="0" applyNumberFormat="1" applyFont="1" applyFill="1" applyAlignment="1">
      <alignment horizontal="center" vertical="center"/>
    </xf>
    <xf numFmtId="0" fontId="24" fillId="9" borderId="0" xfId="0" applyFont="1" applyFill="1" applyBorder="1" applyAlignment="1">
      <alignment horizontal="center" vertical="center"/>
    </xf>
    <xf numFmtId="0" fontId="0" fillId="0" borderId="10" xfId="0" applyBorder="1" applyAlignment="1">
      <alignment horizontal="left" wrapText="1"/>
    </xf>
    <xf numFmtId="0" fontId="0" fillId="0" borderId="15" xfId="0" applyBorder="1" applyAlignment="1">
      <alignment horizontal="left" wrapText="1"/>
    </xf>
    <xf numFmtId="0" fontId="0" fillId="0" borderId="11" xfId="0" applyBorder="1" applyAlignment="1">
      <alignment horizontal="left" wrapText="1"/>
    </xf>
  </cellXfs>
  <cellStyles count="13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Normal" xfId="0" builtinId="0"/>
    <cellStyle name="Normal 2" xfId="1" xr:uid="{00000000-0005-0000-0000-000083000000}"/>
    <cellStyle name="Percent" xfId="40" builtinId="5"/>
  </cellStyles>
  <dxfs count="6">
    <dxf>
      <fill>
        <patternFill>
          <bgColor rgb="FFFFFF00"/>
        </patternFill>
      </fill>
    </dxf>
    <dxf>
      <fill>
        <patternFill>
          <bgColor rgb="FFFFFF00"/>
        </patternFill>
      </fill>
    </dxf>
    <dxf>
      <fill>
        <patternFill>
          <bgColor rgb="FFFFFF00"/>
        </patternFill>
      </fill>
    </dxf>
    <dxf>
      <font>
        <color theme="0" tint="-0.499984740745262"/>
      </font>
      <fill>
        <patternFill>
          <bgColor theme="0" tint="-0.24994659260841701"/>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180975</xdr:colOff>
          <xdr:row>98</xdr:row>
          <xdr:rowOff>66675</xdr:rowOff>
        </xdr:from>
        <xdr:to>
          <xdr:col>10</xdr:col>
          <xdr:colOff>47625</xdr:colOff>
          <xdr:row>106</xdr:row>
          <xdr:rowOff>190500</xdr:rowOff>
        </xdr:to>
        <xdr:sp macro="" textlink="">
          <xdr:nvSpPr>
            <xdr:cNvPr id="37889" name="Button 1" descr="Clear Data" hidden="1">
              <a:extLst>
                <a:ext uri="{63B3BB69-23CF-44E3-9099-C40C66FF867C}">
                  <a14:compatExt spid="_x0000_s37889"/>
                </a:ext>
                <a:ext uri="{FF2B5EF4-FFF2-40B4-BE49-F238E27FC236}">
                  <a16:creationId xmlns:a16="http://schemas.microsoft.com/office/drawing/2014/main" id="{00000000-0008-0000-0300-000001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600" b="1" i="0" u="none" strike="noStrike" baseline="0">
                  <a:solidFill>
                    <a:srgbClr val="000000"/>
                  </a:solidFill>
                  <a:latin typeface="Calibri"/>
                  <a:cs typeface="Calibri"/>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108</xdr:row>
          <xdr:rowOff>180975</xdr:rowOff>
        </xdr:from>
        <xdr:to>
          <xdr:col>10</xdr:col>
          <xdr:colOff>295275</xdr:colOff>
          <xdr:row>111</xdr:row>
          <xdr:rowOff>9525</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300-000002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80"/>
                  </a:solidFill>
                  <a:latin typeface="Calibri"/>
                  <a:cs typeface="Calibri"/>
                </a:rPr>
                <a:t>Copy Value to EIA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57150</xdr:colOff>
          <xdr:row>2</xdr:row>
          <xdr:rowOff>0</xdr:rowOff>
        </xdr:from>
        <xdr:to>
          <xdr:col>9</xdr:col>
          <xdr:colOff>647700</xdr:colOff>
          <xdr:row>10</xdr:row>
          <xdr:rowOff>123825</xdr:rowOff>
        </xdr:to>
        <xdr:sp macro="" textlink="">
          <xdr:nvSpPr>
            <xdr:cNvPr id="37891" name="Button 3" descr="Clear Data" hidden="1">
              <a:extLst>
                <a:ext uri="{63B3BB69-23CF-44E3-9099-C40C66FF867C}">
                  <a14:compatExt spid="_x0000_s37891"/>
                </a:ext>
                <a:ext uri="{FF2B5EF4-FFF2-40B4-BE49-F238E27FC236}">
                  <a16:creationId xmlns:a16="http://schemas.microsoft.com/office/drawing/2014/main" id="{00000000-0008-0000-0300-000003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600" b="1" i="0" u="none" strike="noStrike" baseline="0">
                  <a:solidFill>
                    <a:srgbClr val="000000"/>
                  </a:solidFill>
                  <a:latin typeface="Calibri"/>
                  <a:cs typeface="Calibri"/>
                </a:rPr>
                <a:t>Clear Data</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209550</xdr:colOff>
          <xdr:row>1</xdr:row>
          <xdr:rowOff>0</xdr:rowOff>
        </xdr:from>
        <xdr:to>
          <xdr:col>5</xdr:col>
          <xdr:colOff>142875</xdr:colOff>
          <xdr:row>3</xdr:row>
          <xdr:rowOff>200025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400-00000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161925</xdr:colOff>
          <xdr:row>10</xdr:row>
          <xdr:rowOff>104775</xdr:rowOff>
        </xdr:from>
        <xdr:to>
          <xdr:col>5</xdr:col>
          <xdr:colOff>161925</xdr:colOff>
          <xdr:row>13</xdr:row>
          <xdr:rowOff>9525</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400-000003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80"/>
                  </a:solidFill>
                  <a:latin typeface="Calibri"/>
                  <a:cs typeface="Calibri"/>
                </a:rPr>
                <a:t>Copy Value to EIA Calculator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257175</xdr:colOff>
          <xdr:row>1</xdr:row>
          <xdr:rowOff>180975</xdr:rowOff>
        </xdr:from>
        <xdr:to>
          <xdr:col>7</xdr:col>
          <xdr:colOff>504825</xdr:colOff>
          <xdr:row>6</xdr:row>
          <xdr:rowOff>38100</xdr:rowOff>
        </xdr:to>
        <xdr:sp macro="" textlink="">
          <xdr:nvSpPr>
            <xdr:cNvPr id="19458" name="Button 2" hidden="1">
              <a:extLst>
                <a:ext uri="{63B3BB69-23CF-44E3-9099-C40C66FF867C}">
                  <a14:compatExt spid="_x0000_s19458"/>
                </a:ext>
                <a:ext uri="{FF2B5EF4-FFF2-40B4-BE49-F238E27FC236}">
                  <a16:creationId xmlns:a16="http://schemas.microsoft.com/office/drawing/2014/main" id="{00000000-0008-0000-0500-000002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10</xdr:row>
          <xdr:rowOff>104775</xdr:rowOff>
        </xdr:from>
        <xdr:to>
          <xdr:col>10</xdr:col>
          <xdr:colOff>371475</xdr:colOff>
          <xdr:row>12</xdr:row>
          <xdr:rowOff>104775</xdr:rowOff>
        </xdr:to>
        <xdr:sp macro="" textlink="">
          <xdr:nvSpPr>
            <xdr:cNvPr id="19459" name="Button 3" hidden="1">
              <a:extLst>
                <a:ext uri="{63B3BB69-23CF-44E3-9099-C40C66FF867C}">
                  <a14:compatExt spid="_x0000_s19459"/>
                </a:ext>
                <a:ext uri="{FF2B5EF4-FFF2-40B4-BE49-F238E27FC236}">
                  <a16:creationId xmlns:a16="http://schemas.microsoft.com/office/drawing/2014/main" id="{00000000-0008-0000-0500-000003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80"/>
                  </a:solidFill>
                  <a:latin typeface="Calibri"/>
                  <a:cs typeface="Calibri"/>
                </a:rPr>
                <a:t>Copy to EIA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13</xdr:row>
          <xdr:rowOff>104775</xdr:rowOff>
        </xdr:from>
        <xdr:to>
          <xdr:col>10</xdr:col>
          <xdr:colOff>371475</xdr:colOff>
          <xdr:row>15</xdr:row>
          <xdr:rowOff>104775</xdr:rowOff>
        </xdr:to>
        <xdr:sp macro="" textlink="">
          <xdr:nvSpPr>
            <xdr:cNvPr id="19460" name="Button 4" hidden="1">
              <a:extLst>
                <a:ext uri="{63B3BB69-23CF-44E3-9099-C40C66FF867C}">
                  <a14:compatExt spid="_x0000_s19460"/>
                </a:ext>
                <a:ext uri="{FF2B5EF4-FFF2-40B4-BE49-F238E27FC236}">
                  <a16:creationId xmlns:a16="http://schemas.microsoft.com/office/drawing/2014/main" id="{00000000-0008-0000-0500-000004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80"/>
                  </a:solidFill>
                  <a:latin typeface="Calibri"/>
                  <a:cs typeface="Calibri"/>
                </a:rPr>
                <a:t>Copy to EIA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16</xdr:row>
          <xdr:rowOff>76200</xdr:rowOff>
        </xdr:from>
        <xdr:to>
          <xdr:col>10</xdr:col>
          <xdr:colOff>371475</xdr:colOff>
          <xdr:row>18</xdr:row>
          <xdr:rowOff>76200</xdr:rowOff>
        </xdr:to>
        <xdr:sp macro="" textlink="">
          <xdr:nvSpPr>
            <xdr:cNvPr id="19461" name="Button 5" hidden="1">
              <a:extLst>
                <a:ext uri="{63B3BB69-23CF-44E3-9099-C40C66FF867C}">
                  <a14:compatExt spid="_x0000_s19461"/>
                </a:ext>
                <a:ext uri="{FF2B5EF4-FFF2-40B4-BE49-F238E27FC236}">
                  <a16:creationId xmlns:a16="http://schemas.microsoft.com/office/drawing/2014/main" id="{00000000-0008-0000-0500-000005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80"/>
                  </a:solidFill>
                  <a:latin typeface="Calibri"/>
                  <a:cs typeface="Calibri"/>
                </a:rPr>
                <a:t>Copy to EIA Calculator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104775</xdr:rowOff>
        </xdr:from>
        <xdr:to>
          <xdr:col>1</xdr:col>
          <xdr:colOff>0</xdr:colOff>
          <xdr:row>1</xdr:row>
          <xdr:rowOff>190500</xdr:rowOff>
        </xdr:to>
        <xdr:sp macro="" textlink="">
          <xdr:nvSpPr>
            <xdr:cNvPr id="8193" name="Button 1" descr="Clear EIA Data"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600" b="1" i="0" u="none" strike="noStrike" baseline="0">
                  <a:solidFill>
                    <a:srgbClr val="000000"/>
                  </a:solidFill>
                  <a:latin typeface="Calibri"/>
                  <a:cs typeface="Calibri"/>
                </a:rPr>
                <a:t>Clear EIA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333375</xdr:colOff>
          <xdr:row>19</xdr:row>
          <xdr:rowOff>295275</xdr:rowOff>
        </xdr:from>
        <xdr:to>
          <xdr:col>4</xdr:col>
          <xdr:colOff>1209675</xdr:colOff>
          <xdr:row>22</xdr:row>
          <xdr:rowOff>0</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800" b="1" i="0" u="none" strike="noStrike" baseline="0">
                  <a:solidFill>
                    <a:srgbClr val="000080"/>
                  </a:solidFill>
                  <a:latin typeface="Calibri"/>
                  <a:cs typeface="Calibri"/>
                </a:rPr>
                <a:t>Copy to EIA Metric Scores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904875</xdr:colOff>
          <xdr:row>19</xdr:row>
          <xdr:rowOff>257175</xdr:rowOff>
        </xdr:from>
        <xdr:to>
          <xdr:col>7</xdr:col>
          <xdr:colOff>723900</xdr:colOff>
          <xdr:row>21</xdr:row>
          <xdr:rowOff>447675</xdr:rowOff>
        </xdr:to>
        <xdr:sp macro="" textlink="">
          <xdr:nvSpPr>
            <xdr:cNvPr id="8195" name="Button 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800" b="1" i="0" u="none" strike="noStrike" baseline="0">
                  <a:solidFill>
                    <a:srgbClr val="000080"/>
                  </a:solidFill>
                  <a:latin typeface="Calibri"/>
                  <a:cs typeface="Calibri"/>
                </a:rPr>
                <a:t>Copy to EIA Final Scores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409575</xdr:colOff>
          <xdr:row>19</xdr:row>
          <xdr:rowOff>266700</xdr:rowOff>
        </xdr:from>
        <xdr:to>
          <xdr:col>10</xdr:col>
          <xdr:colOff>523875</xdr:colOff>
          <xdr:row>22</xdr:row>
          <xdr:rowOff>9525</xdr:rowOff>
        </xdr:to>
        <xdr:sp macro="" textlink="">
          <xdr:nvSpPr>
            <xdr:cNvPr id="8196" name="Button 4"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800" b="1" i="0" u="none" strike="noStrike" baseline="0">
                  <a:solidFill>
                    <a:srgbClr val="000080"/>
                  </a:solidFill>
                  <a:latin typeface="Calibri"/>
                  <a:cs typeface="Calibri"/>
                </a:rPr>
                <a:t>Copy Site Info to Comments Table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504825</xdr:colOff>
          <xdr:row>0</xdr:row>
          <xdr:rowOff>257175</xdr:rowOff>
        </xdr:from>
        <xdr:to>
          <xdr:col>17</xdr:col>
          <xdr:colOff>38100</xdr:colOff>
          <xdr:row>0</xdr:row>
          <xdr:rowOff>581025</xdr:rowOff>
        </xdr:to>
        <xdr:sp macro="" textlink="">
          <xdr:nvSpPr>
            <xdr:cNvPr id="25602" name="Button 2" descr="Clear EIA Data" hidden="1">
              <a:extLst>
                <a:ext uri="{63B3BB69-23CF-44E3-9099-C40C66FF867C}">
                  <a14:compatExt spid="_x0000_s25602"/>
                </a:ext>
                <a:ext uri="{FF2B5EF4-FFF2-40B4-BE49-F238E27FC236}">
                  <a16:creationId xmlns:a16="http://schemas.microsoft.com/office/drawing/2014/main" id="{00000000-0008-0000-0A00-0000026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600" b="1" i="0" u="none" strike="noStrike" baseline="0">
                  <a:solidFill>
                    <a:srgbClr val="000000"/>
                  </a:solidFill>
                  <a:latin typeface="Calibri"/>
                  <a:cs typeface="Calibri"/>
                </a:rPr>
                <a:t>Clear Data</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31"/>
  <sheetViews>
    <sheetView tabSelected="1" workbookViewId="0"/>
  </sheetViews>
  <sheetFormatPr defaultColWidth="8.85546875" defaultRowHeight="15" x14ac:dyDescent="0.25"/>
  <cols>
    <col min="1" max="1" width="74.85546875" style="251" customWidth="1"/>
    <col min="2" max="2" width="3" bestFit="1" customWidth="1"/>
    <col min="3" max="3" width="4" bestFit="1" customWidth="1"/>
  </cols>
  <sheetData>
    <row r="1" spans="1:1" ht="30" x14ac:dyDescent="0.25">
      <c r="A1" s="254" t="s">
        <v>1570</v>
      </c>
    </row>
    <row r="2" spans="1:1" ht="45" x14ac:dyDescent="0.25">
      <c r="A2" s="267" t="s">
        <v>1578</v>
      </c>
    </row>
    <row r="4" spans="1:1" x14ac:dyDescent="0.25">
      <c r="A4" s="250" t="s">
        <v>1571</v>
      </c>
    </row>
    <row r="5" spans="1:1" ht="75" x14ac:dyDescent="0.25">
      <c r="A5" s="251" t="s">
        <v>1579</v>
      </c>
    </row>
    <row r="7" spans="1:1" x14ac:dyDescent="0.25">
      <c r="A7" s="250" t="s">
        <v>1572</v>
      </c>
    </row>
    <row r="8" spans="1:1" ht="90" x14ac:dyDescent="0.25">
      <c r="A8" s="251" t="s">
        <v>17988</v>
      </c>
    </row>
    <row r="10" spans="1:1" x14ac:dyDescent="0.25">
      <c r="A10" s="250" t="s">
        <v>1561</v>
      </c>
    </row>
    <row r="11" spans="1:1" ht="45" x14ac:dyDescent="0.25">
      <c r="A11" s="251" t="s">
        <v>1562</v>
      </c>
    </row>
    <row r="12" spans="1:1" ht="30" x14ac:dyDescent="0.25">
      <c r="A12" s="251" t="s">
        <v>1563</v>
      </c>
    </row>
    <row r="14" spans="1:1" x14ac:dyDescent="0.25">
      <c r="A14" s="250" t="s">
        <v>1560</v>
      </c>
    </row>
    <row r="15" spans="1:1" x14ac:dyDescent="0.25">
      <c r="A15" s="251" t="s">
        <v>69</v>
      </c>
    </row>
    <row r="16" spans="1:1" x14ac:dyDescent="0.25">
      <c r="A16" s="251" t="s">
        <v>70</v>
      </c>
    </row>
    <row r="18" spans="1:5" x14ac:dyDescent="0.25">
      <c r="A18" s="250" t="s">
        <v>1525</v>
      </c>
    </row>
    <row r="19" spans="1:5" x14ac:dyDescent="0.25">
      <c r="A19" s="255" t="s">
        <v>1573</v>
      </c>
      <c r="B19" s="256" t="s">
        <v>163</v>
      </c>
      <c r="C19" s="257">
        <v>4</v>
      </c>
    </row>
    <row r="20" spans="1:5" x14ac:dyDescent="0.25">
      <c r="A20" s="255"/>
      <c r="B20" s="256" t="s">
        <v>1526</v>
      </c>
      <c r="C20" s="257">
        <v>3.5</v>
      </c>
    </row>
    <row r="21" spans="1:5" x14ac:dyDescent="0.25">
      <c r="A21" s="258" t="s">
        <v>1574</v>
      </c>
      <c r="B21" s="259" t="s">
        <v>1527</v>
      </c>
      <c r="C21" s="260">
        <v>3</v>
      </c>
    </row>
    <row r="22" spans="1:5" x14ac:dyDescent="0.25">
      <c r="A22" s="261" t="s">
        <v>1575</v>
      </c>
      <c r="B22" s="262" t="s">
        <v>1528</v>
      </c>
      <c r="C22" s="263">
        <v>2</v>
      </c>
    </row>
    <row r="23" spans="1:5" x14ac:dyDescent="0.25">
      <c r="A23" s="261"/>
      <c r="B23" s="262" t="s">
        <v>1529</v>
      </c>
      <c r="C23" s="263">
        <v>1.5</v>
      </c>
    </row>
    <row r="24" spans="1:5" x14ac:dyDescent="0.25">
      <c r="A24" s="264" t="s">
        <v>1576</v>
      </c>
      <c r="B24" s="265" t="s">
        <v>1530</v>
      </c>
      <c r="C24" s="266">
        <v>1</v>
      </c>
    </row>
    <row r="26" spans="1:5" x14ac:dyDescent="0.25">
      <c r="A26" s="252" t="s">
        <v>1577</v>
      </c>
      <c r="B26" s="97"/>
      <c r="C26" s="97"/>
      <c r="D26" s="97"/>
      <c r="E26" s="97"/>
    </row>
    <row r="27" spans="1:5" ht="15.75" x14ac:dyDescent="0.25">
      <c r="A27" s="253"/>
      <c r="B27" s="122"/>
      <c r="C27" s="122"/>
      <c r="D27" s="122"/>
      <c r="E27" s="97"/>
    </row>
    <row r="28" spans="1:5" x14ac:dyDescent="0.25">
      <c r="A28" s="252"/>
      <c r="B28" s="97"/>
      <c r="C28" s="97"/>
      <c r="D28" s="97"/>
      <c r="E28" s="97"/>
    </row>
    <row r="29" spans="1:5" x14ac:dyDescent="0.25">
      <c r="A29" s="252"/>
      <c r="B29" s="97"/>
      <c r="C29" s="97"/>
      <c r="D29" s="97"/>
      <c r="E29" s="97"/>
    </row>
    <row r="30" spans="1:5" x14ac:dyDescent="0.25">
      <c r="A30" s="252"/>
      <c r="B30" s="97"/>
      <c r="C30" s="97"/>
      <c r="D30" s="97"/>
      <c r="E30" s="97"/>
    </row>
    <row r="31" spans="1:5" x14ac:dyDescent="0.25">
      <c r="A31" s="252"/>
      <c r="B31" s="97"/>
      <c r="C31" s="97"/>
      <c r="D31" s="97"/>
      <c r="E31" s="9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B35A7-4C74-4839-96C6-EE8D4189DF5F}">
  <sheetPr codeName="Sheet14"/>
  <dimension ref="A1:T121"/>
  <sheetViews>
    <sheetView topLeftCell="A6" workbookViewId="0">
      <selection sqref="A1:C1"/>
    </sheetView>
  </sheetViews>
  <sheetFormatPr defaultColWidth="9.140625" defaultRowHeight="15" x14ac:dyDescent="0.25"/>
  <cols>
    <col min="1" max="1" width="20.28515625" style="281" bestFit="1" customWidth="1"/>
    <col min="2" max="2" width="58.5703125" style="228" customWidth="1"/>
    <col min="3" max="3" width="15" style="5" customWidth="1"/>
    <col min="4" max="4" width="27.140625" style="228" customWidth="1"/>
    <col min="5" max="5" width="21.42578125" style="228" customWidth="1"/>
    <col min="6" max="6" width="13.7109375" style="228" customWidth="1"/>
    <col min="7" max="7" width="10.7109375" style="228" customWidth="1"/>
    <col min="8" max="8" width="9.140625" style="223"/>
    <col min="9" max="9" width="8.28515625" style="223" customWidth="1"/>
    <col min="10" max="10" width="10.85546875" style="223" customWidth="1"/>
    <col min="11" max="11" width="6.85546875" style="223" customWidth="1"/>
    <col min="12" max="20" width="9.140625" style="223"/>
    <col min="21" max="16384" width="9.140625" style="228"/>
  </cols>
  <sheetData>
    <row r="1" spans="1:11" ht="85.5" customHeight="1" x14ac:dyDescent="0.25">
      <c r="A1" s="327" t="s">
        <v>17995</v>
      </c>
      <c r="B1" s="327"/>
      <c r="C1" s="328"/>
      <c r="D1" s="320" t="s">
        <v>1524</v>
      </c>
      <c r="E1" s="321"/>
      <c r="F1" s="321"/>
      <c r="G1" s="322"/>
    </row>
    <row r="2" spans="1:11" ht="139.5" customHeight="1" x14ac:dyDescent="0.25">
      <c r="A2" s="303" t="s">
        <v>17993</v>
      </c>
      <c r="B2" s="304" t="s">
        <v>17994</v>
      </c>
      <c r="C2" s="209" t="s">
        <v>17996</v>
      </c>
      <c r="D2" s="208" t="s">
        <v>1520</v>
      </c>
      <c r="E2" s="209" t="s">
        <v>1517</v>
      </c>
      <c r="F2" s="209" t="s">
        <v>1519</v>
      </c>
      <c r="G2" s="209" t="s">
        <v>1516</v>
      </c>
      <c r="I2" s="71"/>
      <c r="J2" s="71"/>
      <c r="K2" s="71"/>
    </row>
    <row r="3" spans="1:11" s="223" customFormat="1" x14ac:dyDescent="0.25">
      <c r="A3" s="309">
        <v>1000</v>
      </c>
      <c r="B3" s="310" t="s">
        <v>16373</v>
      </c>
      <c r="C3" s="311"/>
      <c r="D3" s="312"/>
      <c r="E3" s="312"/>
      <c r="F3" s="313"/>
      <c r="G3" s="308"/>
      <c r="I3" s="71"/>
      <c r="J3" s="71"/>
      <c r="K3" s="71"/>
    </row>
    <row r="4" spans="1:11" s="223" customFormat="1" x14ac:dyDescent="0.25">
      <c r="A4" s="277">
        <v>1100</v>
      </c>
      <c r="B4" s="272" t="s">
        <v>17978</v>
      </c>
      <c r="C4" s="273">
        <v>0</v>
      </c>
      <c r="D4" s="305"/>
      <c r="E4" s="306"/>
      <c r="F4" s="307"/>
      <c r="G4" s="308"/>
      <c r="I4" s="71"/>
      <c r="J4" s="71"/>
      <c r="K4" s="71"/>
    </row>
    <row r="5" spans="1:11" s="223" customFormat="1" x14ac:dyDescent="0.25">
      <c r="A5" s="276">
        <v>1110</v>
      </c>
      <c r="B5" s="270" t="s">
        <v>16374</v>
      </c>
      <c r="C5" s="271">
        <v>0</v>
      </c>
      <c r="D5" s="305"/>
      <c r="E5" s="306"/>
      <c r="F5" s="307"/>
      <c r="G5" s="308"/>
      <c r="I5" s="71"/>
      <c r="J5" s="71"/>
      <c r="K5" s="71"/>
    </row>
    <row r="6" spans="1:11" s="223" customFormat="1" x14ac:dyDescent="0.25">
      <c r="A6" s="276">
        <v>1120</v>
      </c>
      <c r="B6" s="270" t="s">
        <v>16375</v>
      </c>
      <c r="C6" s="271">
        <v>0</v>
      </c>
      <c r="D6" s="305"/>
      <c r="E6" s="306"/>
      <c r="F6" s="307"/>
      <c r="G6" s="308"/>
      <c r="I6" s="71"/>
      <c r="J6" s="71"/>
      <c r="K6" s="71"/>
    </row>
    <row r="7" spans="1:11" s="223" customFormat="1" x14ac:dyDescent="0.25">
      <c r="A7" s="276">
        <v>1130</v>
      </c>
      <c r="B7" s="270" t="s">
        <v>16376</v>
      </c>
      <c r="C7" s="271">
        <v>0</v>
      </c>
      <c r="D7" s="305"/>
      <c r="E7" s="306"/>
      <c r="F7" s="307"/>
      <c r="G7" s="308"/>
      <c r="I7" s="71"/>
      <c r="J7" s="71"/>
      <c r="K7" s="71"/>
    </row>
    <row r="8" spans="1:11" s="223" customFormat="1" x14ac:dyDescent="0.25">
      <c r="A8" s="276">
        <v>1140</v>
      </c>
      <c r="B8" s="270" t="s">
        <v>16377</v>
      </c>
      <c r="C8" s="271">
        <v>0</v>
      </c>
      <c r="D8" s="305"/>
      <c r="E8" s="306"/>
      <c r="F8" s="307"/>
      <c r="G8" s="308"/>
      <c r="I8" s="71"/>
      <c r="J8" s="71"/>
      <c r="K8" s="71"/>
    </row>
    <row r="9" spans="1:11" s="223" customFormat="1" x14ac:dyDescent="0.25">
      <c r="A9" s="276">
        <v>1150</v>
      </c>
      <c r="B9" s="270" t="s">
        <v>16378</v>
      </c>
      <c r="C9" s="271">
        <v>0</v>
      </c>
      <c r="D9" s="305"/>
      <c r="E9" s="306"/>
      <c r="F9" s="307"/>
      <c r="G9" s="308"/>
      <c r="I9" s="71"/>
      <c r="J9" s="71"/>
      <c r="K9" s="71"/>
    </row>
    <row r="10" spans="1:11" s="223" customFormat="1" x14ac:dyDescent="0.25">
      <c r="A10" s="277">
        <v>1200</v>
      </c>
      <c r="B10" s="272" t="s">
        <v>16379</v>
      </c>
      <c r="C10" s="273">
        <v>0</v>
      </c>
      <c r="D10" s="305"/>
      <c r="E10" s="306"/>
      <c r="F10" s="307"/>
      <c r="G10" s="308"/>
      <c r="I10" s="71"/>
      <c r="J10" s="71"/>
      <c r="K10" s="71"/>
    </row>
    <row r="11" spans="1:11" s="223" customFormat="1" x14ac:dyDescent="0.25">
      <c r="A11" s="276">
        <v>1211</v>
      </c>
      <c r="B11" s="270" t="s">
        <v>16380</v>
      </c>
      <c r="C11" s="271">
        <v>0</v>
      </c>
      <c r="D11" s="305"/>
      <c r="E11" s="306"/>
      <c r="F11" s="307"/>
      <c r="G11" s="308"/>
      <c r="I11" s="71"/>
      <c r="J11" s="71"/>
      <c r="K11" s="71"/>
    </row>
    <row r="12" spans="1:11" s="223" customFormat="1" x14ac:dyDescent="0.25">
      <c r="A12" s="276">
        <v>1214</v>
      </c>
      <c r="B12" s="270" t="s">
        <v>16381</v>
      </c>
      <c r="C12" s="271">
        <v>0</v>
      </c>
      <c r="D12" s="305"/>
      <c r="E12" s="306"/>
      <c r="F12" s="307"/>
      <c r="G12" s="308"/>
      <c r="I12" s="71"/>
      <c r="J12" s="71"/>
      <c r="K12" s="71"/>
    </row>
    <row r="13" spans="1:11" s="223" customFormat="1" x14ac:dyDescent="0.25">
      <c r="A13" s="277">
        <v>1300</v>
      </c>
      <c r="B13" s="272" t="s">
        <v>16382</v>
      </c>
      <c r="C13" s="273">
        <v>0</v>
      </c>
      <c r="D13" s="305"/>
      <c r="E13" s="306"/>
      <c r="F13" s="307"/>
      <c r="G13" s="308"/>
      <c r="I13" s="71"/>
      <c r="J13" s="71"/>
      <c r="K13" s="71"/>
    </row>
    <row r="14" spans="1:11" s="223" customFormat="1" x14ac:dyDescent="0.25">
      <c r="A14" s="277">
        <v>1400</v>
      </c>
      <c r="B14" s="272" t="s">
        <v>16383</v>
      </c>
      <c r="C14" s="273">
        <v>0</v>
      </c>
      <c r="D14" s="305"/>
      <c r="E14" s="306"/>
      <c r="F14" s="307"/>
      <c r="G14" s="308"/>
      <c r="I14" s="71"/>
      <c r="J14" s="71"/>
      <c r="K14" s="71"/>
    </row>
    <row r="15" spans="1:11" s="223" customFormat="1" x14ac:dyDescent="0.25">
      <c r="A15" s="276">
        <v>1401</v>
      </c>
      <c r="B15" s="270" t="s">
        <v>17987</v>
      </c>
      <c r="C15" s="271">
        <v>0</v>
      </c>
      <c r="D15" s="305"/>
      <c r="E15" s="306"/>
      <c r="F15" s="307"/>
      <c r="G15" s="308"/>
      <c r="I15" s="71"/>
      <c r="J15" s="71"/>
      <c r="K15" s="71"/>
    </row>
    <row r="16" spans="1:11" s="223" customFormat="1" x14ac:dyDescent="0.25">
      <c r="A16" s="276">
        <v>1410</v>
      </c>
      <c r="B16" s="270" t="s">
        <v>16384</v>
      </c>
      <c r="C16" s="271">
        <v>0</v>
      </c>
      <c r="D16" s="305"/>
      <c r="E16" s="306"/>
      <c r="F16" s="307"/>
      <c r="G16" s="308"/>
      <c r="I16" s="71"/>
      <c r="J16" s="71"/>
      <c r="K16" s="71"/>
    </row>
    <row r="17" spans="1:11" s="223" customFormat="1" x14ac:dyDescent="0.25">
      <c r="A17" s="276">
        <v>1411</v>
      </c>
      <c r="B17" s="270" t="s">
        <v>16385</v>
      </c>
      <c r="C17" s="271">
        <v>0</v>
      </c>
      <c r="D17" s="305"/>
      <c r="E17" s="306"/>
      <c r="F17" s="307"/>
      <c r="G17" s="308"/>
      <c r="I17" s="71"/>
      <c r="J17" s="71"/>
      <c r="K17" s="71"/>
    </row>
    <row r="18" spans="1:11" s="223" customFormat="1" x14ac:dyDescent="0.25">
      <c r="A18" s="276">
        <v>1419</v>
      </c>
      <c r="B18" s="270" t="s">
        <v>16386</v>
      </c>
      <c r="C18" s="271">
        <v>0</v>
      </c>
      <c r="D18" s="305"/>
      <c r="E18" s="306"/>
      <c r="F18" s="307"/>
      <c r="G18" s="308"/>
      <c r="I18" s="71"/>
      <c r="J18" s="71"/>
      <c r="K18" s="71"/>
    </row>
    <row r="19" spans="1:11" s="223" customFormat="1" x14ac:dyDescent="0.25">
      <c r="A19" s="276">
        <v>1420</v>
      </c>
      <c r="B19" s="270" t="s">
        <v>16387</v>
      </c>
      <c r="C19" s="271">
        <v>0</v>
      </c>
      <c r="D19" s="305"/>
      <c r="E19" s="306"/>
      <c r="F19" s="307"/>
      <c r="G19" s="308"/>
      <c r="I19" s="71"/>
      <c r="J19" s="71"/>
      <c r="K19" s="71"/>
    </row>
    <row r="20" spans="1:11" s="223" customFormat="1" x14ac:dyDescent="0.25">
      <c r="A20" s="276">
        <v>1440</v>
      </c>
      <c r="B20" s="270" t="s">
        <v>16388</v>
      </c>
      <c r="C20" s="271">
        <v>0</v>
      </c>
      <c r="D20" s="305"/>
      <c r="E20" s="306"/>
      <c r="F20" s="307"/>
      <c r="G20" s="308"/>
      <c r="I20" s="71"/>
      <c r="J20" s="71"/>
      <c r="K20" s="71"/>
    </row>
    <row r="21" spans="1:11" s="223" customFormat="1" x14ac:dyDescent="0.25">
      <c r="A21" s="276">
        <v>1461</v>
      </c>
      <c r="B21" s="270" t="s">
        <v>16389</v>
      </c>
      <c r="C21" s="271">
        <v>5</v>
      </c>
      <c r="D21" s="305"/>
      <c r="E21" s="306"/>
      <c r="F21" s="307"/>
      <c r="G21" s="308"/>
      <c r="I21" s="71"/>
      <c r="J21" s="71"/>
      <c r="K21" s="71"/>
    </row>
    <row r="22" spans="1:11" s="223" customFormat="1" x14ac:dyDescent="0.25">
      <c r="A22" s="276">
        <v>1462</v>
      </c>
      <c r="B22" s="270" t="s">
        <v>16390</v>
      </c>
      <c r="C22" s="271">
        <v>0</v>
      </c>
      <c r="D22" s="305"/>
      <c r="E22" s="306"/>
      <c r="F22" s="307"/>
      <c r="G22" s="308"/>
      <c r="I22" s="71"/>
      <c r="J22" s="71"/>
      <c r="K22" s="71"/>
    </row>
    <row r="23" spans="1:11" s="223" customFormat="1" x14ac:dyDescent="0.25">
      <c r="A23" s="276">
        <v>1463</v>
      </c>
      <c r="B23" s="270" t="s">
        <v>16391</v>
      </c>
      <c r="C23" s="271">
        <v>5</v>
      </c>
      <c r="D23" s="305"/>
      <c r="E23" s="306"/>
      <c r="F23" s="307"/>
      <c r="G23" s="308"/>
      <c r="I23" s="71"/>
      <c r="J23" s="71"/>
      <c r="K23" s="71"/>
    </row>
    <row r="24" spans="1:11" s="223" customFormat="1" x14ac:dyDescent="0.25">
      <c r="A24" s="276">
        <v>1499</v>
      </c>
      <c r="B24" s="270" t="s">
        <v>16392</v>
      </c>
      <c r="C24" s="271">
        <v>2</v>
      </c>
      <c r="D24" s="305"/>
      <c r="E24" s="306"/>
      <c r="F24" s="307"/>
      <c r="G24" s="308"/>
      <c r="I24" s="71"/>
      <c r="J24" s="71"/>
      <c r="K24" s="71"/>
    </row>
    <row r="25" spans="1:11" s="223" customFormat="1" x14ac:dyDescent="0.25">
      <c r="A25" s="277">
        <v>1500</v>
      </c>
      <c r="B25" s="272" t="s">
        <v>16393</v>
      </c>
      <c r="C25" s="273">
        <v>0</v>
      </c>
      <c r="D25" s="305"/>
      <c r="E25" s="306"/>
      <c r="F25" s="307"/>
      <c r="G25" s="308"/>
      <c r="I25" s="71"/>
      <c r="J25" s="71"/>
      <c r="K25" s="71"/>
    </row>
    <row r="26" spans="1:11" s="223" customFormat="1" x14ac:dyDescent="0.25">
      <c r="A26" s="277">
        <v>1600</v>
      </c>
      <c r="B26" s="272" t="s">
        <v>16394</v>
      </c>
      <c r="C26" s="273">
        <v>0</v>
      </c>
      <c r="D26" s="305"/>
      <c r="E26" s="306"/>
      <c r="F26" s="307"/>
      <c r="G26" s="308"/>
      <c r="I26" s="71"/>
      <c r="J26" s="71"/>
      <c r="K26" s="71"/>
    </row>
    <row r="27" spans="1:11" s="223" customFormat="1" x14ac:dyDescent="0.25">
      <c r="A27" s="277">
        <v>1700</v>
      </c>
      <c r="B27" s="272" t="s">
        <v>16395</v>
      </c>
      <c r="C27" s="273">
        <v>0</v>
      </c>
      <c r="D27" s="305"/>
      <c r="E27" s="306"/>
      <c r="F27" s="307"/>
      <c r="G27" s="308"/>
      <c r="I27" s="71"/>
      <c r="J27" s="71"/>
      <c r="K27" s="71"/>
    </row>
    <row r="28" spans="1:11" s="223" customFormat="1" x14ac:dyDescent="0.25">
      <c r="A28" s="276">
        <v>1710</v>
      </c>
      <c r="B28" s="270" t="s">
        <v>16396</v>
      </c>
      <c r="C28" s="271">
        <v>2</v>
      </c>
      <c r="D28" s="305"/>
      <c r="E28" s="306"/>
      <c r="F28" s="307"/>
      <c r="G28" s="308"/>
      <c r="I28" s="71"/>
      <c r="J28" s="71"/>
      <c r="K28" s="71"/>
    </row>
    <row r="29" spans="1:11" s="223" customFormat="1" x14ac:dyDescent="0.25">
      <c r="A29" s="276">
        <v>1711</v>
      </c>
      <c r="B29" s="270" t="s">
        <v>16397</v>
      </c>
      <c r="C29" s="271">
        <v>2</v>
      </c>
      <c r="D29" s="305"/>
      <c r="E29" s="306"/>
      <c r="F29" s="307"/>
      <c r="G29" s="308"/>
      <c r="I29" s="71"/>
      <c r="J29" s="71"/>
      <c r="K29" s="71"/>
    </row>
    <row r="30" spans="1:11" s="223" customFormat="1" x14ac:dyDescent="0.25">
      <c r="A30" s="276">
        <v>1741</v>
      </c>
      <c r="B30" s="270" t="s">
        <v>16398</v>
      </c>
      <c r="C30" s="271">
        <v>2</v>
      </c>
      <c r="D30" s="305"/>
      <c r="E30" s="306"/>
      <c r="F30" s="307"/>
      <c r="G30" s="308"/>
      <c r="I30" s="71"/>
      <c r="J30" s="71"/>
      <c r="K30" s="71"/>
    </row>
    <row r="31" spans="1:11" s="223" customFormat="1" x14ac:dyDescent="0.25">
      <c r="A31" s="276">
        <v>1750</v>
      </c>
      <c r="B31" s="270" t="s">
        <v>16399</v>
      </c>
      <c r="C31" s="271">
        <v>2</v>
      </c>
      <c r="D31" s="305"/>
      <c r="E31" s="306"/>
      <c r="F31" s="307"/>
      <c r="G31" s="308"/>
      <c r="I31" s="71"/>
      <c r="J31" s="71"/>
      <c r="K31" s="71"/>
    </row>
    <row r="32" spans="1:11" s="223" customFormat="1" x14ac:dyDescent="0.25">
      <c r="A32" s="277">
        <v>1800</v>
      </c>
      <c r="B32" s="272" t="s">
        <v>16400</v>
      </c>
      <c r="C32" s="273">
        <v>2</v>
      </c>
      <c r="D32" s="305"/>
      <c r="E32" s="306"/>
      <c r="F32" s="307"/>
      <c r="G32" s="308"/>
      <c r="I32" s="71"/>
      <c r="J32" s="71"/>
      <c r="K32" s="71"/>
    </row>
    <row r="33" spans="1:11" s="223" customFormat="1" x14ac:dyDescent="0.25">
      <c r="A33" s="276">
        <v>1801</v>
      </c>
      <c r="B33" s="270" t="s">
        <v>17986</v>
      </c>
      <c r="C33" s="271">
        <v>7</v>
      </c>
      <c r="D33" s="305"/>
      <c r="E33" s="306"/>
      <c r="F33" s="307"/>
      <c r="G33" s="308"/>
      <c r="I33" s="71"/>
      <c r="J33" s="71"/>
      <c r="K33" s="71"/>
    </row>
    <row r="34" spans="1:11" s="223" customFormat="1" x14ac:dyDescent="0.25">
      <c r="A34" s="276">
        <v>1804</v>
      </c>
      <c r="B34" s="270" t="s">
        <v>16401</v>
      </c>
      <c r="C34" s="271">
        <v>2</v>
      </c>
      <c r="D34" s="305"/>
      <c r="E34" s="306"/>
      <c r="F34" s="307"/>
      <c r="G34" s="308"/>
      <c r="I34" s="71"/>
      <c r="J34" s="71"/>
      <c r="K34" s="71"/>
    </row>
    <row r="35" spans="1:11" s="223" customFormat="1" x14ac:dyDescent="0.25">
      <c r="A35" s="276">
        <v>1810</v>
      </c>
      <c r="B35" s="270" t="s">
        <v>16402</v>
      </c>
      <c r="C35" s="271">
        <v>0</v>
      </c>
      <c r="D35" s="305"/>
      <c r="E35" s="306"/>
      <c r="F35" s="307"/>
      <c r="G35" s="308"/>
      <c r="I35" s="71"/>
      <c r="J35" s="71"/>
      <c r="K35" s="71"/>
    </row>
    <row r="36" spans="1:11" s="223" customFormat="1" x14ac:dyDescent="0.25">
      <c r="A36" s="276">
        <v>1850</v>
      </c>
      <c r="B36" s="270" t="s">
        <v>16403</v>
      </c>
      <c r="C36" s="271">
        <v>2</v>
      </c>
      <c r="D36" s="305"/>
      <c r="E36" s="306"/>
      <c r="F36" s="307"/>
      <c r="G36" s="308"/>
      <c r="I36" s="71"/>
      <c r="J36" s="71"/>
      <c r="K36" s="71"/>
    </row>
    <row r="37" spans="1:11" s="223" customFormat="1" x14ac:dyDescent="0.25">
      <c r="A37" s="279">
        <v>2000</v>
      </c>
      <c r="B37" s="278" t="s">
        <v>16404</v>
      </c>
      <c r="C37" s="280"/>
      <c r="D37" s="305"/>
      <c r="E37" s="306"/>
      <c r="F37" s="307"/>
      <c r="G37" s="308"/>
      <c r="I37" s="71"/>
      <c r="J37" s="71"/>
      <c r="K37" s="71"/>
    </row>
    <row r="38" spans="1:11" s="223" customFormat="1" x14ac:dyDescent="0.25">
      <c r="A38" s="277">
        <v>2100</v>
      </c>
      <c r="B38" s="272" t="s">
        <v>16405</v>
      </c>
      <c r="C38" s="273">
        <v>2</v>
      </c>
      <c r="D38" s="305"/>
      <c r="E38" s="306"/>
      <c r="F38" s="307"/>
      <c r="G38" s="308"/>
      <c r="I38" s="71"/>
      <c r="J38" s="71"/>
      <c r="K38" s="71"/>
    </row>
    <row r="39" spans="1:11" s="223" customFormat="1" x14ac:dyDescent="0.25">
      <c r="A39" s="276">
        <v>2140</v>
      </c>
      <c r="B39" s="270" t="s">
        <v>16406</v>
      </c>
      <c r="C39" s="271">
        <v>4</v>
      </c>
      <c r="D39" s="305"/>
      <c r="E39" s="306"/>
      <c r="F39" s="307"/>
      <c r="G39" s="308"/>
      <c r="I39" s="71"/>
      <c r="J39" s="71"/>
      <c r="K39" s="71"/>
    </row>
    <row r="40" spans="1:11" s="223" customFormat="1" x14ac:dyDescent="0.25">
      <c r="A40" s="276">
        <v>2150</v>
      </c>
      <c r="B40" s="270" t="s">
        <v>16407</v>
      </c>
      <c r="C40" s="271">
        <v>5</v>
      </c>
      <c r="D40" s="305"/>
      <c r="E40" s="306"/>
      <c r="F40" s="307"/>
      <c r="G40" s="308"/>
      <c r="I40" s="71"/>
      <c r="J40" s="71"/>
      <c r="K40" s="71"/>
    </row>
    <row r="41" spans="1:11" s="223" customFormat="1" x14ac:dyDescent="0.25">
      <c r="A41" s="277">
        <v>2200</v>
      </c>
      <c r="B41" s="272" t="s">
        <v>16408</v>
      </c>
      <c r="C41" s="273">
        <v>3</v>
      </c>
      <c r="D41" s="305"/>
      <c r="E41" s="306"/>
      <c r="F41" s="307"/>
      <c r="G41" s="308"/>
      <c r="I41" s="71"/>
      <c r="J41" s="71"/>
      <c r="K41" s="71"/>
    </row>
    <row r="42" spans="1:11" s="223" customFormat="1" x14ac:dyDescent="0.25">
      <c r="A42" s="277">
        <v>2300</v>
      </c>
      <c r="B42" s="272" t="s">
        <v>16409</v>
      </c>
      <c r="C42" s="273">
        <v>1</v>
      </c>
      <c r="D42" s="305"/>
      <c r="E42" s="306"/>
      <c r="F42" s="307"/>
      <c r="G42" s="308"/>
      <c r="I42" s="71"/>
      <c r="J42" s="71"/>
      <c r="K42" s="71"/>
    </row>
    <row r="43" spans="1:11" s="223" customFormat="1" x14ac:dyDescent="0.25">
      <c r="A43" s="277">
        <v>2400</v>
      </c>
      <c r="B43" s="272" t="s">
        <v>16410</v>
      </c>
      <c r="C43" s="273">
        <v>2</v>
      </c>
      <c r="D43" s="305"/>
      <c r="E43" s="306"/>
      <c r="F43" s="307"/>
      <c r="G43" s="308"/>
      <c r="I43" s="71"/>
      <c r="J43" s="71"/>
      <c r="K43" s="71"/>
    </row>
    <row r="44" spans="1:11" s="223" customFormat="1" x14ac:dyDescent="0.25">
      <c r="A44" s="279">
        <v>4000</v>
      </c>
      <c r="B44" s="278" t="s">
        <v>16411</v>
      </c>
      <c r="C44" s="280"/>
      <c r="D44" s="305"/>
      <c r="E44" s="306"/>
      <c r="F44" s="307"/>
      <c r="G44" s="308"/>
      <c r="I44" s="71"/>
      <c r="J44" s="71"/>
      <c r="K44" s="71"/>
    </row>
    <row r="45" spans="1:11" s="223" customFormat="1" x14ac:dyDescent="0.25">
      <c r="A45" s="277">
        <v>4100</v>
      </c>
      <c r="B45" s="272" t="s">
        <v>17979</v>
      </c>
      <c r="C45" s="273">
        <v>10</v>
      </c>
      <c r="D45" s="305"/>
      <c r="E45" s="306"/>
      <c r="F45" s="307"/>
      <c r="G45" s="308"/>
      <c r="I45" s="71"/>
      <c r="J45" s="71"/>
      <c r="K45" s="71"/>
    </row>
    <row r="46" spans="1:11" s="223" customFormat="1" x14ac:dyDescent="0.25">
      <c r="A46" s="276">
        <v>4110</v>
      </c>
      <c r="B46" s="270" t="s">
        <v>16412</v>
      </c>
      <c r="C46" s="271">
        <v>10</v>
      </c>
      <c r="D46" s="305"/>
      <c r="E46" s="306"/>
      <c r="F46" s="307"/>
      <c r="G46" s="308"/>
      <c r="I46" s="71"/>
      <c r="J46" s="71"/>
      <c r="K46" s="71"/>
    </row>
    <row r="47" spans="1:11" s="223" customFormat="1" x14ac:dyDescent="0.25">
      <c r="A47" s="276">
        <v>4120</v>
      </c>
      <c r="B47" s="270" t="s">
        <v>16413</v>
      </c>
      <c r="C47" s="271">
        <v>10</v>
      </c>
      <c r="D47" s="305"/>
      <c r="E47" s="306"/>
      <c r="F47" s="307"/>
      <c r="G47" s="308"/>
      <c r="I47" s="71"/>
      <c r="J47" s="71"/>
      <c r="K47" s="71"/>
    </row>
    <row r="48" spans="1:11" s="223" customFormat="1" x14ac:dyDescent="0.25">
      <c r="A48" s="277">
        <v>4200</v>
      </c>
      <c r="B48" s="272" t="s">
        <v>17980</v>
      </c>
      <c r="C48" s="273">
        <v>10</v>
      </c>
      <c r="D48" s="305"/>
      <c r="E48" s="306"/>
      <c r="F48" s="307"/>
      <c r="G48" s="308"/>
      <c r="I48" s="71"/>
      <c r="J48" s="71"/>
      <c r="K48" s="71"/>
    </row>
    <row r="49" spans="1:11" s="223" customFormat="1" x14ac:dyDescent="0.25">
      <c r="A49" s="276">
        <v>4210</v>
      </c>
      <c r="B49" s="270" t="s">
        <v>16414</v>
      </c>
      <c r="C49" s="271">
        <v>10</v>
      </c>
      <c r="D49" s="305"/>
      <c r="E49" s="306"/>
      <c r="F49" s="307"/>
      <c r="G49" s="308"/>
      <c r="I49" s="71"/>
      <c r="J49" s="71"/>
      <c r="K49" s="71"/>
    </row>
    <row r="50" spans="1:11" s="223" customFormat="1" x14ac:dyDescent="0.25">
      <c r="A50" s="276">
        <v>4220</v>
      </c>
      <c r="B50" s="270" t="s">
        <v>16415</v>
      </c>
      <c r="C50" s="271">
        <v>10</v>
      </c>
      <c r="D50" s="305"/>
      <c r="E50" s="306"/>
      <c r="F50" s="307"/>
      <c r="G50" s="308"/>
      <c r="I50" s="71"/>
      <c r="J50" s="71"/>
      <c r="K50" s="71"/>
    </row>
    <row r="51" spans="1:11" s="223" customFormat="1" x14ac:dyDescent="0.25">
      <c r="A51" s="276">
        <v>4230</v>
      </c>
      <c r="B51" s="270" t="s">
        <v>16416</v>
      </c>
      <c r="C51" s="271">
        <v>4</v>
      </c>
      <c r="D51" s="305"/>
      <c r="E51" s="306"/>
      <c r="F51" s="307"/>
      <c r="G51" s="308"/>
      <c r="I51" s="71"/>
      <c r="J51" s="71"/>
      <c r="K51" s="71"/>
    </row>
    <row r="52" spans="1:11" s="223" customFormat="1" x14ac:dyDescent="0.25">
      <c r="A52" s="277">
        <v>4300</v>
      </c>
      <c r="B52" s="272" t="s">
        <v>17981</v>
      </c>
      <c r="C52" s="273">
        <v>10</v>
      </c>
      <c r="D52" s="305"/>
      <c r="E52" s="306"/>
      <c r="F52" s="307"/>
      <c r="G52" s="308"/>
      <c r="I52" s="71"/>
      <c r="J52" s="71"/>
      <c r="K52" s="71"/>
    </row>
    <row r="53" spans="1:11" s="223" customFormat="1" x14ac:dyDescent="0.25">
      <c r="A53" s="276">
        <v>4311</v>
      </c>
      <c r="B53" s="270" t="s">
        <v>16417</v>
      </c>
      <c r="C53" s="271">
        <v>10</v>
      </c>
      <c r="D53" s="305"/>
      <c r="E53" s="306"/>
      <c r="F53" s="307"/>
      <c r="G53" s="308"/>
      <c r="I53" s="71"/>
      <c r="J53" s="71"/>
      <c r="K53" s="71"/>
    </row>
    <row r="54" spans="1:11" s="223" customFormat="1" x14ac:dyDescent="0.25">
      <c r="A54" s="276">
        <v>4312</v>
      </c>
      <c r="B54" s="270" t="s">
        <v>16418</v>
      </c>
      <c r="C54" s="271">
        <v>10</v>
      </c>
      <c r="D54" s="305"/>
      <c r="E54" s="306"/>
      <c r="F54" s="307"/>
      <c r="G54" s="308"/>
      <c r="I54" s="71"/>
      <c r="J54" s="71"/>
      <c r="K54" s="71"/>
    </row>
    <row r="55" spans="1:11" s="223" customFormat="1" x14ac:dyDescent="0.25">
      <c r="A55" s="276">
        <v>4321</v>
      </c>
      <c r="B55" s="270" t="s">
        <v>16419</v>
      </c>
      <c r="C55" s="271">
        <v>10</v>
      </c>
      <c r="D55" s="305"/>
      <c r="E55" s="306"/>
      <c r="F55" s="307"/>
      <c r="G55" s="308"/>
      <c r="I55" s="71"/>
      <c r="J55" s="71"/>
      <c r="K55" s="71"/>
    </row>
    <row r="56" spans="1:11" s="223" customFormat="1" x14ac:dyDescent="0.25">
      <c r="A56" s="276">
        <v>4322</v>
      </c>
      <c r="B56" s="270" t="s">
        <v>16420</v>
      </c>
      <c r="C56" s="271">
        <v>10</v>
      </c>
      <c r="D56" s="305"/>
      <c r="E56" s="306"/>
      <c r="F56" s="307"/>
      <c r="G56" s="308"/>
      <c r="I56" s="71"/>
      <c r="J56" s="71"/>
      <c r="K56" s="71"/>
    </row>
    <row r="57" spans="1:11" s="223" customFormat="1" x14ac:dyDescent="0.25">
      <c r="A57" s="277">
        <v>4400</v>
      </c>
      <c r="B57" s="272" t="s">
        <v>17982</v>
      </c>
      <c r="C57" s="273"/>
      <c r="D57" s="305"/>
      <c r="E57" s="306"/>
      <c r="F57" s="307"/>
      <c r="G57" s="308"/>
      <c r="I57" s="71"/>
      <c r="J57" s="71"/>
      <c r="K57" s="71"/>
    </row>
    <row r="58" spans="1:11" s="223" customFormat="1" x14ac:dyDescent="0.25">
      <c r="A58" s="276">
        <v>4410</v>
      </c>
      <c r="B58" s="270" t="s">
        <v>16421</v>
      </c>
      <c r="C58" s="271">
        <v>7</v>
      </c>
      <c r="D58" s="305"/>
      <c r="E58" s="306"/>
      <c r="F58" s="307"/>
      <c r="G58" s="308"/>
      <c r="I58" s="71"/>
      <c r="J58" s="71"/>
      <c r="K58" s="71"/>
    </row>
    <row r="59" spans="1:11" s="223" customFormat="1" x14ac:dyDescent="0.25">
      <c r="A59" s="276">
        <v>4411</v>
      </c>
      <c r="B59" s="270" t="s">
        <v>16422</v>
      </c>
      <c r="C59" s="271">
        <v>5</v>
      </c>
      <c r="D59" s="305"/>
      <c r="E59" s="306"/>
      <c r="F59" s="307"/>
      <c r="G59" s="308"/>
      <c r="I59" s="71"/>
      <c r="J59" s="71"/>
      <c r="K59" s="71"/>
    </row>
    <row r="60" spans="1:11" s="223" customFormat="1" x14ac:dyDescent="0.25">
      <c r="A60" s="276">
        <v>4420</v>
      </c>
      <c r="B60" s="270" t="s">
        <v>16423</v>
      </c>
      <c r="C60" s="271">
        <v>10</v>
      </c>
      <c r="D60" s="305"/>
      <c r="E60" s="306"/>
      <c r="F60" s="307"/>
      <c r="G60" s="308"/>
      <c r="I60" s="71"/>
      <c r="J60" s="71"/>
      <c r="K60" s="71"/>
    </row>
    <row r="61" spans="1:11" s="223" customFormat="1" x14ac:dyDescent="0.25">
      <c r="A61" s="276">
        <v>4430</v>
      </c>
      <c r="B61" s="270" t="s">
        <v>16424</v>
      </c>
      <c r="C61" s="271">
        <v>10</v>
      </c>
      <c r="D61" s="305"/>
      <c r="E61" s="306"/>
      <c r="F61" s="307"/>
      <c r="G61" s="308"/>
      <c r="I61" s="71"/>
      <c r="J61" s="71"/>
      <c r="K61" s="71"/>
    </row>
    <row r="62" spans="1:11" s="223" customFormat="1" x14ac:dyDescent="0.25">
      <c r="A62" s="276">
        <v>4440</v>
      </c>
      <c r="B62" s="270" t="s">
        <v>16425</v>
      </c>
      <c r="C62" s="271">
        <v>10</v>
      </c>
      <c r="D62" s="305"/>
      <c r="E62" s="306"/>
      <c r="F62" s="307"/>
      <c r="G62" s="308"/>
      <c r="I62" s="71"/>
      <c r="J62" s="71"/>
      <c r="K62" s="71"/>
    </row>
    <row r="63" spans="1:11" s="223" customFormat="1" x14ac:dyDescent="0.25">
      <c r="A63" s="277">
        <v>4500</v>
      </c>
      <c r="B63" s="272" t="s">
        <v>16426</v>
      </c>
      <c r="C63" s="273">
        <v>10</v>
      </c>
      <c r="D63" s="305"/>
      <c r="E63" s="306"/>
      <c r="F63" s="307"/>
      <c r="G63" s="308"/>
      <c r="I63" s="71"/>
      <c r="J63" s="71"/>
      <c r="K63" s="71"/>
    </row>
    <row r="64" spans="1:11" s="223" customFormat="1" x14ac:dyDescent="0.25">
      <c r="A64" s="279">
        <v>5000</v>
      </c>
      <c r="B64" s="278" t="s">
        <v>16427</v>
      </c>
      <c r="C64" s="280"/>
      <c r="D64" s="305"/>
      <c r="E64" s="306"/>
      <c r="F64" s="307"/>
      <c r="G64" s="308"/>
      <c r="I64" s="71"/>
      <c r="J64" s="71"/>
      <c r="K64" s="71"/>
    </row>
    <row r="65" spans="1:11" s="223" customFormat="1" x14ac:dyDescent="0.25">
      <c r="A65" s="277">
        <v>5100</v>
      </c>
      <c r="B65" s="272" t="s">
        <v>16428</v>
      </c>
      <c r="C65" s="273">
        <v>10</v>
      </c>
      <c r="D65" s="305"/>
      <c r="E65" s="306"/>
      <c r="F65" s="307"/>
      <c r="G65" s="308"/>
      <c r="I65" s="71"/>
      <c r="J65" s="71"/>
      <c r="K65" s="71"/>
    </row>
    <row r="66" spans="1:11" s="223" customFormat="1" x14ac:dyDescent="0.25">
      <c r="A66" s="276">
        <v>5190</v>
      </c>
      <c r="B66" s="270" t="s">
        <v>16429</v>
      </c>
      <c r="C66" s="271">
        <v>10</v>
      </c>
      <c r="D66" s="305"/>
      <c r="E66" s="306"/>
      <c r="F66" s="307"/>
      <c r="G66" s="308"/>
      <c r="I66" s="71"/>
      <c r="J66" s="71"/>
      <c r="K66" s="71"/>
    </row>
    <row r="67" spans="1:11" s="223" customFormat="1" x14ac:dyDescent="0.25">
      <c r="A67" s="277">
        <v>5200</v>
      </c>
      <c r="B67" s="272" t="s">
        <v>16430</v>
      </c>
      <c r="C67" s="273">
        <v>10</v>
      </c>
      <c r="D67" s="305"/>
      <c r="E67" s="306"/>
      <c r="F67" s="307"/>
      <c r="G67" s="308"/>
      <c r="I67" s="71"/>
      <c r="J67" s="71"/>
      <c r="K67" s="71"/>
    </row>
    <row r="68" spans="1:11" s="223" customFormat="1" x14ac:dyDescent="0.25">
      <c r="A68" s="277">
        <v>5300</v>
      </c>
      <c r="B68" s="272" t="s">
        <v>16431</v>
      </c>
      <c r="C68" s="273">
        <v>5</v>
      </c>
      <c r="D68" s="305"/>
      <c r="E68" s="306"/>
      <c r="F68" s="307"/>
      <c r="G68" s="308"/>
      <c r="I68" s="71"/>
      <c r="J68" s="71"/>
      <c r="K68" s="71"/>
    </row>
    <row r="69" spans="1:11" s="223" customFormat="1" x14ac:dyDescent="0.25">
      <c r="A69" s="277">
        <v>5400</v>
      </c>
      <c r="B69" s="272" t="s">
        <v>16432</v>
      </c>
      <c r="C69" s="273">
        <v>10</v>
      </c>
      <c r="D69" s="305"/>
      <c r="E69" s="306"/>
      <c r="F69" s="307"/>
      <c r="G69" s="308"/>
      <c r="I69" s="71"/>
      <c r="J69" s="71"/>
      <c r="K69" s="71"/>
    </row>
    <row r="70" spans="1:11" s="223" customFormat="1" x14ac:dyDescent="0.25">
      <c r="A70" s="276">
        <v>5410</v>
      </c>
      <c r="B70" s="270" t="s">
        <v>16433</v>
      </c>
      <c r="C70" s="271">
        <v>10</v>
      </c>
      <c r="D70" s="305"/>
      <c r="E70" s="306"/>
      <c r="F70" s="307"/>
      <c r="G70" s="308"/>
      <c r="I70" s="71"/>
      <c r="J70" s="71"/>
      <c r="K70" s="71"/>
    </row>
    <row r="71" spans="1:11" s="223" customFormat="1" x14ac:dyDescent="0.25">
      <c r="A71" s="276">
        <v>5411</v>
      </c>
      <c r="B71" s="270" t="s">
        <v>16434</v>
      </c>
      <c r="C71" s="271">
        <v>10</v>
      </c>
      <c r="D71" s="305"/>
      <c r="E71" s="306"/>
      <c r="F71" s="307"/>
      <c r="G71" s="308"/>
      <c r="I71" s="71"/>
      <c r="J71" s="71"/>
      <c r="K71" s="71"/>
    </row>
    <row r="72" spans="1:11" s="223" customFormat="1" x14ac:dyDescent="0.25">
      <c r="A72" s="276">
        <v>5412</v>
      </c>
      <c r="B72" s="270" t="s">
        <v>16435</v>
      </c>
      <c r="C72" s="271">
        <v>10</v>
      </c>
      <c r="D72" s="305"/>
      <c r="E72" s="306"/>
      <c r="F72" s="307"/>
      <c r="G72" s="308"/>
      <c r="I72" s="71"/>
      <c r="J72" s="71"/>
      <c r="K72" s="71"/>
    </row>
    <row r="73" spans="1:11" s="223" customFormat="1" x14ac:dyDescent="0.25">
      <c r="A73" s="276">
        <v>5420</v>
      </c>
      <c r="B73" s="270" t="s">
        <v>16436</v>
      </c>
      <c r="C73" s="271">
        <v>2</v>
      </c>
      <c r="D73" s="305"/>
      <c r="E73" s="306"/>
      <c r="F73" s="307"/>
      <c r="G73" s="308"/>
      <c r="I73" s="71"/>
      <c r="J73" s="71"/>
      <c r="K73" s="71"/>
    </row>
    <row r="74" spans="1:11" s="223" customFormat="1" x14ac:dyDescent="0.25">
      <c r="A74" s="276">
        <v>5430</v>
      </c>
      <c r="B74" s="270" t="s">
        <v>16437</v>
      </c>
      <c r="C74" s="271">
        <v>10</v>
      </c>
      <c r="D74" s="305"/>
      <c r="E74" s="306"/>
      <c r="F74" s="307"/>
      <c r="G74" s="308"/>
      <c r="I74" s="71"/>
      <c r="J74" s="71"/>
      <c r="K74" s="71"/>
    </row>
    <row r="75" spans="1:11" s="223" customFormat="1" x14ac:dyDescent="0.25">
      <c r="A75" s="279">
        <v>6000</v>
      </c>
      <c r="B75" s="278" t="s">
        <v>16438</v>
      </c>
      <c r="C75" s="280"/>
      <c r="D75" s="305"/>
      <c r="E75" s="306"/>
      <c r="F75" s="307"/>
      <c r="G75" s="308"/>
      <c r="I75" s="71"/>
      <c r="J75" s="71"/>
      <c r="K75" s="71"/>
    </row>
    <row r="76" spans="1:11" s="223" customFormat="1" x14ac:dyDescent="0.25">
      <c r="A76" s="277">
        <v>6100</v>
      </c>
      <c r="B76" s="272" t="s">
        <v>17983</v>
      </c>
      <c r="C76" s="273">
        <v>10</v>
      </c>
      <c r="D76" s="305"/>
      <c r="E76" s="306"/>
      <c r="F76" s="307"/>
      <c r="G76" s="308"/>
      <c r="I76" s="71"/>
      <c r="J76" s="71"/>
      <c r="K76" s="71"/>
    </row>
    <row r="77" spans="1:11" s="223" customFormat="1" x14ac:dyDescent="0.25">
      <c r="A77" s="276">
        <v>6110</v>
      </c>
      <c r="B77" s="270" t="s">
        <v>16439</v>
      </c>
      <c r="C77" s="271">
        <v>10</v>
      </c>
      <c r="D77" s="305"/>
      <c r="E77" s="306"/>
      <c r="F77" s="307"/>
      <c r="G77" s="308"/>
      <c r="I77" s="71"/>
      <c r="J77" s="71"/>
      <c r="K77" s="71"/>
    </row>
    <row r="78" spans="1:11" s="223" customFormat="1" x14ac:dyDescent="0.25">
      <c r="A78" s="276">
        <v>6111</v>
      </c>
      <c r="B78" s="270" t="s">
        <v>16440</v>
      </c>
      <c r="C78" s="271">
        <v>10</v>
      </c>
      <c r="D78" s="305"/>
      <c r="E78" s="306"/>
      <c r="F78" s="307"/>
      <c r="G78" s="308"/>
      <c r="I78" s="71"/>
      <c r="J78" s="71"/>
      <c r="K78" s="71"/>
    </row>
    <row r="79" spans="1:11" s="223" customFormat="1" x14ac:dyDescent="0.25">
      <c r="A79" s="276">
        <v>6112</v>
      </c>
      <c r="B79" s="270" t="s">
        <v>16441</v>
      </c>
      <c r="C79" s="271">
        <v>10</v>
      </c>
      <c r="D79" s="305"/>
      <c r="E79" s="306"/>
      <c r="F79" s="307"/>
      <c r="G79" s="308"/>
      <c r="I79" s="71"/>
      <c r="J79" s="71"/>
      <c r="K79" s="71"/>
    </row>
    <row r="80" spans="1:11" s="223" customFormat="1" x14ac:dyDescent="0.25">
      <c r="A80" s="276">
        <v>6120</v>
      </c>
      <c r="B80" s="270" t="s">
        <v>16442</v>
      </c>
      <c r="C80" s="271">
        <v>10</v>
      </c>
      <c r="D80" s="305"/>
      <c r="E80" s="306"/>
      <c r="F80" s="307"/>
      <c r="G80" s="308"/>
      <c r="I80" s="71"/>
      <c r="J80" s="71"/>
      <c r="K80" s="71"/>
    </row>
    <row r="81" spans="1:11" s="223" customFormat="1" x14ac:dyDescent="0.25">
      <c r="A81" s="276">
        <v>6130</v>
      </c>
      <c r="B81" s="270" t="s">
        <v>16443</v>
      </c>
      <c r="C81" s="271">
        <v>10</v>
      </c>
      <c r="D81" s="305"/>
      <c r="E81" s="306"/>
      <c r="F81" s="307"/>
      <c r="G81" s="308"/>
      <c r="I81" s="71"/>
      <c r="J81" s="71"/>
      <c r="K81" s="71"/>
    </row>
    <row r="82" spans="1:11" s="223" customFormat="1" x14ac:dyDescent="0.25">
      <c r="A82" s="276">
        <v>6141</v>
      </c>
      <c r="B82" s="270" t="s">
        <v>16444</v>
      </c>
      <c r="C82" s="271">
        <v>5</v>
      </c>
      <c r="D82" s="305"/>
      <c r="E82" s="306"/>
      <c r="F82" s="307"/>
      <c r="G82" s="308"/>
      <c r="I82" s="71"/>
      <c r="J82" s="71"/>
      <c r="K82" s="71"/>
    </row>
    <row r="83" spans="1:11" s="223" customFormat="1" x14ac:dyDescent="0.25">
      <c r="A83" s="277">
        <v>6200</v>
      </c>
      <c r="B83" s="272" t="s">
        <v>16445</v>
      </c>
      <c r="C83" s="273">
        <v>10</v>
      </c>
      <c r="D83" s="305"/>
      <c r="E83" s="306"/>
      <c r="F83" s="307"/>
      <c r="G83" s="308"/>
      <c r="I83" s="71"/>
      <c r="J83" s="71"/>
      <c r="K83" s="71"/>
    </row>
    <row r="84" spans="1:11" s="223" customFormat="1" x14ac:dyDescent="0.25">
      <c r="A84" s="276">
        <v>6210</v>
      </c>
      <c r="B84" s="270" t="s">
        <v>16446</v>
      </c>
      <c r="C84" s="271">
        <v>10</v>
      </c>
      <c r="D84" s="305"/>
      <c r="E84" s="306"/>
      <c r="F84" s="307"/>
      <c r="G84" s="308"/>
      <c r="I84" s="71"/>
      <c r="J84" s="71"/>
      <c r="K84" s="71"/>
    </row>
    <row r="85" spans="1:11" s="223" customFormat="1" x14ac:dyDescent="0.25">
      <c r="A85" s="276">
        <v>6220</v>
      </c>
      <c r="B85" s="270" t="s">
        <v>16447</v>
      </c>
      <c r="C85" s="271">
        <v>10</v>
      </c>
      <c r="D85" s="305"/>
      <c r="E85" s="306"/>
      <c r="F85" s="307"/>
      <c r="G85" s="308"/>
      <c r="I85" s="71"/>
      <c r="J85" s="71"/>
      <c r="K85" s="71"/>
    </row>
    <row r="86" spans="1:11" s="223" customFormat="1" x14ac:dyDescent="0.25">
      <c r="A86" s="276">
        <v>6221</v>
      </c>
      <c r="B86" s="270" t="s">
        <v>16448</v>
      </c>
      <c r="C86" s="271">
        <v>10</v>
      </c>
      <c r="D86" s="305"/>
      <c r="E86" s="306"/>
      <c r="F86" s="307"/>
      <c r="G86" s="308"/>
      <c r="I86" s="71"/>
      <c r="J86" s="71"/>
      <c r="K86" s="71"/>
    </row>
    <row r="87" spans="1:11" s="223" customFormat="1" x14ac:dyDescent="0.25">
      <c r="A87" s="276">
        <v>6230</v>
      </c>
      <c r="B87" s="270" t="s">
        <v>17984</v>
      </c>
      <c r="C87" s="271">
        <v>10</v>
      </c>
      <c r="D87" s="305"/>
      <c r="E87" s="306"/>
      <c r="F87" s="307"/>
      <c r="G87" s="308"/>
      <c r="I87" s="71"/>
      <c r="J87" s="71"/>
      <c r="K87" s="71"/>
    </row>
    <row r="88" spans="1:11" s="223" customFormat="1" x14ac:dyDescent="0.25">
      <c r="A88" s="276">
        <v>6231</v>
      </c>
      <c r="B88" s="270" t="s">
        <v>16449</v>
      </c>
      <c r="C88" s="271">
        <v>10</v>
      </c>
      <c r="D88" s="305"/>
      <c r="E88" s="306"/>
      <c r="F88" s="307"/>
      <c r="G88" s="308"/>
      <c r="I88" s="71"/>
      <c r="J88" s="71"/>
      <c r="K88" s="71"/>
    </row>
    <row r="89" spans="1:11" s="223" customFormat="1" x14ac:dyDescent="0.25">
      <c r="A89" s="276">
        <v>6232</v>
      </c>
      <c r="B89" s="270" t="s">
        <v>16450</v>
      </c>
      <c r="C89" s="271">
        <v>10</v>
      </c>
      <c r="D89" s="305"/>
      <c r="E89" s="306"/>
      <c r="F89" s="307"/>
      <c r="G89" s="308"/>
      <c r="I89" s="71"/>
      <c r="J89" s="71"/>
      <c r="K89" s="71"/>
    </row>
    <row r="90" spans="1:11" s="223" customFormat="1" x14ac:dyDescent="0.25">
      <c r="A90" s="276">
        <v>6233</v>
      </c>
      <c r="B90" s="270" t="s">
        <v>16451</v>
      </c>
      <c r="C90" s="271">
        <v>10</v>
      </c>
      <c r="D90" s="305"/>
      <c r="E90" s="306"/>
      <c r="F90" s="307"/>
      <c r="G90" s="308"/>
      <c r="I90" s="71"/>
      <c r="J90" s="71"/>
      <c r="K90" s="71"/>
    </row>
    <row r="91" spans="1:11" s="223" customFormat="1" x14ac:dyDescent="0.25">
      <c r="A91" s="276">
        <v>6234</v>
      </c>
      <c r="B91" s="270" t="s">
        <v>16452</v>
      </c>
      <c r="C91" s="271">
        <v>10</v>
      </c>
      <c r="D91" s="305"/>
      <c r="E91" s="306"/>
      <c r="F91" s="307"/>
      <c r="G91" s="308"/>
      <c r="I91" s="71"/>
      <c r="J91" s="71"/>
      <c r="K91" s="71"/>
    </row>
    <row r="92" spans="1:11" s="223" customFormat="1" x14ac:dyDescent="0.25">
      <c r="A92" s="276">
        <v>6240</v>
      </c>
      <c r="B92" s="270" t="s">
        <v>16453</v>
      </c>
      <c r="C92" s="271">
        <v>10</v>
      </c>
      <c r="D92" s="305"/>
      <c r="E92" s="306"/>
      <c r="F92" s="307"/>
      <c r="G92" s="308"/>
      <c r="I92" s="71"/>
      <c r="J92" s="71"/>
      <c r="K92" s="71"/>
    </row>
    <row r="93" spans="1:11" s="223" customFormat="1" x14ac:dyDescent="0.25">
      <c r="A93" s="276">
        <v>6241</v>
      </c>
      <c r="B93" s="270" t="s">
        <v>16454</v>
      </c>
      <c r="C93" s="271">
        <v>5</v>
      </c>
      <c r="D93" s="305"/>
      <c r="E93" s="306"/>
      <c r="F93" s="307"/>
      <c r="G93" s="308"/>
      <c r="I93" s="71"/>
      <c r="J93" s="71"/>
      <c r="K93" s="71"/>
    </row>
    <row r="94" spans="1:11" s="223" customFormat="1" x14ac:dyDescent="0.25">
      <c r="A94" s="276">
        <v>6250</v>
      </c>
      <c r="B94" s="270" t="s">
        <v>17985</v>
      </c>
      <c r="C94" s="271">
        <v>10</v>
      </c>
      <c r="D94" s="305"/>
      <c r="E94" s="306"/>
      <c r="F94" s="307"/>
      <c r="G94" s="308"/>
      <c r="I94" s="71"/>
      <c r="J94" s="71"/>
      <c r="K94" s="71"/>
    </row>
    <row r="95" spans="1:11" s="223" customFormat="1" x14ac:dyDescent="0.25">
      <c r="A95" s="276">
        <v>6251</v>
      </c>
      <c r="B95" s="270" t="s">
        <v>16455</v>
      </c>
      <c r="C95" s="271">
        <v>10</v>
      </c>
      <c r="D95" s="305"/>
      <c r="E95" s="306"/>
      <c r="F95" s="307"/>
      <c r="G95" s="308"/>
      <c r="I95" s="71"/>
      <c r="J95" s="71"/>
      <c r="K95" s="71"/>
    </row>
    <row r="96" spans="1:11" s="223" customFormat="1" x14ac:dyDescent="0.25">
      <c r="A96" s="276">
        <v>6252</v>
      </c>
      <c r="B96" s="270" t="s">
        <v>16456</v>
      </c>
      <c r="C96" s="271">
        <v>10</v>
      </c>
      <c r="D96" s="305"/>
      <c r="E96" s="306"/>
      <c r="F96" s="307"/>
      <c r="G96" s="308"/>
      <c r="I96" s="71"/>
      <c r="J96" s="71"/>
      <c r="K96" s="71"/>
    </row>
    <row r="97" spans="1:11" s="223" customFormat="1" x14ac:dyDescent="0.25">
      <c r="A97" s="276">
        <v>6290</v>
      </c>
      <c r="B97" s="270" t="s">
        <v>16457</v>
      </c>
      <c r="C97" s="271">
        <v>10</v>
      </c>
      <c r="D97" s="305"/>
      <c r="E97" s="306"/>
      <c r="F97" s="307"/>
      <c r="G97" s="308"/>
      <c r="I97" s="71"/>
      <c r="J97" s="71"/>
      <c r="K97" s="71"/>
    </row>
    <row r="98" spans="1:11" s="223" customFormat="1" x14ac:dyDescent="0.25">
      <c r="A98" s="277">
        <v>6500</v>
      </c>
      <c r="B98" s="272" t="s">
        <v>16458</v>
      </c>
      <c r="C98" s="273">
        <v>10</v>
      </c>
      <c r="D98" s="305"/>
      <c r="E98" s="306"/>
      <c r="F98" s="307"/>
      <c r="G98" s="308"/>
      <c r="I98" s="71"/>
      <c r="J98" s="71"/>
      <c r="K98" s="71"/>
    </row>
    <row r="99" spans="1:11" s="223" customFormat="1" x14ac:dyDescent="0.25">
      <c r="A99" s="279">
        <v>7000</v>
      </c>
      <c r="B99" s="278" t="s">
        <v>16459</v>
      </c>
      <c r="C99" s="280"/>
      <c r="D99" s="305"/>
      <c r="E99" s="306"/>
      <c r="F99" s="307"/>
      <c r="G99" s="308"/>
      <c r="I99" s="71"/>
      <c r="J99" s="71"/>
      <c r="K99" s="71"/>
    </row>
    <row r="100" spans="1:11" s="223" customFormat="1" x14ac:dyDescent="0.25">
      <c r="A100" s="277">
        <v>7100</v>
      </c>
      <c r="B100" s="272" t="s">
        <v>16460</v>
      </c>
      <c r="C100" s="273">
        <v>10</v>
      </c>
      <c r="D100" s="305"/>
      <c r="E100" s="306"/>
      <c r="F100" s="307"/>
      <c r="G100" s="308"/>
      <c r="I100" s="71"/>
      <c r="J100" s="71"/>
      <c r="K100" s="71"/>
    </row>
    <row r="101" spans="1:11" s="223" customFormat="1" x14ac:dyDescent="0.25">
      <c r="A101" s="277">
        <v>7200</v>
      </c>
      <c r="B101" s="272" t="s">
        <v>16461</v>
      </c>
      <c r="C101" s="273">
        <v>10</v>
      </c>
      <c r="D101" s="305"/>
      <c r="E101" s="306"/>
      <c r="F101" s="307"/>
      <c r="G101" s="308"/>
      <c r="I101" s="71"/>
      <c r="J101" s="71"/>
      <c r="K101" s="71"/>
    </row>
    <row r="102" spans="1:11" s="223" customFormat="1" x14ac:dyDescent="0.25">
      <c r="A102" s="277">
        <v>7300</v>
      </c>
      <c r="B102" s="272" t="s">
        <v>16462</v>
      </c>
      <c r="C102" s="273">
        <v>0</v>
      </c>
      <c r="D102" s="305"/>
      <c r="E102" s="306"/>
      <c r="F102" s="307"/>
      <c r="G102" s="308"/>
      <c r="I102" s="71"/>
      <c r="J102" s="71"/>
      <c r="K102" s="71"/>
    </row>
    <row r="103" spans="1:11" s="223" customFormat="1" x14ac:dyDescent="0.25">
      <c r="A103" s="277">
        <v>7400</v>
      </c>
      <c r="B103" s="272" t="s">
        <v>16463</v>
      </c>
      <c r="C103" s="273">
        <v>0</v>
      </c>
      <c r="D103" s="305"/>
      <c r="E103" s="306"/>
      <c r="F103" s="307"/>
      <c r="G103" s="308"/>
      <c r="I103" s="71"/>
      <c r="J103" s="71"/>
      <c r="K103" s="71"/>
    </row>
    <row r="104" spans="1:11" s="223" customFormat="1" x14ac:dyDescent="0.25">
      <c r="A104" s="276">
        <v>7430</v>
      </c>
      <c r="B104" s="270" t="s">
        <v>16464</v>
      </c>
      <c r="C104" s="271">
        <v>2</v>
      </c>
      <c r="D104" s="305"/>
      <c r="E104" s="306"/>
      <c r="F104" s="307"/>
      <c r="G104" s="308"/>
      <c r="I104" s="71"/>
      <c r="J104" s="71"/>
      <c r="K104" s="71"/>
    </row>
    <row r="105" spans="1:11" s="223" customFormat="1" x14ac:dyDescent="0.25">
      <c r="A105" s="276">
        <v>7440</v>
      </c>
      <c r="B105" s="270" t="s">
        <v>16465</v>
      </c>
      <c r="C105" s="271">
        <v>2</v>
      </c>
      <c r="D105" s="305"/>
      <c r="E105" s="306"/>
      <c r="F105" s="307"/>
      <c r="G105" s="308"/>
      <c r="I105" s="71"/>
      <c r="J105" s="71"/>
      <c r="K105" s="71"/>
    </row>
    <row r="106" spans="1:11" s="223" customFormat="1" x14ac:dyDescent="0.25">
      <c r="A106" s="277">
        <v>7500</v>
      </c>
      <c r="B106" s="272" t="s">
        <v>16466</v>
      </c>
      <c r="C106" s="273">
        <v>0</v>
      </c>
      <c r="D106" s="305"/>
      <c r="E106" s="306"/>
      <c r="F106" s="307"/>
      <c r="G106" s="308"/>
      <c r="I106" s="71"/>
      <c r="J106" s="71"/>
      <c r="K106" s="71"/>
    </row>
    <row r="107" spans="1:11" s="223" customFormat="1" x14ac:dyDescent="0.25">
      <c r="A107" s="277">
        <v>7600</v>
      </c>
      <c r="B107" s="272" t="s">
        <v>16467</v>
      </c>
      <c r="C107" s="273">
        <v>0</v>
      </c>
      <c r="D107" s="305"/>
      <c r="E107" s="306"/>
      <c r="F107" s="307"/>
      <c r="G107" s="308"/>
      <c r="I107" s="71"/>
      <c r="J107" s="71"/>
      <c r="K107" s="71"/>
    </row>
    <row r="108" spans="1:11" s="223" customFormat="1" ht="18.75" x14ac:dyDescent="0.25">
      <c r="A108" s="275"/>
      <c r="C108" s="314" t="s">
        <v>1515</v>
      </c>
      <c r="D108" s="315"/>
      <c r="E108" s="269">
        <f>SUM(D3:D107)</f>
        <v>0</v>
      </c>
      <c r="F108" s="324" t="str">
        <f>IF(SUM(F3:F107)=0,"",SUM(F3:F107))</f>
        <v/>
      </c>
      <c r="G108" s="329"/>
    </row>
    <row r="109" spans="1:11" s="223" customFormat="1" ht="18.75" x14ac:dyDescent="0.25">
      <c r="A109" s="275"/>
      <c r="C109" s="314" t="s">
        <v>41</v>
      </c>
      <c r="D109" s="315"/>
      <c r="E109" s="207">
        <f>SUM(E3:E107)</f>
        <v>0</v>
      </c>
      <c r="F109" s="325" t="str">
        <f>IF(SUM(G3:G107)=0,"",SUM(G3:G107))</f>
        <v/>
      </c>
      <c r="G109" s="326"/>
    </row>
    <row r="110" spans="1:11" s="223" customFormat="1" ht="21" x14ac:dyDescent="0.25">
      <c r="A110" s="275"/>
      <c r="C110" s="314" t="s">
        <v>1518</v>
      </c>
      <c r="D110" s="315"/>
      <c r="E110" s="227">
        <f>IF(SUM(F3:F107)=0,E109,(F109*0.4+E109*0.6))</f>
        <v>0</v>
      </c>
      <c r="F110" s="224"/>
      <c r="G110" s="225"/>
    </row>
    <row r="111" spans="1:11" s="223" customFormat="1" ht="21" x14ac:dyDescent="0.25">
      <c r="A111" s="275"/>
      <c r="C111" s="316" t="s">
        <v>42</v>
      </c>
      <c r="D111" s="317"/>
      <c r="E111" s="227" t="str">
        <f>IF(E109&gt;=9.5,"A",IF(E109&gt;=8,"B",IF(E109&gt;=4,"C",IF(E109&lt;4,"D"))))</f>
        <v>D</v>
      </c>
      <c r="F111" s="224"/>
      <c r="G111" s="225"/>
    </row>
    <row r="112" spans="1:11" s="223" customFormat="1" ht="18.75" x14ac:dyDescent="0.25">
      <c r="A112" s="275"/>
      <c r="C112" s="318" t="s">
        <v>52</v>
      </c>
      <c r="D112" s="319"/>
      <c r="E112" s="226" t="str">
        <f>IF(E111="A","4",IF(E111="B","3",IF(E111="C","2",IF(E111="D","1"))))</f>
        <v>1</v>
      </c>
      <c r="F112" s="224"/>
      <c r="G112" s="225"/>
    </row>
    <row r="113" spans="1:3" s="223" customFormat="1" x14ac:dyDescent="0.25">
      <c r="A113" s="275"/>
      <c r="C113" s="282"/>
    </row>
    <row r="114" spans="1:3" s="223" customFormat="1" x14ac:dyDescent="0.25">
      <c r="A114" s="275"/>
      <c r="C114" s="282"/>
    </row>
    <row r="115" spans="1:3" s="223" customFormat="1" x14ac:dyDescent="0.25">
      <c r="A115" s="275"/>
      <c r="C115" s="282"/>
    </row>
    <row r="116" spans="1:3" s="223" customFormat="1" x14ac:dyDescent="0.25">
      <c r="A116" s="275"/>
      <c r="C116" s="282"/>
    </row>
    <row r="117" spans="1:3" s="223" customFormat="1" x14ac:dyDescent="0.25">
      <c r="A117" s="275"/>
      <c r="C117" s="282"/>
    </row>
    <row r="118" spans="1:3" s="223" customFormat="1" x14ac:dyDescent="0.25">
      <c r="A118" s="275"/>
      <c r="C118" s="282"/>
    </row>
    <row r="119" spans="1:3" s="223" customFormat="1" x14ac:dyDescent="0.25">
      <c r="A119" s="275"/>
      <c r="C119" s="282"/>
    </row>
    <row r="120" spans="1:3" s="223" customFormat="1" x14ac:dyDescent="0.25">
      <c r="A120" s="275"/>
      <c r="C120" s="282"/>
    </row>
    <row r="121" spans="1:3" s="223" customFormat="1" x14ac:dyDescent="0.25">
      <c r="A121" s="275"/>
      <c r="C121" s="282"/>
    </row>
  </sheetData>
  <mergeCells count="9">
    <mergeCell ref="C110:D110"/>
    <mergeCell ref="C111:D111"/>
    <mergeCell ref="C112:D112"/>
    <mergeCell ref="A1:C1"/>
    <mergeCell ref="D1:G1"/>
    <mergeCell ref="C108:D108"/>
    <mergeCell ref="F108:G108"/>
    <mergeCell ref="C109:D109"/>
    <mergeCell ref="F109:G109"/>
  </mergeCells>
  <conditionalFormatting sqref="E108:F108">
    <cfRule type="expression" dxfId="5" priority="2">
      <formula>OR(E$108&lt;1,E$108&gt;1)</formula>
    </cfRule>
  </conditionalFormatting>
  <conditionalFormatting sqref="F108">
    <cfRule type="cellIs" dxfId="4" priority="1" operator="between">
      <formula>0.000001</formula>
      <formula>0.99999999</formula>
    </cfRule>
  </conditionalFormatting>
  <conditionalFormatting sqref="F2:G2">
    <cfRule type="expression" dxfId="3" priority="3">
      <formula>$F$108=""</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889" r:id="rId4" name="Button 1">
              <controlPr defaultSize="0" print="0" autoFill="0" autoPict="0" macro="[0]!sbClearCellsLUIndx" altText="Clear Data">
                <anchor moveWithCells="1" sizeWithCells="1">
                  <from>
                    <xdr:col>8</xdr:col>
                    <xdr:colOff>180975</xdr:colOff>
                    <xdr:row>98</xdr:row>
                    <xdr:rowOff>66675</xdr:rowOff>
                  </from>
                  <to>
                    <xdr:col>10</xdr:col>
                    <xdr:colOff>47625</xdr:colOff>
                    <xdr:row>106</xdr:row>
                    <xdr:rowOff>190500</xdr:rowOff>
                  </to>
                </anchor>
              </controlPr>
            </control>
          </mc:Choice>
        </mc:AlternateContent>
        <mc:AlternateContent xmlns:mc="http://schemas.openxmlformats.org/markup-compatibility/2006">
          <mc:Choice Requires="x14">
            <control shapeId="37890" r:id="rId5" name="Button 2">
              <controlPr defaultSize="0" print="0" autoFill="0" autoPict="0" macro="[0]!sbCopyLUI">
                <anchor moveWithCells="1" sizeWithCells="1">
                  <from>
                    <xdr:col>8</xdr:col>
                    <xdr:colOff>47625</xdr:colOff>
                    <xdr:row>108</xdr:row>
                    <xdr:rowOff>180975</xdr:rowOff>
                  </from>
                  <to>
                    <xdr:col>10</xdr:col>
                    <xdr:colOff>295275</xdr:colOff>
                    <xdr:row>111</xdr:row>
                    <xdr:rowOff>9525</xdr:rowOff>
                  </to>
                </anchor>
              </controlPr>
            </control>
          </mc:Choice>
        </mc:AlternateContent>
        <mc:AlternateContent xmlns:mc="http://schemas.openxmlformats.org/markup-compatibility/2006">
          <mc:Choice Requires="x14">
            <control shapeId="37891" r:id="rId6" name="Button 3">
              <controlPr defaultSize="0" print="0" autoFill="0" autoPict="0" macro="[0]!sbClearCellsLUIndx" altText="Clear Data">
                <anchor moveWithCells="1" sizeWithCells="1">
                  <from>
                    <xdr:col>8</xdr:col>
                    <xdr:colOff>57150</xdr:colOff>
                    <xdr:row>2</xdr:row>
                    <xdr:rowOff>0</xdr:rowOff>
                  </from>
                  <to>
                    <xdr:col>9</xdr:col>
                    <xdr:colOff>647700</xdr:colOff>
                    <xdr:row>10</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A1:O135"/>
  <sheetViews>
    <sheetView workbookViewId="0">
      <selection activeCell="G34" sqref="G34"/>
    </sheetView>
  </sheetViews>
  <sheetFormatPr defaultColWidth="8.85546875" defaultRowHeight="15" x14ac:dyDescent="0.25"/>
  <cols>
    <col min="1" max="1" width="32.28515625" customWidth="1"/>
    <col min="2" max="2" width="28.28515625" customWidth="1"/>
    <col min="3" max="6" width="8.85546875" style="95"/>
    <col min="7" max="7" width="71.140625" style="95" customWidth="1"/>
    <col min="8" max="15" width="8.85546875" style="95"/>
  </cols>
  <sheetData>
    <row r="1" spans="1:7" ht="37.5" customHeight="1" x14ac:dyDescent="0.25">
      <c r="A1" s="50" t="s">
        <v>38</v>
      </c>
      <c r="B1" s="51" t="s">
        <v>44</v>
      </c>
      <c r="C1" s="56"/>
      <c r="D1" s="56"/>
    </row>
    <row r="2" spans="1:7" ht="18.75" x14ac:dyDescent="0.3">
      <c r="A2" s="52" t="s">
        <v>61</v>
      </c>
      <c r="B2" s="47"/>
      <c r="C2" s="56"/>
      <c r="D2" s="330"/>
      <c r="E2" s="330"/>
      <c r="F2" s="330"/>
      <c r="G2" s="331" t="s">
        <v>1538</v>
      </c>
    </row>
    <row r="3" spans="1:7" ht="18.75" x14ac:dyDescent="0.3">
      <c r="A3" s="53" t="s">
        <v>62</v>
      </c>
      <c r="B3" s="47"/>
      <c r="C3" s="56"/>
      <c r="D3" s="330"/>
      <c r="E3" s="330"/>
      <c r="F3" s="330"/>
      <c r="G3" s="331"/>
    </row>
    <row r="4" spans="1:7" ht="18.75" x14ac:dyDescent="0.3">
      <c r="A4" s="53" t="s">
        <v>63</v>
      </c>
      <c r="B4" s="47"/>
      <c r="C4" s="56"/>
      <c r="D4" s="330"/>
      <c r="E4" s="330"/>
      <c r="F4" s="330"/>
      <c r="G4" s="331"/>
    </row>
    <row r="5" spans="1:7" ht="18.75" x14ac:dyDescent="0.3">
      <c r="A5" s="52" t="s">
        <v>64</v>
      </c>
      <c r="B5" s="47"/>
      <c r="C5" s="56"/>
      <c r="D5" s="56"/>
      <c r="G5" s="331"/>
    </row>
    <row r="6" spans="1:7" ht="18.75" x14ac:dyDescent="0.3">
      <c r="A6" s="53" t="s">
        <v>65</v>
      </c>
      <c r="B6" s="47"/>
      <c r="C6" s="56"/>
      <c r="D6" s="56"/>
      <c r="G6" s="331"/>
    </row>
    <row r="7" spans="1:7" ht="18.75" x14ac:dyDescent="0.3">
      <c r="A7" s="53" t="s">
        <v>66</v>
      </c>
      <c r="B7" s="47"/>
      <c r="C7" s="56"/>
      <c r="D7" s="56"/>
      <c r="G7" s="331"/>
    </row>
    <row r="8" spans="1:7" ht="18.75" x14ac:dyDescent="0.3">
      <c r="A8" s="52" t="s">
        <v>67</v>
      </c>
      <c r="B8" s="47"/>
      <c r="C8" s="56"/>
      <c r="D8" s="56"/>
      <c r="G8" s="331"/>
    </row>
    <row r="9" spans="1:7" ht="18.75" x14ac:dyDescent="0.3">
      <c r="A9" s="53" t="s">
        <v>68</v>
      </c>
      <c r="B9" s="47"/>
      <c r="C9" s="222"/>
      <c r="D9" s="56"/>
      <c r="G9" s="331"/>
    </row>
    <row r="10" spans="1:7" ht="18.75" x14ac:dyDescent="0.3">
      <c r="A10" s="58" t="s">
        <v>39</v>
      </c>
      <c r="B10" s="49">
        <f>SUM(B2:B9)</f>
        <v>0</v>
      </c>
      <c r="C10" s="56"/>
      <c r="D10" s="56"/>
      <c r="G10" s="331"/>
    </row>
    <row r="11" spans="1:7" ht="18.75" x14ac:dyDescent="0.3">
      <c r="A11" s="48" t="s">
        <v>40</v>
      </c>
      <c r="B11" s="62">
        <f>B10/8</f>
        <v>0</v>
      </c>
      <c r="G11" s="331"/>
    </row>
    <row r="12" spans="1:7" ht="18.75" x14ac:dyDescent="0.3">
      <c r="A12" s="59" t="s">
        <v>43</v>
      </c>
      <c r="B12" s="60" t="str">
        <f>IF(B11&gt;=100,"A",IF(B11&gt;=75,"B",IF(B11&gt;=25,"C",IF(B11&lt;25,"D"))))</f>
        <v>D</v>
      </c>
      <c r="G12" s="331"/>
    </row>
    <row r="13" spans="1:7" ht="18.75" x14ac:dyDescent="0.3">
      <c r="A13" s="61" t="s">
        <v>53</v>
      </c>
      <c r="B13" s="163" t="str">
        <f>IF(B12="A","4",IF(B12="B","3",IF(B12="C","2",IF(B12="D","1"))))</f>
        <v>1</v>
      </c>
      <c r="G13" s="331"/>
    </row>
    <row r="14" spans="1:7" s="95" customFormat="1" x14ac:dyDescent="0.25"/>
    <row r="15" spans="1:7" s="95" customFormat="1" x14ac:dyDescent="0.25"/>
    <row r="16" spans="1:7" s="95" customFormat="1" x14ac:dyDescent="0.25"/>
    <row r="17" s="95" customFormat="1" x14ac:dyDescent="0.25"/>
    <row r="18" s="95" customFormat="1" x14ac:dyDescent="0.25"/>
    <row r="19" s="95" customFormat="1" x14ac:dyDescent="0.25"/>
    <row r="20" s="95" customFormat="1" x14ac:dyDescent="0.25"/>
    <row r="21" s="95" customFormat="1" x14ac:dyDescent="0.25"/>
    <row r="22" s="95" customFormat="1" x14ac:dyDescent="0.25"/>
    <row r="23" s="95" customFormat="1" x14ac:dyDescent="0.25"/>
    <row r="24" s="95" customFormat="1" x14ac:dyDescent="0.25"/>
    <row r="25" s="95" customFormat="1" x14ac:dyDescent="0.25"/>
    <row r="26" s="95" customFormat="1" x14ac:dyDescent="0.25"/>
    <row r="27" s="95" customFormat="1" x14ac:dyDescent="0.25"/>
    <row r="28" s="95" customFormat="1" x14ac:dyDescent="0.25"/>
    <row r="29" s="95" customFormat="1" x14ac:dyDescent="0.25"/>
    <row r="30" s="95" customFormat="1" x14ac:dyDescent="0.25"/>
    <row r="31" s="95" customFormat="1" x14ac:dyDescent="0.25"/>
    <row r="32" s="95" customFormat="1" x14ac:dyDescent="0.25"/>
    <row r="33" s="95" customFormat="1" x14ac:dyDescent="0.25"/>
    <row r="34" s="95" customFormat="1" x14ac:dyDescent="0.25"/>
    <row r="35" s="95" customFormat="1" x14ac:dyDescent="0.25"/>
    <row r="36" s="95" customFormat="1" x14ac:dyDescent="0.25"/>
    <row r="37" s="95" customFormat="1" x14ac:dyDescent="0.25"/>
    <row r="38" s="95" customFormat="1" x14ac:dyDescent="0.25"/>
    <row r="39" s="95" customFormat="1" x14ac:dyDescent="0.25"/>
    <row r="40" s="95" customFormat="1" x14ac:dyDescent="0.25"/>
    <row r="41" s="95" customFormat="1" x14ac:dyDescent="0.25"/>
    <row r="42" s="95" customFormat="1" x14ac:dyDescent="0.25"/>
    <row r="43" s="95" customFormat="1" x14ac:dyDescent="0.25"/>
    <row r="44" s="95" customFormat="1" x14ac:dyDescent="0.25"/>
    <row r="45" s="95" customFormat="1" x14ac:dyDescent="0.25"/>
    <row r="46" s="95" customFormat="1" x14ac:dyDescent="0.25"/>
    <row r="47" s="95" customFormat="1" x14ac:dyDescent="0.25"/>
    <row r="48" s="95" customFormat="1" x14ac:dyDescent="0.25"/>
    <row r="49" s="95" customFormat="1" x14ac:dyDescent="0.25"/>
    <row r="50" s="95" customFormat="1" x14ac:dyDescent="0.25"/>
    <row r="51" s="95" customFormat="1" x14ac:dyDescent="0.25"/>
    <row r="52" s="95" customFormat="1" x14ac:dyDescent="0.25"/>
    <row r="53" s="95" customFormat="1" x14ac:dyDescent="0.25"/>
    <row r="54" s="95" customFormat="1" x14ac:dyDescent="0.25"/>
    <row r="55" s="95" customFormat="1" x14ac:dyDescent="0.25"/>
    <row r="56" s="95" customFormat="1" x14ac:dyDescent="0.25"/>
    <row r="57" s="95" customFormat="1" x14ac:dyDescent="0.25"/>
    <row r="58" s="95" customFormat="1" x14ac:dyDescent="0.25"/>
    <row r="59" s="95" customFormat="1" x14ac:dyDescent="0.25"/>
    <row r="60" s="95" customFormat="1" x14ac:dyDescent="0.25"/>
    <row r="61" s="95" customFormat="1" x14ac:dyDescent="0.25"/>
    <row r="62" s="95" customFormat="1" x14ac:dyDescent="0.25"/>
    <row r="63" s="95" customFormat="1" x14ac:dyDescent="0.25"/>
    <row r="64" s="95" customFormat="1" x14ac:dyDescent="0.25"/>
    <row r="65" s="95" customFormat="1" x14ac:dyDescent="0.25"/>
    <row r="66" s="95" customFormat="1" x14ac:dyDescent="0.25"/>
    <row r="67" s="95" customFormat="1" x14ac:dyDescent="0.25"/>
    <row r="68" s="95" customFormat="1" x14ac:dyDescent="0.25"/>
    <row r="69" s="95" customFormat="1" x14ac:dyDescent="0.25"/>
    <row r="70" s="95" customFormat="1" x14ac:dyDescent="0.25"/>
    <row r="71" s="95" customFormat="1" x14ac:dyDescent="0.25"/>
    <row r="72" s="95" customFormat="1" x14ac:dyDescent="0.25"/>
    <row r="73" s="95" customFormat="1" x14ac:dyDescent="0.25"/>
    <row r="74" s="95" customFormat="1" x14ac:dyDescent="0.25"/>
    <row r="75" s="95" customFormat="1" x14ac:dyDescent="0.25"/>
    <row r="76" s="95" customFormat="1" x14ac:dyDescent="0.25"/>
    <row r="77" s="95" customFormat="1" x14ac:dyDescent="0.25"/>
    <row r="78" s="95" customFormat="1" x14ac:dyDescent="0.25"/>
    <row r="79" s="95" customFormat="1" x14ac:dyDescent="0.25"/>
    <row r="80" s="95" customFormat="1" x14ac:dyDescent="0.25"/>
    <row r="81" s="95" customFormat="1" x14ac:dyDescent="0.25"/>
    <row r="82" s="95" customFormat="1" x14ac:dyDescent="0.25"/>
    <row r="83" s="95" customFormat="1" x14ac:dyDescent="0.25"/>
    <row r="84" s="95" customFormat="1" x14ac:dyDescent="0.25"/>
    <row r="85" s="95" customFormat="1" x14ac:dyDescent="0.25"/>
    <row r="86" s="95" customFormat="1" x14ac:dyDescent="0.25"/>
    <row r="87" s="95" customFormat="1" x14ac:dyDescent="0.25"/>
    <row r="88" s="95" customFormat="1" x14ac:dyDescent="0.25"/>
    <row r="89" s="95" customFormat="1" x14ac:dyDescent="0.25"/>
    <row r="90" s="95" customFormat="1" x14ac:dyDescent="0.25"/>
    <row r="91" s="95" customFormat="1" x14ac:dyDescent="0.25"/>
    <row r="92" s="95" customFormat="1" x14ac:dyDescent="0.25"/>
    <row r="93" s="95" customFormat="1" x14ac:dyDescent="0.25"/>
    <row r="94" s="95" customFormat="1" x14ac:dyDescent="0.25"/>
    <row r="95" s="95" customFormat="1" x14ac:dyDescent="0.25"/>
    <row r="96" s="95" customFormat="1" x14ac:dyDescent="0.25"/>
    <row r="97" s="95" customFormat="1" x14ac:dyDescent="0.25"/>
    <row r="98" s="95" customFormat="1" x14ac:dyDescent="0.25"/>
    <row r="99" s="95" customFormat="1" x14ac:dyDescent="0.25"/>
    <row r="100" s="95" customFormat="1" x14ac:dyDescent="0.25"/>
    <row r="101" s="95" customFormat="1" x14ac:dyDescent="0.25"/>
    <row r="102" s="95" customFormat="1" x14ac:dyDescent="0.25"/>
    <row r="103" s="95" customFormat="1" x14ac:dyDescent="0.25"/>
    <row r="104" s="95" customFormat="1" x14ac:dyDescent="0.25"/>
    <row r="105" s="95" customFormat="1" x14ac:dyDescent="0.25"/>
    <row r="106" s="95" customFormat="1" x14ac:dyDescent="0.25"/>
    <row r="107" s="95" customFormat="1" x14ac:dyDescent="0.25"/>
    <row r="108" s="95" customFormat="1" x14ac:dyDescent="0.25"/>
    <row r="109" s="95" customFormat="1" x14ac:dyDescent="0.25"/>
    <row r="110" s="95" customFormat="1" x14ac:dyDescent="0.25"/>
    <row r="111" s="95" customFormat="1" x14ac:dyDescent="0.25"/>
    <row r="112" s="95" customFormat="1" x14ac:dyDescent="0.25"/>
    <row r="113" s="95" customFormat="1" x14ac:dyDescent="0.25"/>
    <row r="114" s="95" customFormat="1" x14ac:dyDescent="0.25"/>
    <row r="115" s="95" customFormat="1" x14ac:dyDescent="0.25"/>
    <row r="116" s="95" customFormat="1" x14ac:dyDescent="0.25"/>
    <row r="117" s="95" customFormat="1" x14ac:dyDescent="0.25"/>
    <row r="118" s="95" customFormat="1" x14ac:dyDescent="0.25"/>
    <row r="119" s="95" customFormat="1" x14ac:dyDescent="0.25"/>
    <row r="120" s="95" customFormat="1" x14ac:dyDescent="0.25"/>
    <row r="121" s="95" customFormat="1" x14ac:dyDescent="0.25"/>
    <row r="122" s="95" customFormat="1" x14ac:dyDescent="0.25"/>
    <row r="123" s="95" customFormat="1" x14ac:dyDescent="0.25"/>
    <row r="124" s="95" customFormat="1" x14ac:dyDescent="0.25"/>
    <row r="125" s="95" customFormat="1" x14ac:dyDescent="0.25"/>
    <row r="126" s="95" customFormat="1" x14ac:dyDescent="0.25"/>
    <row r="127" s="95" customFormat="1" x14ac:dyDescent="0.25"/>
    <row r="128" s="95" customFormat="1" x14ac:dyDescent="0.25"/>
    <row r="129" s="95" customFormat="1" x14ac:dyDescent="0.25"/>
    <row r="130" s="95" customFormat="1" x14ac:dyDescent="0.25"/>
    <row r="131" s="95" customFormat="1" x14ac:dyDescent="0.25"/>
    <row r="132" s="95" customFormat="1" x14ac:dyDescent="0.25"/>
    <row r="133" s="95" customFormat="1" x14ac:dyDescent="0.25"/>
    <row r="134" s="95" customFormat="1" x14ac:dyDescent="0.25"/>
    <row r="135" s="95" customFormat="1" x14ac:dyDescent="0.25"/>
  </sheetData>
  <mergeCells count="2">
    <mergeCell ref="D2:F4"/>
    <mergeCell ref="G2:G13"/>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sbClearCellsbuffwidth">
                <anchor moveWithCells="1" sizeWithCells="1">
                  <from>
                    <xdr:col>2</xdr:col>
                    <xdr:colOff>209550</xdr:colOff>
                    <xdr:row>1</xdr:row>
                    <xdr:rowOff>0</xdr:rowOff>
                  </from>
                  <to>
                    <xdr:col>5</xdr:col>
                    <xdr:colOff>142875</xdr:colOff>
                    <xdr:row>3</xdr:row>
                    <xdr:rowOff>200025</xdr:rowOff>
                  </to>
                </anchor>
              </controlPr>
            </control>
          </mc:Choice>
        </mc:AlternateContent>
        <mc:AlternateContent xmlns:mc="http://schemas.openxmlformats.org/markup-compatibility/2006">
          <mc:Choice Requires="x14">
            <control shapeId="12291" r:id="rId5" name="Button 3">
              <controlPr defaultSize="0" print="0" autoFill="0" autoPict="0" macro="[0]!sbCopyBufwidth">
                <anchor moveWithCells="1" sizeWithCells="1">
                  <from>
                    <xdr:col>2</xdr:col>
                    <xdr:colOff>161925</xdr:colOff>
                    <xdr:row>10</xdr:row>
                    <xdr:rowOff>104775</xdr:rowOff>
                  </from>
                  <to>
                    <xdr:col>5</xdr:col>
                    <xdr:colOff>161925</xdr:colOff>
                    <xdr:row>13</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2"/>
  <dimension ref="A1:AL206"/>
  <sheetViews>
    <sheetView workbookViewId="0">
      <selection activeCell="F21" sqref="F21:J33"/>
    </sheetView>
  </sheetViews>
  <sheetFormatPr defaultColWidth="8.85546875" defaultRowHeight="15" x14ac:dyDescent="0.25"/>
  <cols>
    <col min="1" max="1" width="34.28515625" customWidth="1"/>
    <col min="2" max="2" width="18.140625" customWidth="1"/>
    <col min="3" max="3" width="30" customWidth="1"/>
    <col min="4" max="4" width="19.42578125" customWidth="1"/>
    <col min="5" max="5" width="3.42578125" style="95" customWidth="1"/>
    <col min="6" max="6" width="13.28515625" customWidth="1"/>
    <col min="7" max="7" width="20.28515625" customWidth="1"/>
    <col min="8" max="8" width="10.42578125" customWidth="1"/>
    <col min="9" max="9" width="8.85546875" style="95"/>
    <col min="10" max="10" width="7.7109375" style="95" customWidth="1"/>
    <col min="11" max="11" width="8.28515625" style="95" customWidth="1"/>
    <col min="12" max="38" width="8.85546875" style="95"/>
  </cols>
  <sheetData>
    <row r="1" spans="1:11" s="95" customFormat="1" ht="27" customHeight="1" x14ac:dyDescent="0.25">
      <c r="A1" s="332" t="s">
        <v>1536</v>
      </c>
      <c r="B1" s="332"/>
      <c r="C1" s="332"/>
      <c r="D1" s="332"/>
    </row>
    <row r="2" spans="1:11" x14ac:dyDescent="0.25">
      <c r="A2" s="46" t="s">
        <v>1531</v>
      </c>
      <c r="B2" s="46" t="s">
        <v>1532</v>
      </c>
      <c r="C2" s="46" t="s">
        <v>1533</v>
      </c>
      <c r="D2" s="46" t="s">
        <v>1532</v>
      </c>
      <c r="E2" s="333"/>
      <c r="F2" s="333"/>
      <c r="G2" s="333"/>
      <c r="H2" s="333"/>
    </row>
    <row r="3" spans="1:11" x14ac:dyDescent="0.25">
      <c r="A3" s="54"/>
      <c r="B3" s="54"/>
      <c r="C3" s="57"/>
      <c r="D3" s="57"/>
      <c r="E3" s="333"/>
      <c r="F3" s="333"/>
      <c r="G3" s="333"/>
      <c r="H3" s="333"/>
    </row>
    <row r="4" spans="1:11" x14ac:dyDescent="0.25">
      <c r="A4" s="54"/>
      <c r="B4" s="54"/>
      <c r="C4" s="57"/>
      <c r="D4" s="57"/>
      <c r="E4" s="333"/>
      <c r="F4" s="333"/>
      <c r="G4" s="333"/>
      <c r="H4" s="333"/>
    </row>
    <row r="5" spans="1:11" x14ac:dyDescent="0.25">
      <c r="A5" s="54"/>
      <c r="B5" s="54"/>
      <c r="C5" s="57"/>
      <c r="D5" s="57"/>
      <c r="E5" s="333"/>
      <c r="F5" s="333"/>
      <c r="G5" s="333"/>
      <c r="H5" s="333"/>
    </row>
    <row r="6" spans="1:11" x14ac:dyDescent="0.25">
      <c r="A6" s="54"/>
      <c r="B6" s="54"/>
      <c r="C6" s="57"/>
      <c r="D6" s="57"/>
      <c r="E6" s="333"/>
      <c r="F6" s="333"/>
      <c r="G6" s="333"/>
      <c r="H6" s="333"/>
    </row>
    <row r="7" spans="1:11" x14ac:dyDescent="0.25">
      <c r="A7" s="54"/>
      <c r="B7" s="54"/>
      <c r="C7" s="57"/>
      <c r="D7" s="57"/>
      <c r="E7" s="333"/>
      <c r="F7" s="333"/>
      <c r="G7" s="333"/>
      <c r="H7" s="333"/>
    </row>
    <row r="8" spans="1:11" x14ac:dyDescent="0.25">
      <c r="A8" s="54"/>
      <c r="B8" s="54"/>
      <c r="C8" s="57"/>
      <c r="D8" s="57"/>
      <c r="F8" s="95"/>
      <c r="G8" s="95"/>
      <c r="H8" s="95"/>
      <c r="I8" s="334" t="s">
        <v>60</v>
      </c>
      <c r="J8" s="334"/>
      <c r="K8" s="334"/>
    </row>
    <row r="9" spans="1:11" x14ac:dyDescent="0.25">
      <c r="A9" s="54"/>
      <c r="B9" s="54"/>
      <c r="C9" s="57"/>
      <c r="D9" s="57"/>
      <c r="F9" s="94"/>
      <c r="G9" s="94"/>
      <c r="H9" s="94"/>
      <c r="I9" s="334"/>
      <c r="J9" s="334"/>
      <c r="K9" s="334"/>
    </row>
    <row r="10" spans="1:11" x14ac:dyDescent="0.25">
      <c r="A10" s="54"/>
      <c r="B10" s="54"/>
      <c r="C10" s="57"/>
      <c r="D10" s="57"/>
      <c r="F10" s="94"/>
      <c r="G10" s="94"/>
      <c r="H10" s="94"/>
      <c r="I10" s="334"/>
      <c r="J10" s="334"/>
      <c r="K10" s="334"/>
    </row>
    <row r="11" spans="1:11" x14ac:dyDescent="0.25">
      <c r="A11" s="215" t="s">
        <v>45</v>
      </c>
      <c r="B11" s="216">
        <f>SUM(B3:B10)</f>
        <v>0</v>
      </c>
      <c r="C11" s="217" t="s">
        <v>46</v>
      </c>
      <c r="D11" s="216">
        <f>SUM(D3:D10)</f>
        <v>0</v>
      </c>
      <c r="F11" s="108" t="s">
        <v>47</v>
      </c>
      <c r="G11" s="98"/>
      <c r="H11" s="101">
        <f>IF(B48=0,0,(B48/(B48+D48)))</f>
        <v>0</v>
      </c>
    </row>
    <row r="12" spans="1:11" x14ac:dyDescent="0.25">
      <c r="A12" s="55"/>
      <c r="B12" s="56"/>
      <c r="C12" s="55"/>
      <c r="D12" s="56"/>
      <c r="F12" s="102"/>
      <c r="G12" s="119" t="s">
        <v>59</v>
      </c>
      <c r="H12" s="214" t="b">
        <f>IF(H13="A",4,IF(H13="B",3,IF(H13="C",2,IF(H13="D",1))))</f>
        <v>0</v>
      </c>
    </row>
    <row r="13" spans="1:11" x14ac:dyDescent="0.25">
      <c r="A13" s="46" t="s">
        <v>1534</v>
      </c>
      <c r="B13" s="46" t="s">
        <v>1532</v>
      </c>
      <c r="C13" s="46" t="s">
        <v>1535</v>
      </c>
      <c r="D13" s="46" t="s">
        <v>1532</v>
      </c>
      <c r="F13" s="109"/>
      <c r="G13" s="110" t="s">
        <v>34</v>
      </c>
      <c r="H13" s="111" t="str">
        <f>IF(B48+D48=0,"n/a",IF(H11&gt;=0.99,"A",IF(H11&gt;=0.95,"A-",IF(H11&gt;=0.85,"B",IF(H11&gt;=0.6,"C",IF(H11&lt;0.6,"D"))))))</f>
        <v>n/a</v>
      </c>
    </row>
    <row r="14" spans="1:11" x14ac:dyDescent="0.25">
      <c r="A14" s="54"/>
      <c r="B14" s="54"/>
      <c r="C14" s="57"/>
      <c r="D14" s="57"/>
      <c r="F14" s="112" t="s">
        <v>48</v>
      </c>
      <c r="G14" s="113"/>
      <c r="H14" s="114">
        <f>IF(B11=0,0,(B11/(B11+D11)))</f>
        <v>0</v>
      </c>
    </row>
    <row r="15" spans="1:11" x14ac:dyDescent="0.25">
      <c r="A15" s="54"/>
      <c r="B15" s="54"/>
      <c r="C15" s="57"/>
      <c r="D15" s="57"/>
      <c r="F15" s="103"/>
      <c r="G15" s="120" t="s">
        <v>59</v>
      </c>
      <c r="H15" s="213" t="b">
        <f>IF(H16="A",4,IF(H16="B",3,IF(H16="C",2,IF(H16="D",1))))</f>
        <v>0</v>
      </c>
    </row>
    <row r="16" spans="1:11" x14ac:dyDescent="0.25">
      <c r="A16" s="54"/>
      <c r="B16" s="54"/>
      <c r="C16" s="57"/>
      <c r="D16" s="57"/>
      <c r="F16" s="115"/>
      <c r="G16" s="116" t="s">
        <v>34</v>
      </c>
      <c r="H16" s="117" t="str">
        <f>IF(B48+D48=0,"n/a",IF(H14&gt;=0.99,"A",IF(H14&gt;=0.95,"A-",IF(H14&gt;=0.85,"B",IF(H14&gt;=0.6,"C",IF(H14&lt;0.6,"D"))))))</f>
        <v>n/a</v>
      </c>
    </row>
    <row r="17" spans="1:10" x14ac:dyDescent="0.25">
      <c r="A17" s="54"/>
      <c r="B17" s="54"/>
      <c r="C17" s="57"/>
      <c r="D17" s="57"/>
      <c r="F17" s="118" t="s">
        <v>49</v>
      </c>
      <c r="G17" s="99"/>
      <c r="H17" s="104">
        <f>IF(B47=0,0,(B47/(B47+D47)))</f>
        <v>0</v>
      </c>
    </row>
    <row r="18" spans="1:10" x14ac:dyDescent="0.25">
      <c r="A18" s="54"/>
      <c r="B18" s="54"/>
      <c r="C18" s="57"/>
      <c r="D18" s="57"/>
      <c r="F18" s="105"/>
      <c r="G18" s="121" t="s">
        <v>59</v>
      </c>
      <c r="H18" s="212" t="b">
        <f>IF(H19="A-",3.5,IF(H19="A",4,IF(H19="B",3,IF(H19="C",2,IF(H19="D",1)))))</f>
        <v>0</v>
      </c>
    </row>
    <row r="19" spans="1:10" x14ac:dyDescent="0.25">
      <c r="A19" s="54"/>
      <c r="B19" s="54"/>
      <c r="C19" s="57"/>
      <c r="D19" s="57"/>
      <c r="F19" s="106"/>
      <c r="G19" s="100" t="s">
        <v>50</v>
      </c>
      <c r="H19" s="107" t="str">
        <f>IF(B48+D48=0,"n/a",IF(H17&gt;=0.99,"A",IF(H17&gt;=0.95,"A-",IF(H17&gt;=0.85,"B",IF(H17&gt;=0.6,"C",IF(H17&lt;0.6,"D"))))))</f>
        <v>n/a</v>
      </c>
    </row>
    <row r="20" spans="1:10" x14ac:dyDescent="0.25">
      <c r="A20" s="54"/>
      <c r="B20" s="54"/>
      <c r="C20" s="57"/>
      <c r="D20" s="57"/>
      <c r="F20" s="95"/>
      <c r="G20" s="95"/>
      <c r="H20" s="95"/>
    </row>
    <row r="21" spans="1:10" ht="14.45" customHeight="1" x14ac:dyDescent="0.25">
      <c r="A21" s="54"/>
      <c r="B21" s="54"/>
      <c r="C21" s="57"/>
      <c r="D21" s="57"/>
      <c r="F21" s="331" t="s">
        <v>1537</v>
      </c>
      <c r="G21" s="331"/>
      <c r="H21" s="331"/>
      <c r="I21" s="331"/>
      <c r="J21" s="331"/>
    </row>
    <row r="22" spans="1:10" x14ac:dyDescent="0.25">
      <c r="A22" s="54"/>
      <c r="B22" s="54"/>
      <c r="C22" s="57"/>
      <c r="D22" s="57"/>
      <c r="F22" s="331"/>
      <c r="G22" s="331"/>
      <c r="H22" s="331"/>
      <c r="I22" s="331"/>
      <c r="J22" s="331"/>
    </row>
    <row r="23" spans="1:10" x14ac:dyDescent="0.25">
      <c r="A23" s="54"/>
      <c r="B23" s="54"/>
      <c r="C23" s="57"/>
      <c r="D23" s="57"/>
      <c r="F23" s="331"/>
      <c r="G23" s="331"/>
      <c r="H23" s="331"/>
      <c r="I23" s="331"/>
      <c r="J23" s="331"/>
    </row>
    <row r="24" spans="1:10" x14ac:dyDescent="0.25">
      <c r="A24" s="54"/>
      <c r="B24" s="54"/>
      <c r="C24" s="57"/>
      <c r="D24" s="57"/>
      <c r="F24" s="331"/>
      <c r="G24" s="331"/>
      <c r="H24" s="331"/>
      <c r="I24" s="331"/>
      <c r="J24" s="331"/>
    </row>
    <row r="25" spans="1:10" x14ac:dyDescent="0.25">
      <c r="A25" s="54"/>
      <c r="B25" s="54"/>
      <c r="C25" s="57"/>
      <c r="D25" s="57"/>
      <c r="F25" s="331"/>
      <c r="G25" s="331"/>
      <c r="H25" s="331"/>
      <c r="I25" s="331"/>
      <c r="J25" s="331"/>
    </row>
    <row r="26" spans="1:10" x14ac:dyDescent="0.25">
      <c r="A26" s="54"/>
      <c r="B26" s="54"/>
      <c r="C26" s="57"/>
      <c r="D26" s="57"/>
      <c r="F26" s="331"/>
      <c r="G26" s="331"/>
      <c r="H26" s="331"/>
      <c r="I26" s="331"/>
      <c r="J26" s="331"/>
    </row>
    <row r="27" spans="1:10" x14ac:dyDescent="0.25">
      <c r="A27" s="54"/>
      <c r="B27" s="54"/>
      <c r="C27" s="57"/>
      <c r="D27" s="57"/>
      <c r="F27" s="331"/>
      <c r="G27" s="331"/>
      <c r="H27" s="331"/>
      <c r="I27" s="331"/>
      <c r="J27" s="331"/>
    </row>
    <row r="28" spans="1:10" x14ac:dyDescent="0.25">
      <c r="A28" s="54"/>
      <c r="B28" s="54"/>
      <c r="C28" s="57"/>
      <c r="D28" s="57"/>
      <c r="F28" s="331"/>
      <c r="G28" s="331"/>
      <c r="H28" s="331"/>
      <c r="I28" s="331"/>
      <c r="J28" s="331"/>
    </row>
    <row r="29" spans="1:10" x14ac:dyDescent="0.25">
      <c r="A29" s="54"/>
      <c r="B29" s="54"/>
      <c r="C29" s="57"/>
      <c r="D29" s="57"/>
      <c r="F29" s="331"/>
      <c r="G29" s="331"/>
      <c r="H29" s="331"/>
      <c r="I29" s="331"/>
      <c r="J29" s="331"/>
    </row>
    <row r="30" spans="1:10" x14ac:dyDescent="0.25">
      <c r="A30" s="54"/>
      <c r="B30" s="54"/>
      <c r="C30" s="57"/>
      <c r="D30" s="57"/>
      <c r="F30" s="331"/>
      <c r="G30" s="331"/>
      <c r="H30" s="331"/>
      <c r="I30" s="331"/>
      <c r="J30" s="331"/>
    </row>
    <row r="31" spans="1:10" x14ac:dyDescent="0.25">
      <c r="A31" s="54"/>
      <c r="B31" s="54"/>
      <c r="C31" s="57"/>
      <c r="D31" s="57"/>
      <c r="F31" s="331"/>
      <c r="G31" s="331"/>
      <c r="H31" s="331"/>
      <c r="I31" s="331"/>
      <c r="J31" s="331"/>
    </row>
    <row r="32" spans="1:10" x14ac:dyDescent="0.25">
      <c r="A32" s="54"/>
      <c r="B32" s="54"/>
      <c r="C32" s="57"/>
      <c r="D32" s="57"/>
      <c r="F32" s="331"/>
      <c r="G32" s="331"/>
      <c r="H32" s="331"/>
      <c r="I32" s="331"/>
      <c r="J32" s="331"/>
    </row>
    <row r="33" spans="1:10" x14ac:dyDescent="0.25">
      <c r="A33" s="54"/>
      <c r="B33" s="54"/>
      <c r="C33" s="57"/>
      <c r="D33" s="57"/>
      <c r="F33" s="331"/>
      <c r="G33" s="331"/>
      <c r="H33" s="331"/>
      <c r="I33" s="331"/>
      <c r="J33" s="331"/>
    </row>
    <row r="34" spans="1:10" x14ac:dyDescent="0.25">
      <c r="A34" s="54"/>
      <c r="B34" s="54"/>
      <c r="C34" s="57"/>
      <c r="D34" s="57"/>
      <c r="F34" s="95"/>
      <c r="G34" s="95"/>
      <c r="H34" s="95"/>
    </row>
    <row r="35" spans="1:10" x14ac:dyDescent="0.25">
      <c r="A35" s="54"/>
      <c r="B35" s="54"/>
      <c r="C35" s="57"/>
      <c r="D35" s="57"/>
      <c r="F35" s="95"/>
      <c r="G35" s="95"/>
      <c r="H35" s="95"/>
    </row>
    <row r="36" spans="1:10" x14ac:dyDescent="0.25">
      <c r="A36" s="54"/>
      <c r="B36" s="54"/>
      <c r="C36" s="57"/>
      <c r="D36" s="57"/>
      <c r="F36" s="95"/>
      <c r="G36" s="95"/>
      <c r="H36" s="95"/>
    </row>
    <row r="37" spans="1:10" x14ac:dyDescent="0.25">
      <c r="A37" s="54"/>
      <c r="B37" s="54"/>
      <c r="C37" s="57"/>
      <c r="D37" s="57"/>
      <c r="F37" s="95"/>
      <c r="G37" s="95"/>
      <c r="H37" s="95"/>
    </row>
    <row r="38" spans="1:10" x14ac:dyDescent="0.25">
      <c r="A38" s="54"/>
      <c r="B38" s="54"/>
      <c r="C38" s="57"/>
      <c r="D38" s="57"/>
      <c r="F38" s="95"/>
      <c r="G38" s="95"/>
      <c r="H38" s="95"/>
    </row>
    <row r="39" spans="1:10" x14ac:dyDescent="0.25">
      <c r="A39" s="54"/>
      <c r="B39" s="54"/>
      <c r="C39" s="57"/>
      <c r="D39" s="57"/>
      <c r="F39" s="95"/>
      <c r="G39" s="95"/>
      <c r="H39" s="95"/>
    </row>
    <row r="40" spans="1:10" x14ac:dyDescent="0.25">
      <c r="A40" s="54"/>
      <c r="B40" s="54"/>
      <c r="C40" s="57"/>
      <c r="D40" s="57"/>
      <c r="F40" s="95"/>
      <c r="G40" s="95"/>
      <c r="H40" s="95"/>
    </row>
    <row r="41" spans="1:10" x14ac:dyDescent="0.25">
      <c r="A41" s="54"/>
      <c r="B41" s="54"/>
      <c r="C41" s="57"/>
      <c r="D41" s="57"/>
      <c r="F41" s="95"/>
      <c r="G41" s="95"/>
      <c r="H41" s="95"/>
    </row>
    <row r="42" spans="1:10" x14ac:dyDescent="0.25">
      <c r="A42" s="54"/>
      <c r="B42" s="54"/>
      <c r="C42" s="57"/>
      <c r="D42" s="57"/>
      <c r="F42" s="95"/>
      <c r="G42" s="95"/>
      <c r="H42" s="95"/>
    </row>
    <row r="43" spans="1:10" x14ac:dyDescent="0.25">
      <c r="A43" s="54"/>
      <c r="B43" s="54"/>
      <c r="C43" s="57"/>
      <c r="D43" s="57"/>
      <c r="F43" s="95"/>
      <c r="G43" s="95"/>
      <c r="H43" s="95"/>
    </row>
    <row r="44" spans="1:10" x14ac:dyDescent="0.25">
      <c r="A44" s="54"/>
      <c r="B44" s="54"/>
      <c r="C44" s="57"/>
      <c r="D44" s="57"/>
      <c r="F44" s="95"/>
      <c r="G44" s="95"/>
      <c r="H44" s="95"/>
    </row>
    <row r="45" spans="1:10" x14ac:dyDescent="0.25">
      <c r="A45" s="54"/>
      <c r="B45" s="54"/>
      <c r="C45" s="57"/>
      <c r="D45" s="57"/>
      <c r="F45" s="95"/>
      <c r="G45" s="95"/>
      <c r="H45" s="95"/>
    </row>
    <row r="46" spans="1:10" x14ac:dyDescent="0.25">
      <c r="A46" s="54"/>
      <c r="B46" s="54"/>
      <c r="C46" s="57"/>
      <c r="D46" s="57"/>
      <c r="F46" s="95"/>
      <c r="G46" s="95"/>
      <c r="H46" s="95"/>
    </row>
    <row r="47" spans="1:10" x14ac:dyDescent="0.25">
      <c r="A47" s="218" t="s">
        <v>39</v>
      </c>
      <c r="B47" s="216">
        <f>SUM(B14:B46)</f>
        <v>0</v>
      </c>
      <c r="C47" s="218" t="s">
        <v>39</v>
      </c>
      <c r="D47" s="216">
        <f>SUM(D14:D46)</f>
        <v>0</v>
      </c>
      <c r="F47" s="95"/>
      <c r="G47" s="95"/>
      <c r="H47" s="95"/>
    </row>
    <row r="48" spans="1:10" x14ac:dyDescent="0.25">
      <c r="A48" s="219" t="s">
        <v>51</v>
      </c>
      <c r="B48" s="220">
        <f>B47+B11</f>
        <v>0</v>
      </c>
      <c r="C48" s="219" t="s">
        <v>51</v>
      </c>
      <c r="D48" s="221">
        <f>D47+D11</f>
        <v>0</v>
      </c>
      <c r="F48" s="95"/>
      <c r="G48" s="95"/>
      <c r="H48" s="95"/>
    </row>
    <row r="49" s="95" customFormat="1" x14ac:dyDescent="0.25"/>
    <row r="50" s="95" customFormat="1" x14ac:dyDescent="0.25"/>
    <row r="51" s="95" customFormat="1" x14ac:dyDescent="0.25"/>
    <row r="52" s="95" customFormat="1" x14ac:dyDescent="0.25"/>
    <row r="53" s="95" customFormat="1" x14ac:dyDescent="0.25"/>
    <row r="54" s="95" customFormat="1" x14ac:dyDescent="0.25"/>
    <row r="55" s="95" customFormat="1" x14ac:dyDescent="0.25"/>
    <row r="56" s="95" customFormat="1" x14ac:dyDescent="0.25"/>
    <row r="57" s="95" customFormat="1" x14ac:dyDescent="0.25"/>
    <row r="58" s="95" customFormat="1" x14ac:dyDescent="0.25"/>
    <row r="59" s="95" customFormat="1" x14ac:dyDescent="0.25"/>
    <row r="60" s="95" customFormat="1" x14ac:dyDescent="0.25"/>
    <row r="61" s="95" customFormat="1" x14ac:dyDescent="0.25"/>
    <row r="62" s="95" customFormat="1" x14ac:dyDescent="0.25"/>
    <row r="63" s="95" customFormat="1" x14ac:dyDescent="0.25"/>
    <row r="64" s="95" customFormat="1" x14ac:dyDescent="0.25"/>
    <row r="65" s="95" customFormat="1" x14ac:dyDescent="0.25"/>
    <row r="66" s="95" customFormat="1" x14ac:dyDescent="0.25"/>
    <row r="67" s="95" customFormat="1" x14ac:dyDescent="0.25"/>
    <row r="68" s="95" customFormat="1" x14ac:dyDescent="0.25"/>
    <row r="69" s="95" customFormat="1" x14ac:dyDescent="0.25"/>
    <row r="70" s="95" customFormat="1" x14ac:dyDescent="0.25"/>
    <row r="71" s="95" customFormat="1" x14ac:dyDescent="0.25"/>
    <row r="72" s="95" customFormat="1" x14ac:dyDescent="0.25"/>
    <row r="73" s="95" customFormat="1" x14ac:dyDescent="0.25"/>
    <row r="74" s="95" customFormat="1" x14ac:dyDescent="0.25"/>
    <row r="75" s="95" customFormat="1" x14ac:dyDescent="0.25"/>
    <row r="76" s="95" customFormat="1" x14ac:dyDescent="0.25"/>
    <row r="77" s="95" customFormat="1" x14ac:dyDescent="0.25"/>
    <row r="78" s="95" customFormat="1" x14ac:dyDescent="0.25"/>
    <row r="79" s="95" customFormat="1" x14ac:dyDescent="0.25"/>
    <row r="80" s="95" customFormat="1" x14ac:dyDescent="0.25"/>
    <row r="81" s="95" customFormat="1" x14ac:dyDescent="0.25"/>
    <row r="82" s="95" customFormat="1" x14ac:dyDescent="0.25"/>
    <row r="83" s="95" customFormat="1" x14ac:dyDescent="0.25"/>
    <row r="84" s="95" customFormat="1" x14ac:dyDescent="0.25"/>
    <row r="85" s="95" customFormat="1" x14ac:dyDescent="0.25"/>
    <row r="86" s="95" customFormat="1" x14ac:dyDescent="0.25"/>
    <row r="87" s="95" customFormat="1" x14ac:dyDescent="0.25"/>
    <row r="88" s="95" customFormat="1" x14ac:dyDescent="0.25"/>
    <row r="89" s="95" customFormat="1" x14ac:dyDescent="0.25"/>
    <row r="90" s="95" customFormat="1" x14ac:dyDescent="0.25"/>
    <row r="91" s="95" customFormat="1" x14ac:dyDescent="0.25"/>
    <row r="92" s="95" customFormat="1" x14ac:dyDescent="0.25"/>
    <row r="93" s="95" customFormat="1" x14ac:dyDescent="0.25"/>
    <row r="94" s="95" customFormat="1" x14ac:dyDescent="0.25"/>
    <row r="95" s="95" customFormat="1" x14ac:dyDescent="0.25"/>
    <row r="96" s="95" customFormat="1" x14ac:dyDescent="0.25"/>
    <row r="97" s="95" customFormat="1" x14ac:dyDescent="0.25"/>
    <row r="98" s="95" customFormat="1" x14ac:dyDescent="0.25"/>
    <row r="99" s="95" customFormat="1" x14ac:dyDescent="0.25"/>
    <row r="100" s="95" customFormat="1" x14ac:dyDescent="0.25"/>
    <row r="101" s="95" customFormat="1" x14ac:dyDescent="0.25"/>
    <row r="102" s="95" customFormat="1" x14ac:dyDescent="0.25"/>
    <row r="103" s="95" customFormat="1" x14ac:dyDescent="0.25"/>
    <row r="104" s="95" customFormat="1" x14ac:dyDescent="0.25"/>
    <row r="105" s="95" customFormat="1" x14ac:dyDescent="0.25"/>
    <row r="106" s="95" customFormat="1" x14ac:dyDescent="0.25"/>
    <row r="107" s="95" customFormat="1" x14ac:dyDescent="0.25"/>
    <row r="108" s="95" customFormat="1" x14ac:dyDescent="0.25"/>
    <row r="109" s="95" customFormat="1" x14ac:dyDescent="0.25"/>
    <row r="110" s="95" customFormat="1" x14ac:dyDescent="0.25"/>
    <row r="111" s="95" customFormat="1" x14ac:dyDescent="0.25"/>
    <row r="112" s="95" customFormat="1" x14ac:dyDescent="0.25"/>
    <row r="113" s="95" customFormat="1" x14ac:dyDescent="0.25"/>
    <row r="114" s="95" customFormat="1" x14ac:dyDescent="0.25"/>
    <row r="115" s="95" customFormat="1" x14ac:dyDescent="0.25"/>
    <row r="116" s="95" customFormat="1" x14ac:dyDescent="0.25"/>
    <row r="117" s="95" customFormat="1" x14ac:dyDescent="0.25"/>
    <row r="118" s="95" customFormat="1" x14ac:dyDescent="0.25"/>
    <row r="119" s="95" customFormat="1" x14ac:dyDescent="0.25"/>
    <row r="120" s="95" customFormat="1" x14ac:dyDescent="0.25"/>
    <row r="121" s="95" customFormat="1" x14ac:dyDescent="0.25"/>
    <row r="122" s="95" customFormat="1" x14ac:dyDescent="0.25"/>
    <row r="123" s="95" customFormat="1" x14ac:dyDescent="0.25"/>
    <row r="124" s="95" customFormat="1" x14ac:dyDescent="0.25"/>
    <row r="125" s="95" customFormat="1" x14ac:dyDescent="0.25"/>
    <row r="126" s="95" customFormat="1" x14ac:dyDescent="0.25"/>
    <row r="127" s="95" customFormat="1" x14ac:dyDescent="0.25"/>
    <row r="128" s="95" customFormat="1" x14ac:dyDescent="0.25"/>
    <row r="129" s="95" customFormat="1" x14ac:dyDescent="0.25"/>
    <row r="130" s="95" customFormat="1" x14ac:dyDescent="0.25"/>
    <row r="131" s="95" customFormat="1" x14ac:dyDescent="0.25"/>
    <row r="132" s="95" customFormat="1" x14ac:dyDescent="0.25"/>
    <row r="133" s="95" customFormat="1" x14ac:dyDescent="0.25"/>
    <row r="134" s="95" customFormat="1" x14ac:dyDescent="0.25"/>
    <row r="135" s="95" customFormat="1" x14ac:dyDescent="0.25"/>
    <row r="136" s="95" customFormat="1" x14ac:dyDescent="0.25"/>
    <row r="137" s="95" customFormat="1" x14ac:dyDescent="0.25"/>
    <row r="138" s="95" customFormat="1" x14ac:dyDescent="0.25"/>
    <row r="139" s="95" customFormat="1" x14ac:dyDescent="0.25"/>
    <row r="140" s="95" customFormat="1" x14ac:dyDescent="0.25"/>
    <row r="141" s="95" customFormat="1" x14ac:dyDescent="0.25"/>
    <row r="142" s="95" customFormat="1" x14ac:dyDescent="0.25"/>
    <row r="143" s="95" customFormat="1" x14ac:dyDescent="0.25"/>
    <row r="144" s="95" customFormat="1" x14ac:dyDescent="0.25"/>
    <row r="145" s="95" customFormat="1" x14ac:dyDescent="0.25"/>
    <row r="146" s="95" customFormat="1" x14ac:dyDescent="0.25"/>
    <row r="147" s="95" customFormat="1" x14ac:dyDescent="0.25"/>
    <row r="148" s="95" customFormat="1" x14ac:dyDescent="0.25"/>
    <row r="149" s="95" customFormat="1" x14ac:dyDescent="0.25"/>
    <row r="150" s="95" customFormat="1" x14ac:dyDescent="0.25"/>
    <row r="151" s="95" customFormat="1" x14ac:dyDescent="0.25"/>
    <row r="152" s="95" customFormat="1" x14ac:dyDescent="0.25"/>
    <row r="153" s="95" customFormat="1" x14ac:dyDescent="0.25"/>
    <row r="154" s="95" customFormat="1" x14ac:dyDescent="0.25"/>
    <row r="155" s="95" customFormat="1" x14ac:dyDescent="0.25"/>
    <row r="156" s="95" customFormat="1" x14ac:dyDescent="0.25"/>
    <row r="157" s="95" customFormat="1" x14ac:dyDescent="0.25"/>
    <row r="158" s="95" customFormat="1" x14ac:dyDescent="0.25"/>
    <row r="159" s="95" customFormat="1" x14ac:dyDescent="0.25"/>
    <row r="160" s="95" customFormat="1" x14ac:dyDescent="0.25"/>
    <row r="161" s="95" customFormat="1" x14ac:dyDescent="0.25"/>
    <row r="162" s="95" customFormat="1" x14ac:dyDescent="0.25"/>
    <row r="163" s="95" customFormat="1" x14ac:dyDescent="0.25"/>
    <row r="164" s="95" customFormat="1" x14ac:dyDescent="0.25"/>
    <row r="165" s="95" customFormat="1" x14ac:dyDescent="0.25"/>
    <row r="166" s="95" customFormat="1" x14ac:dyDescent="0.25"/>
    <row r="167" s="95" customFormat="1" x14ac:dyDescent="0.25"/>
    <row r="168" s="95" customFormat="1" x14ac:dyDescent="0.25"/>
    <row r="169" s="95" customFormat="1" x14ac:dyDescent="0.25"/>
    <row r="170" s="95" customFormat="1" x14ac:dyDescent="0.25"/>
    <row r="171" s="95" customFormat="1" x14ac:dyDescent="0.25"/>
    <row r="172" s="95" customFormat="1" x14ac:dyDescent="0.25"/>
    <row r="173" s="95" customFormat="1" x14ac:dyDescent="0.25"/>
    <row r="174" s="95" customFormat="1" x14ac:dyDescent="0.25"/>
    <row r="175" s="95" customFormat="1" x14ac:dyDescent="0.25"/>
    <row r="176" s="95" customFormat="1" x14ac:dyDescent="0.25"/>
    <row r="177" s="95" customFormat="1" x14ac:dyDescent="0.25"/>
    <row r="178" s="95" customFormat="1" x14ac:dyDescent="0.25"/>
    <row r="179" s="95" customFormat="1" x14ac:dyDescent="0.25"/>
    <row r="180" s="95" customFormat="1" x14ac:dyDescent="0.25"/>
    <row r="181" s="95" customFormat="1" x14ac:dyDescent="0.25"/>
    <row r="182" s="95" customFormat="1" x14ac:dyDescent="0.25"/>
    <row r="183" s="95" customFormat="1" x14ac:dyDescent="0.25"/>
    <row r="184" s="95" customFormat="1" x14ac:dyDescent="0.25"/>
    <row r="185" s="95" customFormat="1" x14ac:dyDescent="0.25"/>
    <row r="186" s="95" customFormat="1" x14ac:dyDescent="0.25"/>
    <row r="187" s="95" customFormat="1" x14ac:dyDescent="0.25"/>
    <row r="188" s="95" customFormat="1" x14ac:dyDescent="0.25"/>
    <row r="189" s="95" customFormat="1" x14ac:dyDescent="0.25"/>
    <row r="190" s="95" customFormat="1" x14ac:dyDescent="0.25"/>
    <row r="191" s="95" customFormat="1" x14ac:dyDescent="0.25"/>
    <row r="192" s="95" customFormat="1" x14ac:dyDescent="0.25"/>
    <row r="193" spans="6:8" s="95" customFormat="1" x14ac:dyDescent="0.25"/>
    <row r="194" spans="6:8" s="95" customFormat="1" x14ac:dyDescent="0.25"/>
    <row r="195" spans="6:8" x14ac:dyDescent="0.25">
      <c r="F195" s="95"/>
      <c r="G195" s="95"/>
      <c r="H195" s="95"/>
    </row>
    <row r="196" spans="6:8" x14ac:dyDescent="0.25">
      <c r="F196" s="95"/>
      <c r="G196" s="95"/>
      <c r="H196" s="95"/>
    </row>
    <row r="197" spans="6:8" x14ac:dyDescent="0.25">
      <c r="F197" s="95"/>
      <c r="G197" s="95"/>
      <c r="H197" s="95"/>
    </row>
    <row r="198" spans="6:8" x14ac:dyDescent="0.25">
      <c r="F198" s="95"/>
      <c r="G198" s="95"/>
      <c r="H198" s="95"/>
    </row>
    <row r="199" spans="6:8" x14ac:dyDescent="0.25">
      <c r="F199" s="95"/>
      <c r="G199" s="95"/>
      <c r="H199" s="95"/>
    </row>
    <row r="200" spans="6:8" x14ac:dyDescent="0.25">
      <c r="F200" s="95"/>
      <c r="G200" s="95"/>
      <c r="H200" s="95"/>
    </row>
    <row r="201" spans="6:8" x14ac:dyDescent="0.25">
      <c r="F201" s="95"/>
      <c r="G201" s="95"/>
      <c r="H201" s="95"/>
    </row>
    <row r="202" spans="6:8" x14ac:dyDescent="0.25">
      <c r="F202" s="95"/>
      <c r="G202" s="95"/>
      <c r="H202" s="95"/>
    </row>
    <row r="203" spans="6:8" x14ac:dyDescent="0.25">
      <c r="F203" s="95"/>
      <c r="G203" s="95"/>
      <c r="H203" s="95"/>
    </row>
    <row r="204" spans="6:8" x14ac:dyDescent="0.25">
      <c r="F204" s="95"/>
      <c r="G204" s="95"/>
      <c r="H204" s="95"/>
    </row>
    <row r="205" spans="6:8" x14ac:dyDescent="0.25">
      <c r="F205" s="95"/>
      <c r="G205" s="95"/>
      <c r="H205" s="95"/>
    </row>
    <row r="206" spans="6:8" x14ac:dyDescent="0.25">
      <c r="F206" s="95"/>
      <c r="G206" s="95"/>
      <c r="H206" s="95"/>
    </row>
  </sheetData>
  <mergeCells count="4">
    <mergeCell ref="A1:D1"/>
    <mergeCell ref="E2:H7"/>
    <mergeCell ref="I8:K10"/>
    <mergeCell ref="F21:J33"/>
  </mergeCells>
  <conditionalFormatting sqref="H11">
    <cfRule type="expression" dxfId="2" priority="3">
      <formula>AND($H$11&lt;$H$14,$H$11&lt;$H$17)</formula>
    </cfRule>
  </conditionalFormatting>
  <conditionalFormatting sqref="H14">
    <cfRule type="expression" dxfId="1" priority="2">
      <formula>AND($H$14&lt;$H$11,$H$14&lt;$H$17)</formula>
    </cfRule>
  </conditionalFormatting>
  <conditionalFormatting sqref="H17">
    <cfRule type="expression" dxfId="0" priority="1">
      <formula>AND($H$17&lt;$H$14,$H$17&lt;$H$11)</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8" r:id="rId4" name="Button 2">
              <controlPr defaultSize="0" print="0" autoFill="0" autoPict="0" macro="[0]!sbClearCellsRelNat">
                <anchor moveWithCells="1" sizeWithCells="1">
                  <from>
                    <xdr:col>4</xdr:col>
                    <xdr:colOff>257175</xdr:colOff>
                    <xdr:row>1</xdr:row>
                    <xdr:rowOff>180975</xdr:rowOff>
                  </from>
                  <to>
                    <xdr:col>7</xdr:col>
                    <xdr:colOff>504825</xdr:colOff>
                    <xdr:row>6</xdr:row>
                    <xdr:rowOff>38100</xdr:rowOff>
                  </to>
                </anchor>
              </controlPr>
            </control>
          </mc:Choice>
        </mc:AlternateContent>
        <mc:AlternateContent xmlns:mc="http://schemas.openxmlformats.org/markup-compatibility/2006">
          <mc:Choice Requires="x14">
            <control shapeId="19459" r:id="rId5" name="Button 3">
              <controlPr defaultSize="0" print="0" autoFill="0" autoPict="0" macro="[0]!sbCopyRelNatALL">
                <anchor moveWithCells="1" sizeWithCells="1">
                  <from>
                    <xdr:col>8</xdr:col>
                    <xdr:colOff>9525</xdr:colOff>
                    <xdr:row>10</xdr:row>
                    <xdr:rowOff>104775</xdr:rowOff>
                  </from>
                  <to>
                    <xdr:col>10</xdr:col>
                    <xdr:colOff>371475</xdr:colOff>
                    <xdr:row>12</xdr:row>
                    <xdr:rowOff>104775</xdr:rowOff>
                  </to>
                </anchor>
              </controlPr>
            </control>
          </mc:Choice>
        </mc:AlternateContent>
        <mc:AlternateContent xmlns:mc="http://schemas.openxmlformats.org/markup-compatibility/2006">
          <mc:Choice Requires="x14">
            <control shapeId="19460" r:id="rId6" name="Button 4">
              <controlPr defaultSize="0" print="0" autoFill="0" autoPict="0" macro="[0]!sbCopyRelNatTree">
                <anchor moveWithCells="1" sizeWithCells="1">
                  <from>
                    <xdr:col>8</xdr:col>
                    <xdr:colOff>9525</xdr:colOff>
                    <xdr:row>13</xdr:row>
                    <xdr:rowOff>104775</xdr:rowOff>
                  </from>
                  <to>
                    <xdr:col>10</xdr:col>
                    <xdr:colOff>371475</xdr:colOff>
                    <xdr:row>15</xdr:row>
                    <xdr:rowOff>104775</xdr:rowOff>
                  </to>
                </anchor>
              </controlPr>
            </control>
          </mc:Choice>
        </mc:AlternateContent>
        <mc:AlternateContent xmlns:mc="http://schemas.openxmlformats.org/markup-compatibility/2006">
          <mc:Choice Requires="x14">
            <control shapeId="19461" r:id="rId7" name="Button 5">
              <controlPr defaultSize="0" print="0" autoFill="0" autoPict="0" macro="[0]!sbCopyRelNatHerb">
                <anchor moveWithCells="1" sizeWithCells="1">
                  <from>
                    <xdr:col>8</xdr:col>
                    <xdr:colOff>9525</xdr:colOff>
                    <xdr:row>16</xdr:row>
                    <xdr:rowOff>76200</xdr:rowOff>
                  </from>
                  <to>
                    <xdr:col>10</xdr:col>
                    <xdr:colOff>371475</xdr:colOff>
                    <xdr:row>18</xdr:row>
                    <xdr:rowOff>76200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DU108"/>
  <sheetViews>
    <sheetView zoomScale="75" zoomScaleNormal="75" zoomScalePageLayoutView="125" workbookViewId="0">
      <selection activeCell="B7" sqref="B7"/>
    </sheetView>
  </sheetViews>
  <sheetFormatPr defaultColWidth="24.7109375" defaultRowHeight="15" x14ac:dyDescent="0.25"/>
  <cols>
    <col min="1" max="1" width="59.140625" style="2" customWidth="1"/>
    <col min="2" max="2" width="19" style="1" customWidth="1"/>
    <col min="3" max="3" width="19.140625" style="1" customWidth="1"/>
    <col min="4" max="4" width="16.28515625" style="1" customWidth="1"/>
    <col min="5" max="5" width="18.42578125" style="1" customWidth="1"/>
    <col min="6" max="6" width="17" style="1" customWidth="1"/>
    <col min="7" max="7" width="17.85546875" style="1" customWidth="1"/>
    <col min="8" max="8" width="19.42578125" style="1" customWidth="1"/>
    <col min="9" max="9" width="16.42578125" style="1" customWidth="1"/>
    <col min="10" max="10" width="14" style="1" customWidth="1"/>
    <col min="11" max="11" width="21.42578125" style="1" customWidth="1"/>
    <col min="12" max="12" width="20.42578125" style="1" customWidth="1"/>
    <col min="13" max="13" width="16.7109375" style="1" customWidth="1"/>
    <col min="14" max="14" width="18.140625" style="1" customWidth="1"/>
    <col min="15" max="15" width="19.42578125" style="1" customWidth="1"/>
    <col min="16" max="16" width="13.42578125" style="1" customWidth="1"/>
    <col min="17" max="17" width="17.85546875" style="10" customWidth="1"/>
    <col min="18" max="18" width="18.42578125" style="1" customWidth="1"/>
    <col min="19" max="19" width="13.28515625" style="74" customWidth="1"/>
    <col min="20" max="20" width="15.42578125" style="74" customWidth="1"/>
    <col min="21" max="21" width="13.7109375" style="74" customWidth="1"/>
    <col min="22" max="22" width="13" style="74" customWidth="1"/>
    <col min="23" max="23" width="12" style="74" customWidth="1"/>
    <col min="24" max="24" width="12.28515625" style="74" customWidth="1"/>
    <col min="25" max="25" width="11.7109375" style="74" customWidth="1"/>
    <col min="26" max="26" width="13.42578125" style="74" customWidth="1"/>
    <col min="27" max="27" width="12.28515625" style="74" customWidth="1"/>
    <col min="28" max="28" width="15.7109375" style="74" customWidth="1"/>
    <col min="29" max="29" width="15.140625" style="74" customWidth="1"/>
    <col min="30" max="30" width="13.28515625" style="74" customWidth="1"/>
    <col min="31" max="31" width="13.85546875" style="74" customWidth="1"/>
    <col min="32" max="32" width="15.140625" style="74" customWidth="1"/>
    <col min="33" max="33" width="18" style="74" customWidth="1"/>
    <col min="34" max="34" width="20.140625" style="74" customWidth="1"/>
    <col min="35" max="35" width="21" style="74" customWidth="1"/>
    <col min="36" max="36" width="12.7109375" style="74" customWidth="1"/>
    <col min="37" max="37" width="15.42578125" style="74" customWidth="1"/>
    <col min="38" max="38" width="16.140625" style="74" customWidth="1"/>
    <col min="39" max="39" width="15.28515625" style="74" customWidth="1"/>
    <col min="40" max="40" width="17.5703125" style="74" customWidth="1"/>
    <col min="41" max="41" width="15.28515625" style="74" customWidth="1"/>
    <col min="42" max="42" width="15.140625" style="74" customWidth="1"/>
    <col min="43" max="43" width="13.7109375" style="74" customWidth="1"/>
    <col min="44" max="44" width="13.140625" style="74" customWidth="1"/>
    <col min="45" max="45" width="12" style="74" customWidth="1"/>
    <col min="46" max="47" width="11.28515625" style="74" customWidth="1"/>
    <col min="48" max="49" width="10.42578125" style="75" customWidth="1"/>
    <col min="50" max="50" width="13" style="75" customWidth="1"/>
    <col min="51" max="51" width="13.7109375" style="75" customWidth="1"/>
    <col min="52" max="52" width="13.42578125" style="75" customWidth="1"/>
    <col min="53" max="53" width="10.140625" style="75" customWidth="1"/>
    <col min="54" max="54" width="6.28515625" style="75" customWidth="1"/>
    <col min="55" max="55" width="10.28515625" style="75" customWidth="1"/>
    <col min="56" max="56" width="10.7109375" style="75" customWidth="1"/>
    <col min="57" max="57" width="10.140625" style="75" customWidth="1"/>
    <col min="58" max="58" width="13.140625" style="75" customWidth="1"/>
    <col min="59" max="59" width="10" style="75" customWidth="1"/>
    <col min="60" max="60" width="6.85546875" style="75" customWidth="1"/>
    <col min="61" max="61" width="7.28515625" style="75" customWidth="1"/>
    <col min="62" max="83" width="24.7109375" style="75"/>
    <col min="84" max="85" width="24.7109375" style="7"/>
    <col min="86" max="16384" width="24.7109375" style="2"/>
  </cols>
  <sheetData>
    <row r="1" spans="1:125" ht="18.75" customHeight="1" x14ac:dyDescent="0.25">
      <c r="A1" s="11"/>
      <c r="B1" s="11"/>
      <c r="C1" s="11"/>
      <c r="D1" s="15"/>
      <c r="E1" s="16"/>
      <c r="F1" s="16"/>
      <c r="G1" s="15"/>
      <c r="H1" s="15"/>
      <c r="I1" s="15"/>
      <c r="J1" s="15"/>
      <c r="K1" s="15"/>
      <c r="L1" s="17"/>
      <c r="M1" s="17"/>
      <c r="N1" s="16"/>
      <c r="O1" s="16"/>
      <c r="P1" s="16"/>
      <c r="Q1" s="16"/>
      <c r="R1" s="16"/>
      <c r="S1" s="16"/>
      <c r="T1" s="16"/>
      <c r="U1" s="67"/>
      <c r="V1" s="67"/>
      <c r="W1" s="67"/>
      <c r="X1" s="67"/>
      <c r="Y1" s="67"/>
      <c r="Z1" s="67"/>
      <c r="AA1" s="67"/>
      <c r="AB1" s="67"/>
      <c r="AC1" s="67"/>
      <c r="AD1" s="67"/>
      <c r="AE1" s="67"/>
      <c r="AF1" s="67"/>
      <c r="AG1" s="67"/>
      <c r="AH1" s="67"/>
      <c r="AI1" s="67"/>
      <c r="AJ1" s="67"/>
      <c r="AK1" s="67"/>
      <c r="AL1" s="67"/>
      <c r="AM1" s="67"/>
      <c r="AN1" s="345"/>
      <c r="AO1" s="345"/>
      <c r="AP1" s="345"/>
      <c r="AQ1" s="345"/>
      <c r="AR1" s="345"/>
      <c r="AS1" s="345"/>
      <c r="AT1" s="345"/>
      <c r="AU1" s="345"/>
      <c r="AV1" s="74"/>
      <c r="AW1" s="74"/>
      <c r="CF1" s="75"/>
      <c r="CG1" s="75"/>
      <c r="CH1" s="7"/>
    </row>
    <row r="2" spans="1:125" s="3" customFormat="1" ht="21" x14ac:dyDescent="0.25">
      <c r="A2" s="11"/>
      <c r="B2" s="11"/>
      <c r="C2" s="11"/>
      <c r="D2" s="16"/>
      <c r="E2" s="18"/>
      <c r="F2" s="18"/>
      <c r="G2" s="19"/>
      <c r="H2" s="19"/>
      <c r="I2" s="346"/>
      <c r="J2" s="346"/>
      <c r="K2" s="346"/>
      <c r="L2" s="20"/>
      <c r="M2" s="20"/>
      <c r="N2" s="21"/>
      <c r="O2" s="21"/>
      <c r="P2" s="21"/>
      <c r="Q2" s="21"/>
      <c r="R2" s="22"/>
      <c r="S2" s="16"/>
      <c r="T2" s="16"/>
      <c r="U2" s="67"/>
      <c r="V2" s="67"/>
      <c r="W2" s="67"/>
      <c r="X2" s="67"/>
      <c r="Y2" s="345"/>
      <c r="Z2" s="345"/>
      <c r="AA2" s="345"/>
      <c r="AB2" s="345"/>
      <c r="AC2" s="345"/>
      <c r="AD2" s="345"/>
      <c r="AE2" s="345"/>
      <c r="AF2" s="345"/>
      <c r="AG2" s="345"/>
      <c r="AH2" s="345"/>
      <c r="AI2" s="345"/>
      <c r="AJ2" s="345"/>
      <c r="AK2" s="345"/>
      <c r="AL2" s="345"/>
      <c r="AM2" s="345"/>
      <c r="AN2" s="345"/>
      <c r="AO2" s="345"/>
      <c r="AP2" s="345"/>
      <c r="AQ2" s="345"/>
      <c r="AR2" s="345"/>
      <c r="AS2" s="345"/>
      <c r="AT2" s="345"/>
      <c r="AU2" s="345"/>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8"/>
    </row>
    <row r="3" spans="1:125" s="4" customFormat="1" ht="31.5" hidden="1" x14ac:dyDescent="0.25">
      <c r="A3" s="63"/>
      <c r="B3" s="63"/>
      <c r="C3" s="63"/>
      <c r="D3" s="18"/>
      <c r="E3" s="23"/>
      <c r="F3" s="24" t="s">
        <v>37</v>
      </c>
      <c r="G3" s="43" t="e">
        <f>GEOMEAN(K5:L5)</f>
        <v>#NUM!</v>
      </c>
      <c r="H3" s="25" t="e">
        <f>GEOMEAN(K5:M5)</f>
        <v>#NUM!</v>
      </c>
      <c r="I3" s="25"/>
      <c r="J3" s="25"/>
      <c r="K3" s="25"/>
      <c r="L3" s="26"/>
      <c r="M3" s="26"/>
      <c r="N3" s="22"/>
      <c r="O3" s="22"/>
      <c r="P3" s="22"/>
      <c r="Q3" s="22"/>
      <c r="R3" s="22"/>
      <c r="S3" s="25"/>
      <c r="T3" s="25"/>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c r="CA3" s="77"/>
      <c r="CB3" s="77"/>
      <c r="CC3" s="77"/>
      <c r="CD3" s="77"/>
      <c r="CE3" s="77"/>
      <c r="CF3" s="77"/>
      <c r="CG3" s="77"/>
      <c r="CH3" s="9"/>
    </row>
    <row r="4" spans="1:125" s="13" customFormat="1" ht="99" customHeight="1" x14ac:dyDescent="0.25">
      <c r="A4" s="247" t="s">
        <v>1568</v>
      </c>
      <c r="B4" s="237" t="s">
        <v>149</v>
      </c>
      <c r="C4" s="237" t="s">
        <v>1539</v>
      </c>
      <c r="D4" s="237" t="s">
        <v>1540</v>
      </c>
      <c r="E4" s="237" t="s">
        <v>54</v>
      </c>
      <c r="F4" s="237" t="s">
        <v>1565</v>
      </c>
      <c r="G4" s="237" t="s">
        <v>58</v>
      </c>
      <c r="H4" s="237" t="s">
        <v>110</v>
      </c>
      <c r="I4" s="237" t="s">
        <v>1541</v>
      </c>
      <c r="J4" s="237" t="s">
        <v>1542</v>
      </c>
      <c r="K4" s="237" t="s">
        <v>1543</v>
      </c>
      <c r="L4" s="237" t="s">
        <v>1544</v>
      </c>
      <c r="M4" s="237" t="s">
        <v>1545</v>
      </c>
      <c r="N4" s="237" t="s">
        <v>1546</v>
      </c>
      <c r="O4" s="246" t="s">
        <v>162</v>
      </c>
      <c r="P4" s="246" t="s">
        <v>145</v>
      </c>
      <c r="Q4" s="237" t="s">
        <v>1547</v>
      </c>
      <c r="R4" s="237" t="s">
        <v>1548</v>
      </c>
      <c r="S4" s="246" t="s">
        <v>119</v>
      </c>
      <c r="T4" s="246" t="s">
        <v>120</v>
      </c>
      <c r="U4" s="246" t="s">
        <v>118</v>
      </c>
      <c r="V4" s="246" t="s">
        <v>117</v>
      </c>
      <c r="W4" s="237" t="s">
        <v>1549</v>
      </c>
      <c r="X4" s="246" t="s">
        <v>130</v>
      </c>
      <c r="Y4" s="246" t="s">
        <v>131</v>
      </c>
      <c r="Z4" s="246" t="s">
        <v>111</v>
      </c>
      <c r="AA4" s="246" t="s">
        <v>112</v>
      </c>
      <c r="AB4" s="246" t="s">
        <v>113</v>
      </c>
      <c r="AC4" s="246" t="s">
        <v>114</v>
      </c>
      <c r="AD4" s="246" t="s">
        <v>115</v>
      </c>
      <c r="AE4" s="246" t="s">
        <v>116</v>
      </c>
      <c r="AF4" s="246" t="s">
        <v>132</v>
      </c>
      <c r="AG4" s="246" t="s">
        <v>133</v>
      </c>
      <c r="AH4" s="246" t="s">
        <v>134</v>
      </c>
      <c r="AI4" s="246" t="s">
        <v>135</v>
      </c>
      <c r="AJ4" s="246" t="s">
        <v>123</v>
      </c>
      <c r="AK4" s="246" t="s">
        <v>124</v>
      </c>
      <c r="AL4" s="246" t="s">
        <v>125</v>
      </c>
      <c r="AM4" s="246" t="s">
        <v>126</v>
      </c>
      <c r="AN4" s="237" t="s">
        <v>142</v>
      </c>
      <c r="AO4" s="246" t="s">
        <v>128</v>
      </c>
      <c r="AP4" s="246" t="s">
        <v>121</v>
      </c>
      <c r="AQ4" s="246" t="s">
        <v>122</v>
      </c>
      <c r="AR4" s="246" t="s">
        <v>127</v>
      </c>
      <c r="AS4" s="246" t="s">
        <v>129</v>
      </c>
      <c r="AT4" s="237" t="s">
        <v>150</v>
      </c>
      <c r="AU4" s="246" t="s">
        <v>136</v>
      </c>
      <c r="AV4" s="246" t="s">
        <v>137</v>
      </c>
      <c r="AW4" s="246" t="s">
        <v>138</v>
      </c>
      <c r="AX4" s="246" t="s">
        <v>139</v>
      </c>
      <c r="AY4" s="246" t="s">
        <v>140</v>
      </c>
      <c r="AZ4" s="246" t="s">
        <v>141</v>
      </c>
      <c r="BA4" s="237" t="s">
        <v>1552</v>
      </c>
      <c r="BB4" s="237" t="s">
        <v>1553</v>
      </c>
      <c r="BC4" s="237" t="s">
        <v>1554</v>
      </c>
      <c r="BD4" s="237" t="s">
        <v>1550</v>
      </c>
      <c r="BE4" s="237" t="s">
        <v>1551</v>
      </c>
      <c r="BF4" s="238" t="s">
        <v>13</v>
      </c>
      <c r="BG4" s="69"/>
      <c r="BH4" s="69"/>
      <c r="BI4" s="69"/>
      <c r="BJ4" s="69"/>
      <c r="BK4" s="69"/>
      <c r="BL4" s="70"/>
      <c r="BM4" s="69"/>
      <c r="BN4" s="69"/>
      <c r="BO4" s="69"/>
      <c r="BP4" s="69"/>
      <c r="BQ4" s="69"/>
      <c r="BR4" s="69"/>
      <c r="BS4" s="69"/>
      <c r="BT4" s="69"/>
      <c r="BU4" s="69"/>
      <c r="BV4" s="69"/>
      <c r="BW4" s="69"/>
      <c r="BX4" s="69"/>
      <c r="BY4" s="69"/>
      <c r="BZ4" s="69"/>
      <c r="CA4" s="69"/>
      <c r="CB4" s="69"/>
      <c r="CC4" s="69"/>
      <c r="CD4" s="69"/>
      <c r="CE4" s="69"/>
      <c r="CF4" s="69"/>
      <c r="CG4" s="69"/>
      <c r="CH4" s="41"/>
      <c r="CI4" s="41"/>
      <c r="CJ4" s="41"/>
      <c r="CK4" s="41"/>
      <c r="CL4" s="41"/>
      <c r="CM4" s="41"/>
      <c r="CN4" s="41"/>
      <c r="CO4" s="41"/>
      <c r="CP4" s="41"/>
      <c r="CQ4" s="41"/>
      <c r="CR4" s="41"/>
      <c r="CS4" s="41"/>
      <c r="CT4" s="41"/>
      <c r="CU4" s="41"/>
      <c r="CV4" s="41"/>
      <c r="CW4" s="41"/>
      <c r="CX4" s="78"/>
      <c r="CY4" s="78"/>
      <c r="CZ4" s="78"/>
      <c r="DA4" s="78"/>
      <c r="DB4" s="78"/>
      <c r="DC4" s="78"/>
      <c r="DD4" s="78"/>
      <c r="DE4" s="78"/>
      <c r="DF4" s="78"/>
      <c r="DG4" s="78"/>
      <c r="DH4" s="41"/>
      <c r="DI4" s="41"/>
      <c r="DJ4" s="41"/>
      <c r="DK4" s="41"/>
      <c r="DL4" s="41"/>
      <c r="DM4" s="41"/>
      <c r="DN4" s="41"/>
      <c r="DO4" s="41"/>
      <c r="DP4" s="41"/>
      <c r="DQ4" s="41"/>
      <c r="DR4" s="41"/>
      <c r="DS4" s="41"/>
      <c r="DT4" s="41"/>
      <c r="DU4" s="14"/>
    </row>
    <row r="5" spans="1:125" s="5" customFormat="1" ht="33.75" customHeight="1" x14ac:dyDescent="0.25">
      <c r="A5" s="248" t="s">
        <v>1569</v>
      </c>
      <c r="B5" s="228"/>
      <c r="C5" s="228"/>
      <c r="D5" s="228"/>
      <c r="F5" s="229"/>
      <c r="G5" s="230"/>
      <c r="H5" s="231"/>
      <c r="I5" s="92"/>
      <c r="J5" s="92"/>
      <c r="K5" s="92"/>
      <c r="L5" s="92"/>
      <c r="M5" s="92"/>
      <c r="N5" s="92"/>
      <c r="O5" s="92"/>
      <c r="P5" s="92"/>
      <c r="Q5" s="92"/>
      <c r="R5" s="92"/>
      <c r="S5" s="92"/>
      <c r="T5" s="92"/>
      <c r="U5" s="232"/>
      <c r="V5" s="232"/>
      <c r="W5" s="232"/>
      <c r="X5" s="232"/>
      <c r="Y5" s="232"/>
      <c r="Z5" s="232"/>
      <c r="AA5" s="232"/>
      <c r="AB5" s="232"/>
      <c r="AC5" s="232"/>
      <c r="AD5" s="232"/>
      <c r="AE5" s="232"/>
      <c r="AF5" s="232"/>
      <c r="AG5" s="232"/>
      <c r="AH5" s="232"/>
      <c r="AI5" s="232"/>
      <c r="AJ5" s="232"/>
      <c r="AK5" s="232"/>
      <c r="AL5" s="232"/>
      <c r="AM5" s="232"/>
      <c r="AN5" s="232"/>
      <c r="AO5" s="232"/>
      <c r="AP5" s="232"/>
      <c r="AQ5" s="232"/>
      <c r="AR5" s="232"/>
      <c r="AS5" s="232"/>
      <c r="AT5" s="232"/>
      <c r="AU5" s="232"/>
      <c r="AV5" s="232"/>
      <c r="AW5" s="232"/>
      <c r="AX5" s="232"/>
      <c r="AY5" s="232"/>
      <c r="AZ5" s="232"/>
      <c r="BA5" s="232"/>
      <c r="BB5" s="232"/>
      <c r="BC5" s="232"/>
      <c r="BD5" s="232"/>
      <c r="BE5" s="232"/>
      <c r="BF5" s="233"/>
      <c r="BH5" s="71"/>
      <c r="BI5" s="71"/>
      <c r="BJ5" s="71"/>
      <c r="BK5" s="71"/>
      <c r="BL5" s="71"/>
      <c r="BM5" s="71"/>
      <c r="BN5" s="71"/>
      <c r="BO5" s="71"/>
      <c r="BP5" s="71"/>
      <c r="BQ5" s="71"/>
      <c r="BR5" s="71"/>
      <c r="BS5" s="71"/>
      <c r="BT5" s="71"/>
      <c r="BU5" s="71"/>
      <c r="BV5" s="71"/>
      <c r="BW5" s="71"/>
      <c r="BX5" s="71"/>
      <c r="BY5" s="71"/>
      <c r="BZ5" s="71"/>
      <c r="CA5" s="71"/>
      <c r="CB5" s="71"/>
      <c r="CC5" s="71"/>
      <c r="CD5" s="71"/>
      <c r="CE5" s="71"/>
      <c r="CF5" s="71"/>
      <c r="CG5" s="71"/>
      <c r="CH5" s="71"/>
      <c r="CI5" s="71"/>
      <c r="CJ5" s="71"/>
      <c r="CK5" s="71"/>
      <c r="CL5" s="71"/>
      <c r="CM5" s="71"/>
      <c r="CN5" s="71"/>
      <c r="CO5" s="71"/>
      <c r="CP5" s="71"/>
      <c r="CQ5" s="71"/>
      <c r="CR5" s="71"/>
      <c r="CS5" s="71"/>
      <c r="CT5" s="71"/>
      <c r="CU5" s="71"/>
      <c r="CV5" s="71"/>
      <c r="CW5" s="71"/>
      <c r="CX5" s="79"/>
      <c r="CY5" s="79"/>
      <c r="CZ5" s="79"/>
      <c r="DA5" s="79"/>
      <c r="DB5" s="79"/>
      <c r="DC5" s="79"/>
      <c r="DD5" s="79"/>
      <c r="DE5" s="79"/>
      <c r="DF5" s="79"/>
      <c r="DG5" s="79"/>
      <c r="DH5" s="79"/>
      <c r="DI5" s="79"/>
      <c r="DJ5" s="79"/>
      <c r="DK5" s="79"/>
      <c r="DL5" s="71"/>
      <c r="DM5" s="71"/>
      <c r="DN5" s="71"/>
      <c r="DO5" s="71"/>
      <c r="DP5" s="71"/>
      <c r="DQ5" s="71"/>
      <c r="DR5" s="71"/>
      <c r="DS5" s="71"/>
      <c r="DT5" s="71"/>
      <c r="DU5" s="6"/>
    </row>
    <row r="6" spans="1:125" s="5" customFormat="1" ht="56.25" customHeight="1" x14ac:dyDescent="0.25">
      <c r="A6" s="249" t="s">
        <v>33</v>
      </c>
      <c r="B6" s="239" t="s">
        <v>24</v>
      </c>
      <c r="C6" s="239" t="s">
        <v>23</v>
      </c>
      <c r="D6" s="239" t="s">
        <v>25</v>
      </c>
      <c r="E6" s="239" t="s">
        <v>26</v>
      </c>
      <c r="F6" s="239" t="s">
        <v>27</v>
      </c>
      <c r="G6" s="239" t="s">
        <v>0</v>
      </c>
      <c r="H6" s="239" t="s">
        <v>2</v>
      </c>
      <c r="I6" s="239" t="s">
        <v>3</v>
      </c>
      <c r="J6" s="239" t="s">
        <v>4</v>
      </c>
      <c r="K6" s="240" t="s">
        <v>6</v>
      </c>
      <c r="L6" s="240" t="s">
        <v>106</v>
      </c>
      <c r="M6" s="239" t="s">
        <v>1</v>
      </c>
      <c r="N6" s="241" t="s">
        <v>29</v>
      </c>
      <c r="O6" s="242" t="s">
        <v>31</v>
      </c>
      <c r="P6" s="242" t="s">
        <v>32</v>
      </c>
      <c r="Q6" s="243" t="s">
        <v>146</v>
      </c>
      <c r="R6" s="243" t="s">
        <v>147</v>
      </c>
      <c r="S6" s="244" t="s">
        <v>148</v>
      </c>
      <c r="T6" s="245" t="s">
        <v>109</v>
      </c>
      <c r="U6" s="27"/>
      <c r="V6" s="71"/>
      <c r="W6" s="71"/>
      <c r="X6" s="71"/>
      <c r="Y6" s="72"/>
      <c r="Z6" s="72"/>
      <c r="AA6" s="72"/>
      <c r="AB6" s="72"/>
      <c r="AC6" s="72"/>
      <c r="AD6" s="72"/>
      <c r="AE6" s="72"/>
      <c r="AF6" s="71"/>
      <c r="AG6" s="72"/>
      <c r="AH6" s="72"/>
      <c r="AI6" s="72"/>
      <c r="AJ6" s="72"/>
      <c r="AK6" s="72"/>
      <c r="AL6" s="72"/>
      <c r="AM6" s="72"/>
      <c r="AN6" s="71"/>
      <c r="AO6" s="71"/>
      <c r="AP6" s="71"/>
      <c r="AQ6" s="71"/>
      <c r="AR6" s="71"/>
      <c r="AS6" s="71"/>
      <c r="AT6" s="71"/>
      <c r="AU6" s="72"/>
      <c r="AV6" s="72"/>
      <c r="AW6" s="72"/>
      <c r="AX6" s="71"/>
      <c r="AY6" s="71"/>
      <c r="AZ6" s="71"/>
      <c r="BA6" s="71"/>
      <c r="BB6" s="71"/>
      <c r="BC6" s="71"/>
      <c r="BD6" s="71"/>
      <c r="BE6" s="71"/>
      <c r="BF6" s="71"/>
      <c r="BG6" s="71"/>
      <c r="BH6" s="71"/>
      <c r="BI6" s="71"/>
      <c r="BJ6" s="71"/>
      <c r="BK6" s="71"/>
      <c r="BL6" s="71"/>
      <c r="BM6" s="71"/>
      <c r="BN6" s="71"/>
      <c r="BO6" s="71"/>
      <c r="BP6" s="71"/>
      <c r="BQ6" s="71"/>
      <c r="BR6" s="71"/>
      <c r="BS6" s="71"/>
      <c r="BT6" s="71"/>
      <c r="BU6" s="71"/>
      <c r="BV6" s="71"/>
      <c r="BW6" s="71"/>
      <c r="BX6" s="71"/>
      <c r="BY6" s="71"/>
      <c r="BZ6" s="71"/>
      <c r="CA6" s="71"/>
      <c r="CB6" s="71"/>
      <c r="CC6" s="71"/>
      <c r="CD6" s="71"/>
      <c r="CE6" s="71"/>
      <c r="CF6" s="71"/>
      <c r="CG6" s="71"/>
      <c r="CH6" s="71"/>
      <c r="CI6" s="6"/>
    </row>
    <row r="7" spans="1:125" s="157" customFormat="1" ht="51" customHeight="1" x14ac:dyDescent="0.25">
      <c r="A7" s="40" t="str">
        <f>IF(AND(C5="Nonforested Wetland",AN5="",AT5=""),"Nonforested Wetland w/o VEG5, VEG6","")</f>
        <v/>
      </c>
      <c r="B7" s="146">
        <f>(I5+J5)/2</f>
        <v>0</v>
      </c>
      <c r="C7" s="146">
        <f>IF(ISNUMBER(GEOMEAN($G$3, $M$5)),GEOMEAN($G$3, $M$5),0)</f>
        <v>0</v>
      </c>
      <c r="D7" s="146">
        <f>(N5+Q5+R5+W5)/4</f>
        <v>0</v>
      </c>
      <c r="E7" s="146">
        <f>(BA5+BB5+BC5)/3</f>
        <v>0</v>
      </c>
      <c r="F7" s="146">
        <f>BD5</f>
        <v>0</v>
      </c>
      <c r="G7" s="146">
        <f t="shared" ref="G7:G12" si="0">(B7*0.33)+(C7*0.67)</f>
        <v>0</v>
      </c>
      <c r="H7" s="146">
        <f t="shared" ref="H7:H12" si="1">(D7*0.55)+(E7*0.35)+(F7*0.1)</f>
        <v>0</v>
      </c>
      <c r="I7" s="146" t="str">
        <f>IF(G7=0,"n/a",IF(G7&gt;=3.8,"A+",IF(G7&gt;=3.5,"A-",IF(G7&gt;=3,"B+",IF(G7&gt;=2.5,"B-",IF(G7&gt;=2,"C+",IF(G7&gt;=1.5,"C-",IF(G7&lt;1.5,"D"))))))))</f>
        <v>n/a</v>
      </c>
      <c r="J7" s="146" t="str">
        <f>IF(H7=0,"n/a",IF(H7&gt;=3.8,"A+",IF(H7&gt;=3.5,"A-",IF(H7&gt;=3,"B+",IF(H7&gt;=2.5,"B-",IF(H7&gt;=2,"C+",IF(H7&gt;=1.5,"C-",IF(H7&lt;1.5,"D"))))))))</f>
        <v>n/a</v>
      </c>
      <c r="K7" s="147">
        <f>(H7*0.7)+(G7*0.3)</f>
        <v>0</v>
      </c>
      <c r="L7" s="148" t="str">
        <f>IF(K7=" "," ",IF(K7&gt;=3.8,"A+",IF(K7&gt;=3.5,"A-",IF(K7&gt;=3,"B+",IF(K7&gt;=2.5,"B-",IF(K7&gt;=2,"C+",IF(K7&gt;=1.5,"C-",IF(K7&lt;1.5,"D",IF(K7=0,"n/a")))))))))</f>
        <v>D</v>
      </c>
      <c r="M7" s="149" t="b">
        <f>IF($D$5="small",$D$91,IF($D$5="Large",$D$92,IF($D$5="Matrix",$D$93)))</f>
        <v>0</v>
      </c>
      <c r="N7" s="149" t="b">
        <f>IF($D$5="small",$E$91,IF($D$5="Large",$E$92,IF($D$5="Matrix",$E$93)))</f>
        <v>0</v>
      </c>
      <c r="O7" s="150" t="b">
        <f>IF(N7=FALSE,FALSE,K7+N7)</f>
        <v>0</v>
      </c>
      <c r="P7" s="151" t="b">
        <f>IF(O7=FALSE,FALSE,IF(O7&gt;=3.8,"A+",IF(O7&gt;=3.5,"A-",IF(O7&gt;=3,"B+",IF(O7&gt;=2.5,"B-",IF(O7&gt;=2,"C+",IF(O7&gt;=1.5,"C-",IF(O7&lt;1.5,"D",IF(O7=0,"n/a")))))))))</f>
        <v>0</v>
      </c>
      <c r="Q7" s="151" t="str">
        <f>IF(AND(L7&lt;&gt;"D",D7&lt;1.5, E7&lt;1.5),"D","")</f>
        <v/>
      </c>
      <c r="R7" s="151" t="str">
        <f>IF(OR(D7&lt;1.5, E7&lt;1.5),"C-","")</f>
        <v>C-</v>
      </c>
      <c r="S7" s="152"/>
      <c r="T7" s="153"/>
      <c r="U7" s="145"/>
      <c r="V7" s="154"/>
      <c r="W7" s="154"/>
      <c r="X7" s="154"/>
      <c r="Y7" s="155"/>
      <c r="Z7" s="155"/>
      <c r="AA7" s="155"/>
      <c r="AB7" s="155"/>
      <c r="AC7" s="155"/>
      <c r="AD7" s="155"/>
      <c r="AE7" s="155"/>
      <c r="AF7" s="154"/>
      <c r="AG7" s="155"/>
      <c r="AH7" s="155"/>
      <c r="AI7" s="155"/>
      <c r="AJ7" s="155"/>
      <c r="AK7" s="155"/>
      <c r="AL7" s="155"/>
      <c r="AM7" s="155"/>
      <c r="AN7" s="154"/>
      <c r="AO7" s="154"/>
      <c r="AP7" s="154"/>
      <c r="AQ7" s="154"/>
      <c r="AR7" s="154"/>
      <c r="AS7" s="154"/>
      <c r="AT7" s="154"/>
      <c r="AU7" s="155"/>
      <c r="AV7" s="155"/>
      <c r="AW7" s="155"/>
      <c r="AX7" s="154"/>
      <c r="AY7" s="154"/>
      <c r="AZ7" s="154"/>
      <c r="BA7" s="154"/>
      <c r="BB7" s="154"/>
      <c r="BC7" s="154"/>
      <c r="BD7" s="154"/>
      <c r="BE7" s="154"/>
      <c r="BF7" s="154"/>
      <c r="BG7" s="154"/>
      <c r="BH7" s="154"/>
      <c r="BI7" s="154"/>
      <c r="BJ7" s="154"/>
      <c r="BK7" s="154"/>
      <c r="BL7" s="154"/>
      <c r="BM7" s="154"/>
      <c r="BN7" s="154"/>
      <c r="BO7" s="154"/>
      <c r="BP7" s="154"/>
      <c r="BQ7" s="154"/>
      <c r="BR7" s="154"/>
      <c r="BS7" s="154"/>
      <c r="BT7" s="154"/>
      <c r="BU7" s="154"/>
      <c r="BV7" s="154"/>
      <c r="BW7" s="154"/>
      <c r="BX7" s="154"/>
      <c r="BY7" s="154"/>
      <c r="BZ7" s="154"/>
      <c r="CA7" s="154"/>
      <c r="CB7" s="154"/>
      <c r="CC7" s="154"/>
      <c r="CD7" s="154"/>
      <c r="CE7" s="154"/>
      <c r="CF7" s="154"/>
      <c r="CG7" s="154"/>
      <c r="CH7" s="154"/>
      <c r="CI7" s="156"/>
    </row>
    <row r="8" spans="1:125" s="157" customFormat="1" ht="23.25" x14ac:dyDescent="0.25">
      <c r="A8" s="40" t="str">
        <f>IF(AND(C5="Nonforested Wetland",AN5&lt;&gt;"",AT5&lt;&gt;""),"Nonforested Wetland with VEG5, VEG6","")</f>
        <v/>
      </c>
      <c r="B8" s="146">
        <f>(I5+J5)/2</f>
        <v>0</v>
      </c>
      <c r="C8" s="146">
        <f t="shared" ref="C8:C17" si="2">IF(ISNUMBER(GEOMEAN($G$3, $M$5)),GEOMEAN($G$3, $M$5),0)</f>
        <v>0</v>
      </c>
      <c r="D8" s="146">
        <f>((0.6*((N5+Q5+R5)/3))+(0.4*((W5+AN5+AT5)/3)))</f>
        <v>0</v>
      </c>
      <c r="E8" s="146">
        <f>(BA5+BB5+BC5)/3</f>
        <v>0</v>
      </c>
      <c r="F8" s="146">
        <f>BD5</f>
        <v>0</v>
      </c>
      <c r="G8" s="146">
        <f t="shared" si="0"/>
        <v>0</v>
      </c>
      <c r="H8" s="146">
        <f t="shared" si="1"/>
        <v>0</v>
      </c>
      <c r="I8" s="146" t="str">
        <f t="shared" ref="I8:I17" si="3">IF(G8=0,"n/a",IF(G8&gt;=3.8,"A+",IF(G8&gt;=3.5,"A-",IF(G8&gt;=3,"B+",IF(G8&gt;=2.5,"B-",IF(G8&gt;=2,"C+",IF(G8&gt;=1.5,"C-",IF(G8&lt;1.5,"D"))))))))</f>
        <v>n/a</v>
      </c>
      <c r="J8" s="146" t="str">
        <f t="shared" ref="J8:J17" si="4">IF(H8=0,"n/a",IF(H8&gt;=3.8,"A+",IF(H8&gt;=3.5,"A-",IF(H8&gt;=3,"B+",IF(H8&gt;=2.5,"B-",IF(H8&gt;=2,"C+",IF(H8&gt;=1.5,"C-",IF(H8&lt;1.5,"D"))))))))</f>
        <v>n/a</v>
      </c>
      <c r="K8" s="147">
        <f>(H8*0.7)+(G8*0.3)</f>
        <v>0</v>
      </c>
      <c r="L8" s="148" t="str">
        <f>IF(K8=" "," ",IF(K8&gt;=3.8,"A+",IF(K8&gt;=3.5,"A-",IF(K8&gt;=3,"B+",IF(K8&gt;=2.5,"B-",IF(K8&gt;=2,"C+",IF(K8&gt;=1.5,"C-",IF(K8&lt;1.5,"D",IF(K8=0,"n/a")))))))))</f>
        <v>D</v>
      </c>
      <c r="M8" s="149" t="b">
        <f>IF($D$5="small",$D$91,IF($D$5="Large",$D$92,IF($D$5="Matrix",$D$93)))</f>
        <v>0</v>
      </c>
      <c r="N8" s="149" t="b">
        <f>IF($D$5="small",$E$91,IF($D$5="Large",$E$92,IF($D$5="Matrix",$E$93)))</f>
        <v>0</v>
      </c>
      <c r="O8" s="150" t="b">
        <f>IF(N8=FALSE,FALSE,K8+N8)</f>
        <v>0</v>
      </c>
      <c r="P8" s="151" t="b">
        <f>IF(O8=FALSE,FALSE,IF(O8&gt;=3.8,"A+",IF(O8&gt;=3.5,"A-",IF(O8&gt;=3,"B+",IF(O8&gt;=2.5,"B-",IF(O8&gt;=2,"C+",IF(O8&gt;=1.5,"C-",IF(O8&lt;1.5,"D",IF(O8=0,"n/a")))))))))</f>
        <v>0</v>
      </c>
      <c r="Q8" s="151" t="str">
        <f t="shared" ref="Q8:Q17" si="5">IF(AND(L8&lt;&gt;"D",D8&lt;1.5, E8&lt;1.5),"D","")</f>
        <v/>
      </c>
      <c r="R8" s="151" t="str">
        <f t="shared" ref="R8:R17" si="6">IF(OR(D8&lt;1.5, E8&lt;1.5),"C-","")</f>
        <v>C-</v>
      </c>
      <c r="S8" s="152"/>
      <c r="T8" s="153"/>
      <c r="U8" s="145"/>
      <c r="V8" s="154"/>
      <c r="W8" s="154"/>
      <c r="X8" s="154"/>
      <c r="Y8" s="155"/>
      <c r="Z8" s="155"/>
      <c r="AA8" s="155"/>
      <c r="AB8" s="155"/>
      <c r="AC8" s="155"/>
      <c r="AD8" s="155"/>
      <c r="AE8" s="155"/>
      <c r="AF8" s="154"/>
      <c r="AG8" s="155"/>
      <c r="AH8" s="155"/>
      <c r="AI8" s="155"/>
      <c r="AJ8" s="155"/>
      <c r="AK8" s="155"/>
      <c r="AL8" s="155"/>
      <c r="AM8" s="155"/>
      <c r="AN8" s="154"/>
      <c r="AO8" s="154"/>
      <c r="AP8" s="154"/>
      <c r="AQ8" s="154"/>
      <c r="AR8" s="154"/>
      <c r="AS8" s="154"/>
      <c r="AT8" s="154"/>
      <c r="AU8" s="155"/>
      <c r="AV8" s="155"/>
      <c r="AW8" s="155"/>
      <c r="AX8" s="154"/>
      <c r="AY8" s="154"/>
      <c r="AZ8" s="154"/>
      <c r="BA8" s="154"/>
      <c r="BB8" s="154"/>
      <c r="BC8" s="154"/>
      <c r="BD8" s="154"/>
      <c r="BE8" s="154"/>
      <c r="BF8" s="154"/>
      <c r="BG8" s="154"/>
      <c r="BH8" s="154"/>
      <c r="BI8" s="154"/>
      <c r="BJ8" s="154"/>
      <c r="BK8" s="154"/>
      <c r="BL8" s="154"/>
      <c r="BM8" s="154"/>
      <c r="BN8" s="154"/>
      <c r="BO8" s="154"/>
      <c r="BP8" s="154"/>
      <c r="BQ8" s="154"/>
      <c r="BR8" s="154"/>
      <c r="BS8" s="154"/>
      <c r="BT8" s="154"/>
      <c r="BU8" s="154"/>
      <c r="BV8" s="154"/>
      <c r="BW8" s="154"/>
      <c r="BX8" s="154"/>
      <c r="BY8" s="154"/>
      <c r="BZ8" s="154"/>
      <c r="CA8" s="154"/>
      <c r="CB8" s="154"/>
      <c r="CC8" s="154"/>
      <c r="CD8" s="154"/>
      <c r="CE8" s="154"/>
      <c r="CF8" s="154"/>
      <c r="CG8" s="154"/>
      <c r="CH8" s="154"/>
      <c r="CI8" s="156"/>
    </row>
    <row r="9" spans="1:125" s="157" customFormat="1" ht="42" customHeight="1" x14ac:dyDescent="0.25">
      <c r="A9" s="40" t="str">
        <f>IF(AND(C5="Nonforested Wetland",AN5="",AT5&lt;&gt;""),"Nonforested Wetland w/o VEG5","")</f>
        <v/>
      </c>
      <c r="B9" s="146">
        <f>(I5+J5)/2</f>
        <v>0</v>
      </c>
      <c r="C9" s="146">
        <f t="shared" si="2"/>
        <v>0</v>
      </c>
      <c r="D9" s="146">
        <f>((0.6*((N5+Q5+R5)/3))+(0.4*((W5+AT5)/2)))</f>
        <v>0</v>
      </c>
      <c r="E9" s="146">
        <f>(BA5+BB5+BC5)/3</f>
        <v>0</v>
      </c>
      <c r="F9" s="146">
        <f>BD5</f>
        <v>0</v>
      </c>
      <c r="G9" s="146">
        <f t="shared" si="0"/>
        <v>0</v>
      </c>
      <c r="H9" s="146">
        <f t="shared" si="1"/>
        <v>0</v>
      </c>
      <c r="I9" s="146" t="str">
        <f t="shared" si="3"/>
        <v>n/a</v>
      </c>
      <c r="J9" s="146" t="str">
        <f t="shared" si="4"/>
        <v>n/a</v>
      </c>
      <c r="K9" s="147">
        <f>(H9*0.7)+(G9*0.3)</f>
        <v>0</v>
      </c>
      <c r="L9" s="148" t="str">
        <f>IF(K9=" "," ",IF(K9&gt;=3.8,"A+",IF(K9&gt;=3.5,"A-",IF(K9&gt;=3,"B+",IF(K9&gt;=2.5,"B-",IF(K9&gt;=2,"C+",IF(K9&gt;=1.5,"C-",IF(K9&lt;1.5,"D",IF(K9=0,"n/a")))))))))</f>
        <v>D</v>
      </c>
      <c r="M9" s="149" t="b">
        <f>IF($D$5="small",$D$91,IF($D$5="Large",$D$92,IF($D$5="Matrix",$D$93)))</f>
        <v>0</v>
      </c>
      <c r="N9" s="149" t="b">
        <f>IF($D$5="small",$E$91,IF($D$5="Large",$E$92,IF($D$5="Matrix",$E$93)))</f>
        <v>0</v>
      </c>
      <c r="O9" s="150" t="b">
        <f>IF(N9=FALSE,FALSE,K9+N9)</f>
        <v>0</v>
      </c>
      <c r="P9" s="151" t="b">
        <f>IF(O9=FALSE,FALSE,IF(O9&gt;=3.8,"A+",IF(O9&gt;=3.5,"A-",IF(O9&gt;=3,"B+",IF(O9&gt;=2.5,"B-",IF(O9&gt;=2,"C+",IF(O9&gt;=1.5,"C-",IF(O9&lt;1.5,"D",IF(O9=0,"n/a")))))))))</f>
        <v>0</v>
      </c>
      <c r="Q9" s="151" t="str">
        <f t="shared" si="5"/>
        <v/>
      </c>
      <c r="R9" s="151" t="str">
        <f t="shared" si="6"/>
        <v>C-</v>
      </c>
      <c r="S9" s="152"/>
      <c r="T9" s="153"/>
      <c r="U9" s="145"/>
      <c r="V9" s="154"/>
      <c r="W9" s="154"/>
      <c r="X9" s="154"/>
      <c r="Y9" s="155"/>
      <c r="Z9" s="155"/>
      <c r="AA9" s="155"/>
      <c r="AB9" s="155"/>
      <c r="AC9" s="155"/>
      <c r="AD9" s="155"/>
      <c r="AE9" s="155"/>
      <c r="AF9" s="154"/>
      <c r="AG9" s="155"/>
      <c r="AH9" s="155"/>
      <c r="AI9" s="155"/>
      <c r="AJ9" s="155"/>
      <c r="AK9" s="155"/>
      <c r="AL9" s="155"/>
      <c r="AM9" s="155"/>
      <c r="AN9" s="154"/>
      <c r="AO9" s="154"/>
      <c r="AP9" s="154"/>
      <c r="AQ9" s="154"/>
      <c r="AR9" s="154"/>
      <c r="AS9" s="154"/>
      <c r="AT9" s="154"/>
      <c r="AU9" s="155"/>
      <c r="AV9" s="155"/>
      <c r="AW9" s="155"/>
      <c r="AX9" s="154"/>
      <c r="AY9" s="154"/>
      <c r="AZ9" s="154"/>
      <c r="BA9" s="154"/>
      <c r="BB9" s="154"/>
      <c r="BC9" s="154"/>
      <c r="BD9" s="154"/>
      <c r="BE9" s="154"/>
      <c r="BF9" s="154"/>
      <c r="BG9" s="154"/>
      <c r="BH9" s="154"/>
      <c r="BI9" s="154"/>
      <c r="BJ9" s="154"/>
      <c r="BK9" s="154"/>
      <c r="BL9" s="154"/>
      <c r="BM9" s="154"/>
      <c r="BN9" s="154"/>
      <c r="BO9" s="154"/>
      <c r="BP9" s="154"/>
      <c r="BQ9" s="154"/>
      <c r="BR9" s="154"/>
      <c r="BS9" s="154"/>
      <c r="BT9" s="154"/>
      <c r="BU9" s="154"/>
      <c r="BV9" s="154"/>
      <c r="BW9" s="154"/>
      <c r="BX9" s="154"/>
      <c r="BY9" s="154"/>
      <c r="BZ9" s="154"/>
      <c r="CA9" s="154"/>
      <c r="CB9" s="154"/>
      <c r="CC9" s="154"/>
      <c r="CD9" s="154"/>
      <c r="CE9" s="154"/>
      <c r="CF9" s="154"/>
      <c r="CG9" s="154"/>
      <c r="CH9" s="154"/>
      <c r="CI9" s="156"/>
    </row>
    <row r="10" spans="1:125" s="157" customFormat="1" ht="36" customHeight="1" x14ac:dyDescent="0.25">
      <c r="A10" s="40" t="str">
        <f>IF(AND(C5="Nonforested Wetland",AN5&lt;&gt;"",AT5=""),"Nonforested Wetland w/o VEG6","")</f>
        <v/>
      </c>
      <c r="B10" s="146">
        <f>(I5+J5)/2</f>
        <v>0</v>
      </c>
      <c r="C10" s="146">
        <f t="shared" si="2"/>
        <v>0</v>
      </c>
      <c r="D10" s="146">
        <f>((0.6*((N5+Q5+R5)/3))+(0.4*((W5+AN5)/2)))</f>
        <v>0</v>
      </c>
      <c r="E10" s="146">
        <f>(BA5+BB5+BC5)/3</f>
        <v>0</v>
      </c>
      <c r="F10" s="146">
        <f>BD5</f>
        <v>0</v>
      </c>
      <c r="G10" s="146">
        <f t="shared" si="0"/>
        <v>0</v>
      </c>
      <c r="H10" s="146">
        <f t="shared" si="1"/>
        <v>0</v>
      </c>
      <c r="I10" s="146" t="str">
        <f t="shared" si="3"/>
        <v>n/a</v>
      </c>
      <c r="J10" s="146" t="str">
        <f t="shared" si="4"/>
        <v>n/a</v>
      </c>
      <c r="K10" s="147">
        <f>(H10*0.7)+(G10*0.3)</f>
        <v>0</v>
      </c>
      <c r="L10" s="148" t="str">
        <f>IF(K10=" "," ",IF(K10&gt;=3.8,"A+",IF(K10&gt;=3.5,"A-",IF(K10&gt;=3,"B+",IF(K10&gt;=2.5,"B-",IF(K10&gt;=2,"C+",IF(K10&gt;=1.5,"C-",IF(K10&lt;1.5,"D",IF(K10=0,"n/a")))))))))</f>
        <v>D</v>
      </c>
      <c r="M10" s="149" t="b">
        <f>IF($D$5="small",$D$91,IF($D$5="Large",$D$92,IF($D$5="Matrix",$D$93)))</f>
        <v>0</v>
      </c>
      <c r="N10" s="149" t="b">
        <f>IF($D$5="small",$E$91,IF($D$5="Large",$E$92,IF($D$5="Matrix",$E$93)))</f>
        <v>0</v>
      </c>
      <c r="O10" s="150" t="b">
        <f>IF(N10=FALSE,FALSE,K10+N10)</f>
        <v>0</v>
      </c>
      <c r="P10" s="151" t="b">
        <f>IF(O10=FALSE,FALSE,IF(O10&gt;=3.8,"A+",IF(O10&gt;=3.5,"A-",IF(O10&gt;=3,"B+",IF(O10&gt;=2.5,"B-",IF(O10&gt;=2,"C+",IF(O10&gt;=1.5,"C-",IF(O10&lt;1.5,"D",IF(O10=0,"n/a")))))))))</f>
        <v>0</v>
      </c>
      <c r="Q10" s="151" t="str">
        <f t="shared" si="5"/>
        <v/>
      </c>
      <c r="R10" s="151" t="str">
        <f t="shared" si="6"/>
        <v>C-</v>
      </c>
      <c r="S10" s="152"/>
      <c r="T10" s="153"/>
      <c r="U10" s="145"/>
      <c r="V10" s="154"/>
      <c r="W10" s="154"/>
      <c r="X10" s="154"/>
      <c r="Y10" s="155"/>
      <c r="Z10" s="155"/>
      <c r="AA10" s="155"/>
      <c r="AB10" s="155"/>
      <c r="AC10" s="155"/>
      <c r="AD10" s="155"/>
      <c r="AE10" s="155"/>
      <c r="AF10" s="154"/>
      <c r="AG10" s="155"/>
      <c r="AH10" s="155"/>
      <c r="AI10" s="155"/>
      <c r="AJ10" s="155"/>
      <c r="AK10" s="155"/>
      <c r="AL10" s="155"/>
      <c r="AM10" s="155"/>
      <c r="AN10" s="154"/>
      <c r="AO10" s="154"/>
      <c r="AP10" s="154"/>
      <c r="AQ10" s="154"/>
      <c r="AR10" s="154"/>
      <c r="AS10" s="154"/>
      <c r="AT10" s="154"/>
      <c r="AU10" s="155"/>
      <c r="AV10" s="155"/>
      <c r="AW10" s="155"/>
      <c r="AX10" s="154"/>
      <c r="AY10" s="154"/>
      <c r="AZ10" s="154"/>
      <c r="BA10" s="154"/>
      <c r="BB10" s="154"/>
      <c r="BC10" s="154"/>
      <c r="BD10" s="154"/>
      <c r="BE10" s="154"/>
      <c r="BF10" s="154"/>
      <c r="BG10" s="154"/>
      <c r="BH10" s="154"/>
      <c r="BI10" s="154"/>
      <c r="BJ10" s="154"/>
      <c r="BK10" s="154"/>
      <c r="BL10" s="154"/>
      <c r="BM10" s="154"/>
      <c r="BN10" s="154"/>
      <c r="BO10" s="154"/>
      <c r="BP10" s="154"/>
      <c r="BQ10" s="154"/>
      <c r="BR10" s="154"/>
      <c r="BS10" s="154"/>
      <c r="BT10" s="154"/>
      <c r="BU10" s="154"/>
      <c r="BV10" s="154"/>
      <c r="BW10" s="154"/>
      <c r="BX10" s="154"/>
      <c r="BY10" s="154"/>
      <c r="BZ10" s="154"/>
      <c r="CA10" s="154"/>
      <c r="CB10" s="154"/>
      <c r="CC10" s="154"/>
      <c r="CD10" s="154"/>
      <c r="CE10" s="154"/>
      <c r="CF10" s="154"/>
      <c r="CG10" s="154"/>
      <c r="CH10" s="154"/>
      <c r="CI10" s="156"/>
    </row>
    <row r="11" spans="1:125" s="157" customFormat="1" ht="35.25" customHeight="1" x14ac:dyDescent="0.25">
      <c r="A11" s="40" t="str">
        <f>IF(AND(C5="Forested Wetland",AN5=""),"Forested Wetland w/o VEG5","")</f>
        <v/>
      </c>
      <c r="B11" s="146">
        <f>(I5+J5)/2</f>
        <v>0</v>
      </c>
      <c r="C11" s="146">
        <f t="shared" si="2"/>
        <v>0</v>
      </c>
      <c r="D11" s="146">
        <f>((0.4*((N5+Q5+R5)/3))+(0.6*((W5+AT5)/2)))</f>
        <v>0</v>
      </c>
      <c r="E11" s="146">
        <f>(BA5+BB5+BC5)/3</f>
        <v>0</v>
      </c>
      <c r="F11" s="146">
        <f>BD5</f>
        <v>0</v>
      </c>
      <c r="G11" s="146">
        <f t="shared" si="0"/>
        <v>0</v>
      </c>
      <c r="H11" s="146">
        <f t="shared" si="1"/>
        <v>0</v>
      </c>
      <c r="I11" s="146" t="str">
        <f t="shared" si="3"/>
        <v>n/a</v>
      </c>
      <c r="J11" s="146" t="str">
        <f t="shared" si="4"/>
        <v>n/a</v>
      </c>
      <c r="K11" s="147">
        <f t="shared" ref="K11:K17" si="7">(H11*0.7)+(G11*0.3)</f>
        <v>0</v>
      </c>
      <c r="L11" s="148" t="str">
        <f t="shared" ref="L11:L17" si="8">IF(K11=" "," ",IF(K11&gt;=3.8,"A+",IF(K11&gt;=3.5,"A-",IF(K11&gt;=3,"B+",IF(K11&gt;=2.5,"B-",IF(K11&gt;=2,"C+",IF(K11&gt;=1.5,"C-",IF(K11&lt;1.5,"D",IF(K11=0,"n/a")))))))))</f>
        <v>D</v>
      </c>
      <c r="M11" s="149" t="b">
        <f t="shared" ref="M11:M17" si="9">IF($D$5="small",$D$91,IF($D$5="Large",$D$92,IF($D$5="Matrix",$D$93)))</f>
        <v>0</v>
      </c>
      <c r="N11" s="149" t="b">
        <f t="shared" ref="N11:N17" si="10">IF($D$5="small",$E$91,IF($D$5="Large",$E$92,IF($D$5="Matrix",$E$93)))</f>
        <v>0</v>
      </c>
      <c r="O11" s="150" t="b">
        <f t="shared" ref="O11:O17" si="11">IF(N11=FALSE,FALSE,K11+N11)</f>
        <v>0</v>
      </c>
      <c r="P11" s="151" t="b">
        <f t="shared" ref="P11:P17" si="12">IF(O11=FALSE,FALSE,IF(O11&gt;=3.8,"A+",IF(O11&gt;=3.5,"A-",IF(O11&gt;=3,"B+",IF(O11&gt;=2.5,"B-",IF(O11&gt;=2,"C+",IF(O11&gt;=1.5,"C-",IF(O11&lt;1.5,"D",IF(O11=0,"n/a")))))))))</f>
        <v>0</v>
      </c>
      <c r="Q11" s="151" t="str">
        <f t="shared" si="5"/>
        <v/>
      </c>
      <c r="R11" s="151" t="str">
        <f t="shared" si="6"/>
        <v>C-</v>
      </c>
      <c r="S11" s="152"/>
      <c r="T11" s="153"/>
      <c r="U11" s="145"/>
      <c r="V11" s="154"/>
      <c r="W11" s="154"/>
      <c r="X11" s="154"/>
      <c r="Y11" s="155"/>
      <c r="Z11" s="155"/>
      <c r="AA11" s="155"/>
      <c r="AB11" s="155"/>
      <c r="AC11" s="155"/>
      <c r="AD11" s="155"/>
      <c r="AE11" s="155"/>
      <c r="AF11" s="154"/>
      <c r="AG11" s="155"/>
      <c r="AH11" s="155"/>
      <c r="AI11" s="155"/>
      <c r="AJ11" s="155"/>
      <c r="AK11" s="155"/>
      <c r="AL11" s="155"/>
      <c r="AM11" s="155"/>
      <c r="AN11" s="154"/>
      <c r="AO11" s="154"/>
      <c r="AP11" s="154"/>
      <c r="AQ11" s="154"/>
      <c r="AR11" s="154"/>
      <c r="AS11" s="154"/>
      <c r="AT11" s="154"/>
      <c r="AU11" s="155"/>
      <c r="AV11" s="155"/>
      <c r="AW11" s="155"/>
      <c r="AX11" s="154"/>
      <c r="AY11" s="154"/>
      <c r="AZ11" s="154"/>
      <c r="BA11" s="154"/>
      <c r="BB11" s="154"/>
      <c r="BC11" s="154"/>
      <c r="BD11" s="154"/>
      <c r="BE11" s="154"/>
      <c r="BF11" s="154"/>
      <c r="BG11" s="154"/>
      <c r="BH11" s="154"/>
      <c r="BI11" s="154"/>
      <c r="BJ11" s="154"/>
      <c r="BK11" s="154"/>
      <c r="BL11" s="154"/>
      <c r="BM11" s="154"/>
      <c r="BN11" s="154"/>
      <c r="BO11" s="154"/>
      <c r="BP11" s="154"/>
      <c r="BQ11" s="154"/>
      <c r="BR11" s="154"/>
      <c r="BS11" s="154"/>
      <c r="BT11" s="154"/>
      <c r="BU11" s="154"/>
      <c r="BV11" s="154"/>
      <c r="BW11" s="154"/>
      <c r="BX11" s="154"/>
      <c r="BY11" s="154"/>
      <c r="BZ11" s="154"/>
      <c r="CA11" s="154"/>
      <c r="CB11" s="154"/>
      <c r="CC11" s="154"/>
      <c r="CD11" s="154"/>
      <c r="CE11" s="154"/>
      <c r="CF11" s="154"/>
      <c r="CG11" s="154"/>
      <c r="CH11" s="154"/>
      <c r="CI11" s="156"/>
    </row>
    <row r="12" spans="1:125" s="157" customFormat="1" ht="35.25" customHeight="1" x14ac:dyDescent="0.25">
      <c r="A12" s="40" t="str">
        <f>IF(AND(C5="Forested Wetland",AT5=""),"Forested Wetland w/o VEG6","")</f>
        <v/>
      </c>
      <c r="B12" s="146">
        <f>(I5+J5)/2</f>
        <v>0</v>
      </c>
      <c r="C12" s="146">
        <f t="shared" si="2"/>
        <v>0</v>
      </c>
      <c r="D12" s="146">
        <f>((0.4*((N5+Q5+R5)/3))+(0.6*((W5+AN5)/2)))</f>
        <v>0</v>
      </c>
      <c r="E12" s="146">
        <f>(BA5+BB5+BC5)/3</f>
        <v>0</v>
      </c>
      <c r="F12" s="146">
        <f>BD5</f>
        <v>0</v>
      </c>
      <c r="G12" s="146">
        <f t="shared" si="0"/>
        <v>0</v>
      </c>
      <c r="H12" s="146">
        <f t="shared" si="1"/>
        <v>0</v>
      </c>
      <c r="I12" s="146" t="str">
        <f t="shared" si="3"/>
        <v>n/a</v>
      </c>
      <c r="J12" s="146" t="str">
        <f t="shared" si="4"/>
        <v>n/a</v>
      </c>
      <c r="K12" s="147">
        <f t="shared" si="7"/>
        <v>0</v>
      </c>
      <c r="L12" s="148" t="str">
        <f t="shared" si="8"/>
        <v>D</v>
      </c>
      <c r="M12" s="149" t="b">
        <f t="shared" si="9"/>
        <v>0</v>
      </c>
      <c r="N12" s="149" t="b">
        <f t="shared" si="10"/>
        <v>0</v>
      </c>
      <c r="O12" s="150" t="b">
        <f t="shared" si="11"/>
        <v>0</v>
      </c>
      <c r="P12" s="151" t="b">
        <f t="shared" si="12"/>
        <v>0</v>
      </c>
      <c r="Q12" s="151" t="str">
        <f t="shared" si="5"/>
        <v/>
      </c>
      <c r="R12" s="151" t="str">
        <f t="shared" si="6"/>
        <v>C-</v>
      </c>
      <c r="S12" s="152"/>
      <c r="T12" s="153"/>
      <c r="U12" s="145"/>
      <c r="V12" s="154"/>
      <c r="W12" s="154"/>
      <c r="X12" s="154"/>
      <c r="Y12" s="155"/>
      <c r="Z12" s="155"/>
      <c r="AA12" s="155"/>
      <c r="AB12" s="155"/>
      <c r="AC12" s="155"/>
      <c r="AD12" s="155"/>
      <c r="AE12" s="155"/>
      <c r="AF12" s="154"/>
      <c r="AG12" s="155"/>
      <c r="AH12" s="155"/>
      <c r="AI12" s="155"/>
      <c r="AJ12" s="155"/>
      <c r="AK12" s="155"/>
      <c r="AL12" s="155"/>
      <c r="AM12" s="155"/>
      <c r="AN12" s="154"/>
      <c r="AO12" s="154"/>
      <c r="AP12" s="154"/>
      <c r="AQ12" s="154"/>
      <c r="AR12" s="154"/>
      <c r="AS12" s="154"/>
      <c r="AT12" s="154"/>
      <c r="AU12" s="155"/>
      <c r="AV12" s="155"/>
      <c r="AW12" s="155"/>
      <c r="AX12" s="154"/>
      <c r="AY12" s="154"/>
      <c r="AZ12" s="154"/>
      <c r="BA12" s="154"/>
      <c r="BB12" s="154"/>
      <c r="BC12" s="154"/>
      <c r="BD12" s="154"/>
      <c r="BE12" s="154"/>
      <c r="BF12" s="154"/>
      <c r="BG12" s="154"/>
      <c r="BH12" s="154"/>
      <c r="BI12" s="154"/>
      <c r="BJ12" s="154"/>
      <c r="BK12" s="154"/>
      <c r="BL12" s="154"/>
      <c r="BM12" s="154"/>
      <c r="BN12" s="154"/>
      <c r="BO12" s="154"/>
      <c r="BP12" s="154"/>
      <c r="BQ12" s="154"/>
      <c r="BR12" s="154"/>
      <c r="BS12" s="154"/>
      <c r="BT12" s="154"/>
      <c r="BU12" s="154"/>
      <c r="BV12" s="154"/>
      <c r="BW12" s="154"/>
      <c r="BX12" s="154"/>
      <c r="BY12" s="154"/>
      <c r="BZ12" s="154"/>
      <c r="CA12" s="154"/>
      <c r="CB12" s="154"/>
      <c r="CC12" s="154"/>
      <c r="CD12" s="154"/>
      <c r="CE12" s="154"/>
      <c r="CF12" s="154"/>
      <c r="CG12" s="154"/>
      <c r="CH12" s="154"/>
      <c r="CI12" s="156"/>
    </row>
    <row r="13" spans="1:125" s="157" customFormat="1" ht="24" customHeight="1" x14ac:dyDescent="0.25">
      <c r="A13" s="40" t="str">
        <f>IF(C5="Nonforested Upland","Nonforested Upland","")</f>
        <v/>
      </c>
      <c r="B13" s="146">
        <f>(I5+J5)/2</f>
        <v>0</v>
      </c>
      <c r="C13" s="146">
        <f t="shared" si="2"/>
        <v>0</v>
      </c>
      <c r="D13" s="146">
        <f>(N5+Q5+R5+W5)/4</f>
        <v>0</v>
      </c>
      <c r="E13" s="146" t="s">
        <v>71</v>
      </c>
      <c r="F13" s="146">
        <f>BD5</f>
        <v>0</v>
      </c>
      <c r="G13" s="146">
        <f>IF(D5="Matrix",(B13*0.67)+(C13*0.33),IF(D5="Large",(B13*0.5)+(C13*0.5),IF(D5="Small",(B13*0.33)+(C13*0.67),0)))</f>
        <v>0</v>
      </c>
      <c r="H13" s="146">
        <f>(D13*0.85)+(F13*0.15)</f>
        <v>0</v>
      </c>
      <c r="I13" s="146" t="str">
        <f t="shared" si="3"/>
        <v>n/a</v>
      </c>
      <c r="J13" s="146" t="str">
        <f t="shared" si="4"/>
        <v>n/a</v>
      </c>
      <c r="K13" s="147">
        <f>IF(D5="Small",(H13*0.7)+(G13*0.3),(H13*0.55)+(G13*0.45))</f>
        <v>0</v>
      </c>
      <c r="L13" s="148" t="str">
        <f t="shared" si="8"/>
        <v>D</v>
      </c>
      <c r="M13" s="149" t="b">
        <f t="shared" si="9"/>
        <v>0</v>
      </c>
      <c r="N13" s="149" t="b">
        <f t="shared" si="10"/>
        <v>0</v>
      </c>
      <c r="O13" s="150" t="b">
        <f t="shared" si="11"/>
        <v>0</v>
      </c>
      <c r="P13" s="151" t="b">
        <f t="shared" si="12"/>
        <v>0</v>
      </c>
      <c r="Q13" s="151"/>
      <c r="R13" s="151"/>
      <c r="S13" s="152" t="str">
        <f>IF(AND(P13&lt;&gt;"D",D13&lt;1.5,P13&lt;&gt;"C-"),"C-","")</f>
        <v>C-</v>
      </c>
      <c r="T13" s="153"/>
      <c r="U13" s="145"/>
      <c r="V13" s="154"/>
      <c r="W13" s="154"/>
      <c r="X13" s="154"/>
      <c r="Y13" s="155"/>
      <c r="Z13" s="155"/>
      <c r="AA13" s="155"/>
      <c r="AB13" s="155"/>
      <c r="AC13" s="155"/>
      <c r="AD13" s="155"/>
      <c r="AE13" s="155"/>
      <c r="AF13" s="154"/>
      <c r="AG13" s="155"/>
      <c r="AH13" s="155"/>
      <c r="AI13" s="155"/>
      <c r="AJ13" s="155"/>
      <c r="AK13" s="155"/>
      <c r="AL13" s="155"/>
      <c r="AM13" s="155"/>
      <c r="AN13" s="154"/>
      <c r="AO13" s="154"/>
      <c r="AP13" s="154"/>
      <c r="AQ13" s="154"/>
      <c r="AR13" s="154"/>
      <c r="AS13" s="154"/>
      <c r="AT13" s="154"/>
      <c r="AU13" s="155"/>
      <c r="AV13" s="155"/>
      <c r="AW13" s="155"/>
      <c r="AX13" s="154"/>
      <c r="AY13" s="154"/>
      <c r="AZ13" s="154"/>
      <c r="BA13" s="154"/>
      <c r="BB13" s="154"/>
      <c r="BC13" s="154"/>
      <c r="BD13" s="154"/>
      <c r="BE13" s="154"/>
      <c r="BF13" s="154"/>
      <c r="BG13" s="154"/>
      <c r="BH13" s="154"/>
      <c r="BI13" s="154"/>
      <c r="BJ13" s="154"/>
      <c r="BK13" s="154"/>
      <c r="BL13" s="154"/>
      <c r="BM13" s="154"/>
      <c r="BN13" s="154"/>
      <c r="BO13" s="154"/>
      <c r="BP13" s="154"/>
      <c r="BQ13" s="154"/>
      <c r="BR13" s="154"/>
      <c r="BS13" s="154"/>
      <c r="BT13" s="154"/>
      <c r="BU13" s="154"/>
      <c r="BV13" s="154"/>
      <c r="BW13" s="154"/>
      <c r="BX13" s="154"/>
      <c r="BY13" s="154"/>
      <c r="BZ13" s="154"/>
      <c r="CA13" s="154"/>
      <c r="CB13" s="154"/>
      <c r="CC13" s="154"/>
      <c r="CD13" s="154"/>
      <c r="CE13" s="154"/>
      <c r="CF13" s="154"/>
      <c r="CG13" s="154"/>
      <c r="CH13" s="154"/>
      <c r="CI13" s="156"/>
    </row>
    <row r="14" spans="1:125" s="157" customFormat="1" ht="23.25" x14ac:dyDescent="0.25">
      <c r="A14" s="40" t="str">
        <f>IF(C5="Upland Forest &amp; Woodland","Upland Forest &amp; Woodland","")</f>
        <v/>
      </c>
      <c r="B14" s="146">
        <f>(I5+J5)/2</f>
        <v>0</v>
      </c>
      <c r="C14" s="146">
        <f t="shared" si="2"/>
        <v>0</v>
      </c>
      <c r="D14" s="146">
        <f>((0.4*((N5+Q5+R5)/3))+(0.6*((W5+AN5+AT5)/3)))</f>
        <v>0</v>
      </c>
      <c r="E14" s="146" t="s">
        <v>71</v>
      </c>
      <c r="F14" s="146">
        <f>BD5</f>
        <v>0</v>
      </c>
      <c r="G14" s="146">
        <f t="shared" ref="G14:G16" si="13">IF(D6="Matrix",(B14*0.67)+(C14*0.33),IF(D6="Large",(B14*0.5)+(C14*0.5),IF(D6="Small",(B14*0.33)+(C14*0.67),0)))</f>
        <v>0</v>
      </c>
      <c r="H14" s="146">
        <f>(D14*0.85)+(F14*0.15)</f>
        <v>0</v>
      </c>
      <c r="I14" s="146" t="str">
        <f t="shared" si="3"/>
        <v>n/a</v>
      </c>
      <c r="J14" s="146" t="str">
        <f t="shared" si="4"/>
        <v>n/a</v>
      </c>
      <c r="K14" s="147">
        <f>IF(D5="Small",(H14*0.7)+(G14*0.3),(H14*0.55)+(G14*0.45))</f>
        <v>0</v>
      </c>
      <c r="L14" s="148" t="str">
        <f t="shared" si="8"/>
        <v>D</v>
      </c>
      <c r="M14" s="149" t="b">
        <f t="shared" si="9"/>
        <v>0</v>
      </c>
      <c r="N14" s="149" t="b">
        <f t="shared" si="10"/>
        <v>0</v>
      </c>
      <c r="O14" s="150" t="b">
        <f t="shared" si="11"/>
        <v>0</v>
      </c>
      <c r="P14" s="151" t="b">
        <f t="shared" si="12"/>
        <v>0</v>
      </c>
      <c r="Q14" s="151"/>
      <c r="R14" s="151"/>
      <c r="S14" s="152" t="str">
        <f>IF(AND(P14&lt;&gt;"D",D14&lt;1.5,P14&lt;&gt;"C-"),"C-","")</f>
        <v>C-</v>
      </c>
      <c r="T14" s="153"/>
      <c r="U14" s="145"/>
      <c r="V14" s="154"/>
      <c r="W14" s="154"/>
      <c r="X14" s="154"/>
      <c r="Y14" s="155"/>
      <c r="Z14" s="155"/>
      <c r="AA14" s="155"/>
      <c r="AB14" s="155"/>
      <c r="AC14" s="155"/>
      <c r="AD14" s="155"/>
      <c r="AE14" s="155"/>
      <c r="AF14" s="154"/>
      <c r="AG14" s="155"/>
      <c r="AH14" s="155"/>
      <c r="AI14" s="155"/>
      <c r="AJ14" s="155"/>
      <c r="AK14" s="155"/>
      <c r="AL14" s="155"/>
      <c r="AM14" s="155"/>
      <c r="AN14" s="154"/>
      <c r="AO14" s="154"/>
      <c r="AP14" s="154"/>
      <c r="AQ14" s="154"/>
      <c r="AR14" s="154"/>
      <c r="AS14" s="154"/>
      <c r="AT14" s="154"/>
      <c r="AU14" s="155"/>
      <c r="AV14" s="155"/>
      <c r="AW14" s="155"/>
      <c r="AX14" s="154"/>
      <c r="AY14" s="154"/>
      <c r="AZ14" s="154"/>
      <c r="BA14" s="154"/>
      <c r="BB14" s="154"/>
      <c r="BC14" s="154"/>
      <c r="BD14" s="154"/>
      <c r="BE14" s="154"/>
      <c r="BF14" s="154"/>
      <c r="BG14" s="154"/>
      <c r="BH14" s="154"/>
      <c r="BI14" s="154"/>
      <c r="BJ14" s="154"/>
      <c r="BK14" s="154"/>
      <c r="BL14" s="154"/>
      <c r="BM14" s="154"/>
      <c r="BN14" s="154"/>
      <c r="BO14" s="154"/>
      <c r="BP14" s="154"/>
      <c r="BQ14" s="154"/>
      <c r="BR14" s="154"/>
      <c r="BS14" s="154"/>
      <c r="BT14" s="154"/>
      <c r="BU14" s="154"/>
      <c r="BV14" s="154"/>
      <c r="BW14" s="154"/>
      <c r="BX14" s="154"/>
      <c r="BY14" s="154"/>
      <c r="BZ14" s="154"/>
      <c r="CA14" s="154"/>
      <c r="CB14" s="154"/>
      <c r="CC14" s="154"/>
      <c r="CD14" s="154"/>
      <c r="CE14" s="154"/>
      <c r="CF14" s="154"/>
      <c r="CG14" s="154"/>
      <c r="CH14" s="154"/>
      <c r="CI14" s="156"/>
    </row>
    <row r="15" spans="1:125" s="157" customFormat="1" ht="23.25" x14ac:dyDescent="0.25">
      <c r="A15" s="40" t="str">
        <f>IF(AND(C5="Upland Forest &amp; Woodland",AN5=""),"Upland Forest &amp; Woodland w/o VEG5","")</f>
        <v/>
      </c>
      <c r="B15" s="146">
        <f>(I5+J5)/2</f>
        <v>0</v>
      </c>
      <c r="C15" s="146">
        <f t="shared" si="2"/>
        <v>0</v>
      </c>
      <c r="D15" s="146">
        <f>((0.4*((N5+Q5+R5)/3))+(0.6*((W5+AT5)/2)))</f>
        <v>0</v>
      </c>
      <c r="E15" s="146" t="s">
        <v>71</v>
      </c>
      <c r="F15" s="146">
        <f>BD5</f>
        <v>0</v>
      </c>
      <c r="G15" s="146">
        <f t="shared" si="13"/>
        <v>0</v>
      </c>
      <c r="H15" s="146">
        <f>(D15*0.85)+(F15*0.15)</f>
        <v>0</v>
      </c>
      <c r="I15" s="146" t="str">
        <f t="shared" si="3"/>
        <v>n/a</v>
      </c>
      <c r="J15" s="146" t="str">
        <f t="shared" si="4"/>
        <v>n/a</v>
      </c>
      <c r="K15" s="147">
        <f>IF(D5="Small",(H15*0.7)+(G15*0.3),(H15*0.55)+(G15*0.45))</f>
        <v>0</v>
      </c>
      <c r="L15" s="148" t="str">
        <f t="shared" si="8"/>
        <v>D</v>
      </c>
      <c r="M15" s="149" t="b">
        <f t="shared" si="9"/>
        <v>0</v>
      </c>
      <c r="N15" s="149" t="b">
        <f t="shared" si="10"/>
        <v>0</v>
      </c>
      <c r="O15" s="150" t="b">
        <f t="shared" si="11"/>
        <v>0</v>
      </c>
      <c r="P15" s="151" t="b">
        <f t="shared" si="12"/>
        <v>0</v>
      </c>
      <c r="Q15" s="151"/>
      <c r="R15" s="151"/>
      <c r="S15" s="152" t="str">
        <f>IF(AND(P15&lt;&gt;"D",D15&lt;1.5,P15&lt;&gt;"C-"),"C-","")</f>
        <v>C-</v>
      </c>
      <c r="T15" s="153"/>
      <c r="U15" s="145"/>
      <c r="V15" s="154"/>
      <c r="W15" s="154"/>
      <c r="X15" s="154"/>
      <c r="Y15" s="155"/>
      <c r="Z15" s="155"/>
      <c r="AA15" s="155"/>
      <c r="AB15" s="155"/>
      <c r="AC15" s="155"/>
      <c r="AD15" s="155"/>
      <c r="AE15" s="155"/>
      <c r="AF15" s="154"/>
      <c r="AG15" s="155"/>
      <c r="AH15" s="155"/>
      <c r="AI15" s="155"/>
      <c r="AJ15" s="155"/>
      <c r="AK15" s="155"/>
      <c r="AL15" s="155"/>
      <c r="AM15" s="155"/>
      <c r="AN15" s="154"/>
      <c r="AO15" s="154"/>
      <c r="AP15" s="154"/>
      <c r="AQ15" s="154"/>
      <c r="AR15" s="154"/>
      <c r="AS15" s="154"/>
      <c r="AT15" s="154"/>
      <c r="AU15" s="155"/>
      <c r="AV15" s="155"/>
      <c r="AW15" s="155"/>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6"/>
    </row>
    <row r="16" spans="1:125" s="157" customFormat="1" ht="23.25" x14ac:dyDescent="0.25">
      <c r="A16" s="40" t="str">
        <f>IF(AND(C5="Upland Forest &amp; Woodland",AT5=""),"Upland Forest &amp; Woodland w/o VEG6","")</f>
        <v/>
      </c>
      <c r="B16" s="146">
        <f>(I5+J5)/2</f>
        <v>0</v>
      </c>
      <c r="C16" s="146">
        <f t="shared" si="2"/>
        <v>0</v>
      </c>
      <c r="D16" s="146">
        <f>((0.4*((N5+Q5+R5)/3))+(0.6*((W5+AN5)/2)))</f>
        <v>0</v>
      </c>
      <c r="E16" s="146" t="s">
        <v>71</v>
      </c>
      <c r="F16" s="146">
        <f>BD5</f>
        <v>0</v>
      </c>
      <c r="G16" s="146">
        <f t="shared" si="13"/>
        <v>0</v>
      </c>
      <c r="H16" s="146">
        <f>(D16*0.85)+(F16*0.15)</f>
        <v>0</v>
      </c>
      <c r="I16" s="146" t="str">
        <f t="shared" si="3"/>
        <v>n/a</v>
      </c>
      <c r="J16" s="146" t="str">
        <f t="shared" si="4"/>
        <v>n/a</v>
      </c>
      <c r="K16" s="147">
        <f>IF(D5="Small",(H16*0.7)+(G16*0.3),(H16*0.55)+(G16*0.45))</f>
        <v>0</v>
      </c>
      <c r="L16" s="148" t="str">
        <f t="shared" si="8"/>
        <v>D</v>
      </c>
      <c r="M16" s="149" t="b">
        <f t="shared" si="9"/>
        <v>0</v>
      </c>
      <c r="N16" s="149" t="b">
        <f t="shared" si="10"/>
        <v>0</v>
      </c>
      <c r="O16" s="150" t="b">
        <f t="shared" si="11"/>
        <v>0</v>
      </c>
      <c r="P16" s="151" t="b">
        <f t="shared" si="12"/>
        <v>0</v>
      </c>
      <c r="Q16" s="151"/>
      <c r="R16" s="151"/>
      <c r="S16" s="152" t="str">
        <f>IF(AND(P16&lt;&gt;"D",D16&lt;1.5,P16&lt;&gt;"C-"),"C-","")</f>
        <v>C-</v>
      </c>
      <c r="T16" s="153"/>
      <c r="U16" s="145"/>
      <c r="V16" s="154"/>
      <c r="W16" s="154"/>
      <c r="X16" s="154"/>
      <c r="Y16" s="155"/>
      <c r="Z16" s="155"/>
      <c r="AA16" s="155"/>
      <c r="AB16" s="155"/>
      <c r="AC16" s="155"/>
      <c r="AD16" s="155"/>
      <c r="AE16" s="155"/>
      <c r="AF16" s="154"/>
      <c r="AG16" s="155"/>
      <c r="AH16" s="155"/>
      <c r="AI16" s="155"/>
      <c r="AJ16" s="155"/>
      <c r="AK16" s="155"/>
      <c r="AL16" s="155"/>
      <c r="AM16" s="155"/>
      <c r="AN16" s="154"/>
      <c r="AO16" s="154"/>
      <c r="AP16" s="154"/>
      <c r="AQ16" s="154"/>
      <c r="AR16" s="154"/>
      <c r="AS16" s="154"/>
      <c r="AT16" s="154"/>
      <c r="AU16" s="155"/>
      <c r="AV16" s="155"/>
      <c r="AW16" s="155"/>
      <c r="AX16" s="154"/>
      <c r="AY16" s="154"/>
      <c r="AZ16" s="154"/>
      <c r="BA16" s="154"/>
      <c r="BB16" s="154"/>
      <c r="BC16" s="154"/>
      <c r="BD16" s="154"/>
      <c r="BE16" s="154"/>
      <c r="BF16" s="154"/>
      <c r="BG16" s="154"/>
      <c r="BH16" s="154"/>
      <c r="BI16" s="154"/>
      <c r="BJ16" s="154"/>
      <c r="BK16" s="154"/>
      <c r="BL16" s="154"/>
      <c r="BM16" s="154"/>
      <c r="BN16" s="154"/>
      <c r="BO16" s="154"/>
      <c r="BP16" s="154"/>
      <c r="BQ16" s="154"/>
      <c r="BR16" s="154"/>
      <c r="BS16" s="154"/>
      <c r="BT16" s="154"/>
      <c r="BU16" s="154"/>
      <c r="BV16" s="154"/>
      <c r="BW16" s="154"/>
      <c r="BX16" s="154"/>
      <c r="BY16" s="154"/>
      <c r="BZ16" s="154"/>
      <c r="CA16" s="154"/>
      <c r="CB16" s="154"/>
      <c r="CC16" s="154"/>
      <c r="CD16" s="154"/>
      <c r="CE16" s="154"/>
      <c r="CF16" s="154"/>
      <c r="CG16" s="154"/>
      <c r="CH16" s="154"/>
      <c r="CI16" s="156"/>
    </row>
    <row r="17" spans="1:87" s="157" customFormat="1" ht="48" customHeight="1" x14ac:dyDescent="0.25">
      <c r="A17" s="42" t="str">
        <f>IF(AND(C5="Forested Wetland",AN5&lt;&gt;"",AT5&lt;&gt;""),"Forested Wetland with VEG5, VEG6","")</f>
        <v/>
      </c>
      <c r="B17" s="158">
        <f>(I5+J5)/2</f>
        <v>0</v>
      </c>
      <c r="C17" s="158">
        <f t="shared" si="2"/>
        <v>0</v>
      </c>
      <c r="D17" s="158">
        <f>((0.4*((N5+Q5+R5)/3))+(0.6*((W5+AN5+AT5)/3)))</f>
        <v>0</v>
      </c>
      <c r="E17" s="158">
        <f>(BA5+BB5+BC5)/3</f>
        <v>0</v>
      </c>
      <c r="F17" s="158">
        <f>BD5</f>
        <v>0</v>
      </c>
      <c r="G17" s="158">
        <f>(B17*0.33)+(C17*0.67)</f>
        <v>0</v>
      </c>
      <c r="H17" s="158">
        <f>(D17*0.55)+(E17*0.35)+(F17*0.1)</f>
        <v>0</v>
      </c>
      <c r="I17" s="158" t="str">
        <f t="shared" si="3"/>
        <v>n/a</v>
      </c>
      <c r="J17" s="158" t="str">
        <f t="shared" si="4"/>
        <v>n/a</v>
      </c>
      <c r="K17" s="159">
        <f t="shared" si="7"/>
        <v>0</v>
      </c>
      <c r="L17" s="160" t="str">
        <f t="shared" si="8"/>
        <v>D</v>
      </c>
      <c r="M17" s="161" t="b">
        <f t="shared" si="9"/>
        <v>0</v>
      </c>
      <c r="N17" s="161" t="b">
        <f t="shared" si="10"/>
        <v>0</v>
      </c>
      <c r="O17" s="234" t="b">
        <f t="shared" si="11"/>
        <v>0</v>
      </c>
      <c r="P17" s="235" t="b">
        <f t="shared" si="12"/>
        <v>0</v>
      </c>
      <c r="Q17" s="235" t="str">
        <f t="shared" si="5"/>
        <v/>
      </c>
      <c r="R17" s="235" t="str">
        <f t="shared" si="6"/>
        <v>C-</v>
      </c>
      <c r="S17" s="236" t="str">
        <f>IF(AND(P17&lt;&gt;"D",D17&lt;1.5,P17&lt;&gt;"C-"),"C-","")</f>
        <v>C-</v>
      </c>
      <c r="T17" s="162"/>
      <c r="U17" s="145"/>
      <c r="V17" s="154"/>
      <c r="W17" s="154"/>
      <c r="X17" s="154"/>
      <c r="Y17" s="155"/>
      <c r="Z17" s="155"/>
      <c r="AA17" s="155"/>
      <c r="AB17" s="155"/>
      <c r="AC17" s="155"/>
      <c r="AD17" s="155"/>
      <c r="AE17" s="155"/>
      <c r="AF17" s="154"/>
      <c r="AG17" s="155"/>
      <c r="AH17" s="155"/>
      <c r="AI17" s="155"/>
      <c r="AJ17" s="155"/>
      <c r="AK17" s="155"/>
      <c r="AL17" s="155"/>
      <c r="AM17" s="155"/>
      <c r="AN17" s="154"/>
      <c r="AO17" s="154"/>
      <c r="AP17" s="154"/>
      <c r="AQ17" s="154"/>
      <c r="AR17" s="154"/>
      <c r="AS17" s="154"/>
      <c r="AT17" s="154"/>
      <c r="AU17" s="155"/>
      <c r="AV17" s="155"/>
      <c r="AW17" s="155"/>
      <c r="AX17" s="154"/>
      <c r="AY17" s="154"/>
      <c r="AZ17" s="154"/>
      <c r="BA17" s="154"/>
      <c r="BB17" s="154"/>
      <c r="BC17" s="154"/>
      <c r="BD17" s="154"/>
      <c r="BE17" s="154"/>
      <c r="BF17" s="154"/>
      <c r="BG17" s="154"/>
      <c r="BH17" s="154"/>
      <c r="BI17" s="154"/>
      <c r="BJ17" s="154"/>
      <c r="BK17" s="154"/>
      <c r="BL17" s="154"/>
      <c r="BM17" s="154"/>
      <c r="BN17" s="154"/>
      <c r="BO17" s="154"/>
      <c r="BP17" s="154"/>
      <c r="BQ17" s="154"/>
      <c r="BR17" s="154"/>
      <c r="BS17" s="154"/>
      <c r="BT17" s="154"/>
      <c r="BU17" s="154"/>
      <c r="BV17" s="154"/>
      <c r="BW17" s="154"/>
      <c r="BX17" s="154"/>
      <c r="BY17" s="154"/>
      <c r="BZ17" s="154"/>
      <c r="CA17" s="154"/>
      <c r="CB17" s="154"/>
      <c r="CC17" s="154"/>
      <c r="CD17" s="154"/>
      <c r="CE17" s="154"/>
      <c r="CF17" s="154"/>
      <c r="CG17" s="154"/>
      <c r="CH17" s="154"/>
      <c r="CI17" s="156"/>
    </row>
    <row r="18" spans="1:87" s="5" customFormat="1" ht="20.25" customHeight="1" x14ac:dyDescent="0.25">
      <c r="A18" s="82"/>
      <c r="B18" s="136"/>
      <c r="C18" s="33"/>
      <c r="D18" s="33"/>
      <c r="E18" s="33"/>
      <c r="F18" s="33"/>
      <c r="G18" s="33"/>
      <c r="H18" s="33"/>
      <c r="I18" s="33"/>
      <c r="J18" s="33"/>
      <c r="K18" s="33"/>
      <c r="L18" s="41"/>
      <c r="M18" s="41"/>
      <c r="N18" s="41"/>
      <c r="O18" s="33"/>
      <c r="P18" s="41"/>
      <c r="Q18" s="27"/>
      <c r="R18" s="27"/>
      <c r="S18" s="71"/>
      <c r="T18" s="71"/>
      <c r="U18" s="71"/>
      <c r="V18" s="72"/>
      <c r="W18" s="72"/>
      <c r="X18" s="72"/>
      <c r="Y18" s="72"/>
      <c r="Z18" s="72"/>
      <c r="AA18" s="72"/>
      <c r="AB18" s="72"/>
      <c r="AC18" s="71"/>
      <c r="AD18" s="72"/>
      <c r="AE18" s="72"/>
      <c r="AF18" s="72"/>
      <c r="AG18" s="72"/>
      <c r="AH18" s="72"/>
      <c r="AI18" s="72"/>
      <c r="AJ18" s="72"/>
      <c r="AK18" s="71"/>
      <c r="AL18" s="71"/>
      <c r="AM18" s="71"/>
      <c r="AN18" s="71"/>
      <c r="AO18" s="71"/>
      <c r="AP18" s="71"/>
      <c r="AQ18" s="71"/>
      <c r="AR18" s="72"/>
      <c r="AS18" s="72"/>
      <c r="AT18" s="72"/>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6"/>
    </row>
    <row r="19" spans="1:87" s="5" customFormat="1" ht="30" customHeight="1" x14ac:dyDescent="0.25">
      <c r="A19" s="338" t="s">
        <v>1564</v>
      </c>
      <c r="B19" s="339"/>
      <c r="C19" s="347" t="s">
        <v>166</v>
      </c>
      <c r="D19" s="347"/>
      <c r="E19" s="347"/>
      <c r="F19" s="347"/>
      <c r="G19" s="347"/>
      <c r="H19" s="347"/>
      <c r="I19" s="347"/>
      <c r="J19" s="347"/>
      <c r="K19" s="347"/>
      <c r="L19" s="31"/>
      <c r="M19" s="133" t="s">
        <v>107</v>
      </c>
      <c r="N19" s="31"/>
      <c r="O19" s="79"/>
      <c r="P19" s="71"/>
      <c r="Q19" s="71"/>
      <c r="R19" s="27"/>
      <c r="S19" s="71"/>
      <c r="T19" s="71"/>
      <c r="U19" s="71"/>
      <c r="V19" s="71"/>
      <c r="W19" s="72"/>
      <c r="X19" s="72"/>
      <c r="Y19" s="72"/>
      <c r="Z19" s="72"/>
      <c r="AA19" s="72"/>
      <c r="AB19" s="72"/>
      <c r="AC19" s="72"/>
      <c r="AD19" s="71"/>
      <c r="AE19" s="72"/>
      <c r="AF19" s="72"/>
      <c r="AG19" s="72"/>
      <c r="AH19" s="72"/>
      <c r="AI19" s="72"/>
      <c r="AJ19" s="72"/>
      <c r="AK19" s="72"/>
      <c r="AL19" s="71"/>
      <c r="AM19" s="71"/>
      <c r="AN19" s="71"/>
      <c r="AO19" s="71"/>
      <c r="AP19" s="71"/>
      <c r="AQ19" s="71"/>
      <c r="AR19" s="71"/>
      <c r="AS19" s="72"/>
      <c r="AT19" s="72"/>
      <c r="AU19" s="72"/>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6"/>
      <c r="CG19" s="6"/>
    </row>
    <row r="20" spans="1:87" s="5" customFormat="1" ht="32.25" customHeight="1" x14ac:dyDescent="0.25">
      <c r="A20" s="340"/>
      <c r="B20" s="341"/>
      <c r="C20" s="124"/>
      <c r="D20" s="335"/>
      <c r="E20" s="335"/>
      <c r="F20" s="335"/>
      <c r="G20" s="335"/>
      <c r="H20" s="81"/>
      <c r="I20" s="81"/>
      <c r="J20" s="31"/>
      <c r="K20" s="31"/>
      <c r="L20" s="31"/>
      <c r="M20" s="344" t="s">
        <v>1555</v>
      </c>
      <c r="N20" s="344"/>
      <c r="O20" s="344"/>
      <c r="P20" s="344"/>
      <c r="Q20" s="344"/>
      <c r="R20" s="344"/>
      <c r="S20" s="71"/>
      <c r="T20" s="71"/>
      <c r="U20" s="71"/>
      <c r="V20" s="71"/>
      <c r="W20" s="72"/>
      <c r="X20" s="72"/>
      <c r="Y20" s="72"/>
      <c r="Z20" s="72"/>
      <c r="AA20" s="72"/>
      <c r="AB20" s="72"/>
      <c r="AC20" s="72"/>
      <c r="AD20" s="71"/>
      <c r="AE20" s="72"/>
      <c r="AF20" s="72"/>
      <c r="AG20" s="72"/>
      <c r="AH20" s="72"/>
      <c r="AI20" s="72"/>
      <c r="AJ20" s="72"/>
      <c r="AK20" s="72"/>
      <c r="AL20" s="71"/>
      <c r="AM20" s="71"/>
      <c r="AN20" s="71"/>
      <c r="AO20" s="71"/>
      <c r="AP20" s="71"/>
      <c r="AQ20" s="71"/>
      <c r="AR20" s="71"/>
      <c r="AS20" s="72"/>
      <c r="AT20" s="72"/>
      <c r="AU20" s="72"/>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6"/>
      <c r="CG20" s="6"/>
    </row>
    <row r="21" spans="1:87" s="5" customFormat="1" ht="34.5" customHeight="1" x14ac:dyDescent="0.4">
      <c r="A21" s="340"/>
      <c r="B21" s="341"/>
      <c r="C21" s="337"/>
      <c r="D21" s="125"/>
      <c r="E21" s="126"/>
      <c r="F21" s="126"/>
      <c r="G21" s="336"/>
      <c r="H21" s="33"/>
      <c r="I21" s="33"/>
      <c r="J21" s="27"/>
      <c r="K21" s="31"/>
      <c r="L21" s="31"/>
      <c r="M21" s="135" t="s">
        <v>108</v>
      </c>
      <c r="N21" s="27"/>
      <c r="O21" s="72"/>
      <c r="P21" s="79"/>
      <c r="Q21" s="71"/>
      <c r="R21" s="27"/>
      <c r="S21" s="71"/>
      <c r="T21" s="71"/>
      <c r="U21" s="71"/>
      <c r="V21" s="71"/>
      <c r="W21" s="71"/>
      <c r="X21" s="72"/>
      <c r="Y21" s="72"/>
      <c r="Z21" s="72"/>
      <c r="AA21" s="72"/>
      <c r="AB21" s="72"/>
      <c r="AC21" s="72"/>
      <c r="AD21" s="72"/>
      <c r="AE21" s="71"/>
      <c r="AF21" s="72"/>
      <c r="AG21" s="72"/>
      <c r="AH21" s="72"/>
      <c r="AI21" s="72"/>
      <c r="AJ21" s="72"/>
      <c r="AK21" s="72"/>
      <c r="AL21" s="72"/>
      <c r="AM21" s="71"/>
      <c r="AN21" s="71"/>
      <c r="AO21" s="71"/>
      <c r="AP21" s="71"/>
      <c r="AQ21" s="71"/>
      <c r="AR21" s="71"/>
      <c r="AS21" s="71"/>
      <c r="AT21" s="72"/>
      <c r="AU21" s="72"/>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6"/>
      <c r="CG21" s="6"/>
      <c r="CH21" s="6"/>
    </row>
    <row r="22" spans="1:87" s="5" customFormat="1" ht="27.75" customHeight="1" x14ac:dyDescent="0.25">
      <c r="A22" s="340"/>
      <c r="B22" s="341"/>
      <c r="C22" s="337"/>
      <c r="D22" s="127"/>
      <c r="E22" s="128"/>
      <c r="F22" s="128"/>
      <c r="G22" s="336"/>
      <c r="H22" s="33"/>
      <c r="I22" s="33"/>
      <c r="J22" s="27"/>
      <c r="K22" s="27"/>
      <c r="L22" s="37"/>
      <c r="M22" s="20" t="s">
        <v>1556</v>
      </c>
      <c r="N22" s="37"/>
      <c r="O22" s="134"/>
      <c r="P22" s="134"/>
      <c r="Q22" s="71"/>
      <c r="R22" s="31"/>
      <c r="S22" s="72"/>
      <c r="T22" s="72"/>
      <c r="U22" s="72"/>
      <c r="V22" s="72"/>
      <c r="W22" s="72"/>
      <c r="X22" s="72"/>
      <c r="Y22" s="71"/>
      <c r="Z22" s="72"/>
      <c r="AA22" s="72"/>
      <c r="AB22" s="72"/>
      <c r="AC22" s="72"/>
      <c r="AD22" s="72"/>
      <c r="AE22" s="72"/>
      <c r="AF22" s="72"/>
      <c r="AG22" s="71"/>
      <c r="AH22" s="71"/>
      <c r="AI22" s="71"/>
      <c r="AJ22" s="71"/>
      <c r="AK22" s="71"/>
      <c r="AL22" s="71"/>
      <c r="AM22" s="71"/>
      <c r="AN22" s="72"/>
      <c r="AO22" s="72"/>
      <c r="AP22" s="72"/>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row>
    <row r="23" spans="1:87" s="12" customFormat="1" ht="39.75" customHeight="1" x14ac:dyDescent="0.25">
      <c r="A23" s="340"/>
      <c r="B23" s="341"/>
      <c r="C23" s="337"/>
      <c r="D23" s="127"/>
      <c r="E23" s="128"/>
      <c r="F23" s="128"/>
      <c r="G23" s="124"/>
      <c r="H23" s="33"/>
      <c r="I23" s="33"/>
      <c r="J23" s="30"/>
      <c r="K23" s="30"/>
      <c r="L23" s="30"/>
      <c r="M23" s="20" t="s">
        <v>1557</v>
      </c>
      <c r="N23" s="30"/>
      <c r="O23" s="41"/>
      <c r="P23" s="41"/>
      <c r="Q23" s="41"/>
      <c r="R23" s="38"/>
      <c r="S23" s="73"/>
      <c r="T23" s="73"/>
      <c r="U23" s="73"/>
      <c r="V23" s="73"/>
      <c r="W23" s="73"/>
      <c r="X23" s="73"/>
      <c r="Y23" s="41"/>
      <c r="Z23" s="73"/>
      <c r="AA23" s="73"/>
      <c r="AB23" s="73"/>
      <c r="AC23" s="73"/>
      <c r="AD23" s="73"/>
      <c r="AE23" s="73"/>
      <c r="AF23" s="73"/>
      <c r="AG23" s="41"/>
      <c r="AH23" s="41"/>
      <c r="AI23" s="41"/>
      <c r="AJ23" s="41"/>
      <c r="AK23" s="41"/>
      <c r="AL23" s="41"/>
      <c r="AM23" s="41"/>
      <c r="AN23" s="73"/>
      <c r="AO23" s="73"/>
      <c r="AP23" s="73"/>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row>
    <row r="24" spans="1:87" s="5" customFormat="1" ht="41.25" customHeight="1" x14ac:dyDescent="0.25">
      <c r="A24" s="340"/>
      <c r="B24" s="341"/>
      <c r="C24" s="337"/>
      <c r="D24" s="33"/>
      <c r="E24" s="33"/>
      <c r="F24" s="33"/>
      <c r="G24" s="33"/>
      <c r="H24" s="33"/>
      <c r="I24" s="33"/>
      <c r="J24" s="27"/>
      <c r="K24" s="27"/>
      <c r="L24" s="27"/>
      <c r="M24" s="28"/>
      <c r="N24" s="28"/>
      <c r="O24" s="28"/>
      <c r="P24" s="28"/>
      <c r="R24" s="27"/>
      <c r="S24" s="72"/>
      <c r="T24" s="72"/>
      <c r="U24" s="72"/>
      <c r="V24" s="72"/>
      <c r="W24" s="72"/>
      <c r="X24" s="72"/>
      <c r="Y24" s="72"/>
      <c r="Z24" s="71"/>
      <c r="AA24" s="72"/>
      <c r="AB24" s="72"/>
      <c r="AC24" s="72"/>
      <c r="AD24" s="72"/>
      <c r="AE24" s="72"/>
      <c r="AF24" s="72"/>
      <c r="AG24" s="72"/>
      <c r="AH24" s="71"/>
      <c r="AI24" s="71"/>
      <c r="AJ24" s="71"/>
      <c r="AK24" s="71"/>
      <c r="AL24" s="71"/>
      <c r="AM24" s="71"/>
      <c r="AN24" s="71"/>
      <c r="AO24" s="72"/>
      <c r="AP24" s="72"/>
      <c r="AQ24" s="72"/>
      <c r="AR24" s="71"/>
      <c r="AS24" s="71"/>
      <c r="AT24" s="71"/>
      <c r="AU24" s="71"/>
      <c r="AV24" s="71"/>
      <c r="AW24" s="80"/>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row>
    <row r="25" spans="1:87" s="5" customFormat="1" x14ac:dyDescent="0.25">
      <c r="A25" s="340"/>
      <c r="B25" s="341"/>
      <c r="C25" s="145"/>
      <c r="D25" s="28"/>
      <c r="E25" s="28"/>
      <c r="F25" s="29"/>
      <c r="G25" s="29"/>
      <c r="H25" s="28"/>
      <c r="I25" s="28"/>
      <c r="J25" s="28"/>
      <c r="K25" s="28"/>
      <c r="L25" s="28"/>
      <c r="M25" s="28"/>
      <c r="N25" s="28"/>
      <c r="O25" s="27"/>
      <c r="P25" s="27"/>
      <c r="Q25" s="31"/>
      <c r="R25" s="31"/>
      <c r="S25" s="72"/>
      <c r="T25" s="72"/>
      <c r="U25" s="72"/>
      <c r="V25" s="72"/>
      <c r="W25" s="72"/>
      <c r="X25" s="71"/>
      <c r="Y25" s="72"/>
      <c r="Z25" s="72"/>
      <c r="AA25" s="72"/>
      <c r="AB25" s="72"/>
      <c r="AC25" s="72"/>
      <c r="AD25" s="72"/>
      <c r="AE25" s="72"/>
      <c r="AF25" s="71"/>
      <c r="AG25" s="71"/>
      <c r="AH25" s="71"/>
      <c r="AI25" s="71"/>
      <c r="AJ25" s="71"/>
      <c r="AK25" s="71"/>
      <c r="AL25" s="71"/>
      <c r="AM25" s="72"/>
      <c r="AN25" s="72"/>
      <c r="AO25" s="72"/>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row>
    <row r="26" spans="1:87" s="5" customFormat="1" ht="32.25" customHeight="1" x14ac:dyDescent="0.25">
      <c r="A26" s="340"/>
      <c r="B26" s="341"/>
      <c r="C26" s="223"/>
      <c r="D26" s="27"/>
      <c r="E26" s="323"/>
      <c r="F26" s="323"/>
      <c r="G26" s="30"/>
      <c r="H26" s="27"/>
      <c r="I26" s="27"/>
      <c r="J26" s="27"/>
      <c r="K26" s="27"/>
      <c r="L26" s="27"/>
      <c r="M26" s="27"/>
      <c r="N26" s="27"/>
      <c r="O26" s="27"/>
      <c r="P26" s="27"/>
      <c r="Q26" s="27"/>
      <c r="R26" s="31"/>
      <c r="S26" s="72"/>
      <c r="T26" s="72"/>
      <c r="U26" s="72"/>
      <c r="V26" s="72"/>
      <c r="W26" s="72"/>
      <c r="X26" s="72"/>
      <c r="Y26" s="71"/>
      <c r="Z26" s="72"/>
      <c r="AA26" s="72"/>
      <c r="AB26" s="72"/>
      <c r="AC26" s="72"/>
      <c r="AD26" s="72"/>
      <c r="AE26" s="72"/>
      <c r="AF26" s="72"/>
      <c r="AG26" s="71"/>
      <c r="AH26" s="71"/>
      <c r="AI26" s="71"/>
      <c r="AJ26" s="71"/>
      <c r="AK26" s="71"/>
      <c r="AL26" s="71"/>
      <c r="AM26" s="71"/>
      <c r="AN26" s="72"/>
      <c r="AO26" s="72"/>
      <c r="AP26" s="72"/>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row>
    <row r="27" spans="1:87" s="5" customFormat="1" ht="39" customHeight="1" x14ac:dyDescent="0.25">
      <c r="A27" s="340"/>
      <c r="B27" s="341"/>
      <c r="C27" s="223"/>
      <c r="D27" s="27"/>
      <c r="E27" s="323"/>
      <c r="F27" s="323"/>
      <c r="G27" s="27"/>
      <c r="H27" s="28"/>
      <c r="I27" s="28"/>
      <c r="J27" s="31"/>
      <c r="K27" s="31"/>
      <c r="L27" s="31"/>
      <c r="M27" s="28"/>
      <c r="N27" s="31"/>
      <c r="O27" s="28"/>
      <c r="P27" s="27"/>
      <c r="Q27" s="27"/>
      <c r="R27" s="27"/>
      <c r="S27" s="71"/>
      <c r="T27" s="71"/>
      <c r="U27" s="71"/>
      <c r="V27" s="71"/>
      <c r="W27" s="72"/>
      <c r="X27" s="72"/>
      <c r="Y27" s="72"/>
      <c r="Z27" s="72"/>
      <c r="AA27" s="72"/>
      <c r="AB27" s="72"/>
      <c r="AC27" s="72"/>
      <c r="AD27" s="71"/>
      <c r="AE27" s="72"/>
      <c r="AF27" s="72"/>
      <c r="AG27" s="72"/>
      <c r="AH27" s="72"/>
      <c r="AI27" s="72"/>
      <c r="AJ27" s="72"/>
      <c r="AK27" s="72"/>
      <c r="AL27" s="71"/>
      <c r="AM27" s="71"/>
      <c r="AN27" s="71"/>
      <c r="AO27" s="71"/>
      <c r="AP27" s="71"/>
      <c r="AQ27" s="71"/>
      <c r="AR27" s="71"/>
      <c r="AS27" s="72"/>
      <c r="AT27" s="72"/>
      <c r="AU27" s="72"/>
      <c r="AV27" s="71"/>
      <c r="AW27" s="71"/>
      <c r="AX27" s="71"/>
      <c r="AY27" s="71"/>
      <c r="AZ27" s="71"/>
      <c r="BA27" s="71"/>
      <c r="BB27" s="71"/>
      <c r="BC27" s="71"/>
      <c r="BD27" s="71"/>
      <c r="BE27" s="71"/>
      <c r="BF27" s="71"/>
      <c r="BG27" s="71"/>
      <c r="BH27" s="71"/>
      <c r="BI27" s="71"/>
      <c r="BJ27" s="71"/>
      <c r="BK27" s="71"/>
      <c r="BL27" s="71"/>
      <c r="BM27" s="71"/>
      <c r="BN27" s="71"/>
      <c r="BO27" s="71"/>
      <c r="BP27" s="71"/>
      <c r="BQ27" s="71"/>
      <c r="BR27" s="71"/>
      <c r="BS27" s="71"/>
      <c r="BT27" s="71"/>
      <c r="BU27" s="71"/>
      <c r="BV27" s="71"/>
      <c r="BW27" s="71"/>
      <c r="BX27" s="71"/>
      <c r="BY27" s="71"/>
      <c r="BZ27" s="71"/>
      <c r="CA27" s="71"/>
      <c r="CB27" s="71"/>
      <c r="CC27" s="71"/>
      <c r="CD27" s="71"/>
      <c r="CE27" s="71"/>
      <c r="CF27" s="6"/>
      <c r="CG27" s="6"/>
    </row>
    <row r="28" spans="1:87" s="5" customFormat="1" ht="37.5" customHeight="1" x14ac:dyDescent="0.25">
      <c r="A28" s="340"/>
      <c r="B28" s="341"/>
      <c r="C28" s="27"/>
      <c r="D28" s="27"/>
      <c r="E28" s="27"/>
      <c r="F28" s="27"/>
      <c r="G28" s="27"/>
      <c r="H28" s="28"/>
      <c r="I28" s="27"/>
      <c r="J28" s="31"/>
      <c r="K28" s="31"/>
      <c r="L28" s="31"/>
      <c r="M28" s="27"/>
      <c r="N28" s="31"/>
      <c r="O28" s="28"/>
      <c r="P28" s="27"/>
      <c r="Q28" s="27"/>
      <c r="R28" s="27"/>
      <c r="S28" s="71"/>
      <c r="T28" s="71"/>
      <c r="U28" s="71"/>
      <c r="V28" s="71"/>
      <c r="W28" s="72"/>
      <c r="X28" s="72"/>
      <c r="Y28" s="72"/>
      <c r="Z28" s="72"/>
      <c r="AA28" s="72"/>
      <c r="AB28" s="72"/>
      <c r="AC28" s="72"/>
      <c r="AD28" s="71"/>
      <c r="AE28" s="72"/>
      <c r="AF28" s="72"/>
      <c r="AG28" s="72"/>
      <c r="AH28" s="72"/>
      <c r="AI28" s="72"/>
      <c r="AJ28" s="72"/>
      <c r="AK28" s="72"/>
      <c r="AL28" s="71"/>
      <c r="AM28" s="71"/>
      <c r="AN28" s="71"/>
      <c r="AO28" s="71"/>
      <c r="AP28" s="71"/>
      <c r="AQ28" s="71"/>
      <c r="AR28" s="71"/>
      <c r="AS28" s="72"/>
      <c r="AT28" s="72"/>
      <c r="AU28" s="72"/>
      <c r="AV28" s="71"/>
      <c r="AW28" s="71"/>
      <c r="AX28" s="71"/>
      <c r="AY28" s="71"/>
      <c r="AZ28" s="71"/>
      <c r="BA28" s="71"/>
      <c r="BB28" s="71"/>
      <c r="BC28" s="71"/>
      <c r="BD28" s="71"/>
      <c r="BE28" s="71"/>
      <c r="BF28" s="71"/>
      <c r="BG28" s="71"/>
      <c r="BH28" s="71"/>
      <c r="BI28" s="71"/>
      <c r="BJ28" s="71"/>
      <c r="BK28" s="71"/>
      <c r="BL28" s="71"/>
      <c r="BM28" s="71"/>
      <c r="BN28" s="71"/>
      <c r="BO28" s="71"/>
      <c r="BP28" s="71"/>
      <c r="BQ28" s="71"/>
      <c r="BR28" s="71"/>
      <c r="BS28" s="71"/>
      <c r="BT28" s="71"/>
      <c r="BU28" s="71"/>
      <c r="BV28" s="71"/>
      <c r="BW28" s="71"/>
      <c r="BX28" s="71"/>
      <c r="BY28" s="71"/>
      <c r="BZ28" s="71"/>
      <c r="CA28" s="71"/>
      <c r="CB28" s="71"/>
      <c r="CC28" s="71"/>
      <c r="CD28" s="71"/>
      <c r="CE28" s="71"/>
      <c r="CF28" s="6"/>
      <c r="CG28" s="6"/>
    </row>
    <row r="29" spans="1:87" s="5" customFormat="1" x14ac:dyDescent="0.25">
      <c r="A29" s="340"/>
      <c r="B29" s="341"/>
      <c r="C29" s="27"/>
      <c r="D29" s="27"/>
      <c r="E29" s="27"/>
      <c r="F29" s="27"/>
      <c r="G29" s="27"/>
      <c r="H29" s="27"/>
      <c r="I29" s="27"/>
      <c r="J29" s="31"/>
      <c r="K29" s="31"/>
      <c r="L29" s="31"/>
      <c r="M29" s="27"/>
      <c r="N29" s="31"/>
      <c r="O29" s="28"/>
      <c r="P29" s="27"/>
      <c r="Q29" s="27"/>
      <c r="R29" s="27"/>
      <c r="S29" s="71"/>
      <c r="T29" s="71"/>
      <c r="U29" s="71"/>
      <c r="V29" s="71"/>
      <c r="W29" s="72"/>
      <c r="X29" s="72"/>
      <c r="Y29" s="72"/>
      <c r="Z29" s="72"/>
      <c r="AA29" s="72"/>
      <c r="AB29" s="72"/>
      <c r="AC29" s="72"/>
      <c r="AD29" s="71"/>
      <c r="AE29" s="72"/>
      <c r="AF29" s="72"/>
      <c r="AG29" s="72"/>
      <c r="AH29" s="72"/>
      <c r="AI29" s="72"/>
      <c r="AJ29" s="72"/>
      <c r="AK29" s="72"/>
      <c r="AL29" s="71"/>
      <c r="AM29" s="71"/>
      <c r="AN29" s="71"/>
      <c r="AO29" s="71"/>
      <c r="AP29" s="71"/>
      <c r="AQ29" s="71"/>
      <c r="AR29" s="71"/>
      <c r="AS29" s="72"/>
      <c r="AT29" s="72"/>
      <c r="AU29" s="72"/>
      <c r="AV29" s="71"/>
      <c r="AW29" s="71"/>
      <c r="AX29" s="71"/>
      <c r="AY29" s="71"/>
      <c r="AZ29" s="71"/>
      <c r="BA29" s="71"/>
      <c r="BB29" s="71"/>
      <c r="BC29" s="71"/>
      <c r="BD29" s="71"/>
      <c r="BE29" s="71"/>
      <c r="BF29" s="71"/>
      <c r="BG29" s="71"/>
      <c r="BH29" s="71"/>
      <c r="BI29" s="71"/>
      <c r="BJ29" s="71"/>
      <c r="BK29" s="71"/>
      <c r="BL29" s="71"/>
      <c r="BM29" s="71"/>
      <c r="BN29" s="71"/>
      <c r="BO29" s="71"/>
      <c r="BP29" s="71"/>
      <c r="BQ29" s="71"/>
      <c r="BR29" s="71"/>
      <c r="BS29" s="71"/>
      <c r="BT29" s="71"/>
      <c r="BU29" s="71"/>
      <c r="BV29" s="71"/>
      <c r="BW29" s="71"/>
      <c r="BX29" s="71"/>
      <c r="BY29" s="71"/>
      <c r="BZ29" s="71"/>
      <c r="CA29" s="71"/>
      <c r="CB29" s="71"/>
      <c r="CC29" s="71"/>
      <c r="CD29" s="71"/>
      <c r="CE29" s="71"/>
      <c r="CF29" s="6"/>
      <c r="CG29" s="6"/>
    </row>
    <row r="30" spans="1:87" s="5" customFormat="1" x14ac:dyDescent="0.25">
      <c r="A30" s="340"/>
      <c r="B30" s="341"/>
      <c r="C30" s="27"/>
      <c r="D30" s="27"/>
      <c r="E30" s="27"/>
      <c r="F30" s="27"/>
      <c r="G30" s="27"/>
      <c r="H30" s="27"/>
      <c r="I30" s="27"/>
      <c r="J30" s="31"/>
      <c r="K30" s="31"/>
      <c r="L30" s="31"/>
      <c r="M30" s="27"/>
      <c r="N30" s="31"/>
      <c r="O30" s="28"/>
      <c r="P30" s="27"/>
      <c r="Q30" s="27"/>
      <c r="R30" s="27"/>
      <c r="S30" s="71"/>
      <c r="T30" s="71"/>
      <c r="U30" s="71"/>
      <c r="V30" s="71"/>
      <c r="W30" s="72"/>
      <c r="X30" s="72"/>
      <c r="Y30" s="72"/>
      <c r="Z30" s="72"/>
      <c r="AA30" s="72"/>
      <c r="AB30" s="72"/>
      <c r="AC30" s="72"/>
      <c r="AD30" s="71"/>
      <c r="AE30" s="72"/>
      <c r="AF30" s="72"/>
      <c r="AG30" s="72"/>
      <c r="AH30" s="72"/>
      <c r="AI30" s="72"/>
      <c r="AJ30" s="72"/>
      <c r="AK30" s="72"/>
      <c r="AL30" s="71"/>
      <c r="AM30" s="71"/>
      <c r="AN30" s="71"/>
      <c r="AO30" s="71"/>
      <c r="AP30" s="71"/>
      <c r="AQ30" s="71"/>
      <c r="AR30" s="71"/>
      <c r="AS30" s="72"/>
      <c r="AT30" s="72"/>
      <c r="AU30" s="72"/>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71"/>
      <c r="BV30" s="71"/>
      <c r="BW30" s="71"/>
      <c r="BX30" s="71"/>
      <c r="BY30" s="71"/>
      <c r="BZ30" s="71"/>
      <c r="CA30" s="71"/>
      <c r="CB30" s="71"/>
      <c r="CC30" s="71"/>
      <c r="CD30" s="71"/>
      <c r="CE30" s="71"/>
      <c r="CF30" s="6"/>
      <c r="CG30" s="6"/>
    </row>
    <row r="31" spans="1:87" s="5" customFormat="1" x14ac:dyDescent="0.25">
      <c r="A31" s="340"/>
      <c r="B31" s="341"/>
      <c r="C31" s="27"/>
      <c r="D31" s="27"/>
      <c r="E31" s="27"/>
      <c r="F31" s="27"/>
      <c r="G31" s="27"/>
      <c r="H31" s="27"/>
      <c r="I31" s="27"/>
      <c r="J31" s="31"/>
      <c r="K31" s="31"/>
      <c r="L31" s="31"/>
      <c r="M31" s="27"/>
      <c r="N31" s="31"/>
      <c r="O31" s="28"/>
      <c r="P31" s="27"/>
      <c r="Q31" s="27"/>
      <c r="R31" s="27"/>
      <c r="S31" s="71"/>
      <c r="T31" s="71"/>
      <c r="U31" s="71"/>
      <c r="V31" s="71"/>
      <c r="W31" s="72"/>
      <c r="X31" s="72"/>
      <c r="Y31" s="72"/>
      <c r="Z31" s="72"/>
      <c r="AA31" s="72"/>
      <c r="AB31" s="72"/>
      <c r="AC31" s="72"/>
      <c r="AD31" s="71"/>
      <c r="AE31" s="72"/>
      <c r="AF31" s="72"/>
      <c r="AG31" s="72"/>
      <c r="AH31" s="72"/>
      <c r="AI31" s="72"/>
      <c r="AJ31" s="72"/>
      <c r="AK31" s="72"/>
      <c r="AL31" s="71"/>
      <c r="AM31" s="71"/>
      <c r="AN31" s="71"/>
      <c r="AO31" s="71"/>
      <c r="AP31" s="71"/>
      <c r="AQ31" s="71"/>
      <c r="AR31" s="71"/>
      <c r="AS31" s="72"/>
      <c r="AT31" s="72"/>
      <c r="AU31" s="72"/>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71"/>
      <c r="BV31" s="71"/>
      <c r="BW31" s="71"/>
      <c r="BX31" s="71"/>
      <c r="BY31" s="71"/>
      <c r="BZ31" s="71"/>
      <c r="CA31" s="71"/>
      <c r="CB31" s="71"/>
      <c r="CC31" s="71"/>
      <c r="CD31" s="71"/>
      <c r="CE31" s="71"/>
      <c r="CF31" s="6"/>
      <c r="CG31" s="6"/>
    </row>
    <row r="32" spans="1:87" s="5" customFormat="1" x14ac:dyDescent="0.25">
      <c r="A32" s="340"/>
      <c r="B32" s="341"/>
      <c r="C32" s="27"/>
      <c r="D32" s="27"/>
      <c r="E32" s="27"/>
      <c r="F32" s="27"/>
      <c r="G32" s="27"/>
      <c r="H32" s="27"/>
      <c r="I32" s="27"/>
      <c r="J32" s="31"/>
      <c r="K32" s="31"/>
      <c r="L32" s="31"/>
      <c r="M32" s="27"/>
      <c r="N32" s="31"/>
      <c r="O32" s="28"/>
      <c r="P32" s="27"/>
      <c r="Q32" s="27"/>
      <c r="R32" s="27"/>
      <c r="S32" s="71"/>
      <c r="T32" s="71"/>
      <c r="U32" s="71"/>
      <c r="V32" s="71"/>
      <c r="W32" s="72"/>
      <c r="X32" s="72"/>
      <c r="Y32" s="72"/>
      <c r="Z32" s="72"/>
      <c r="AA32" s="72"/>
      <c r="AB32" s="72"/>
      <c r="AC32" s="72"/>
      <c r="AD32" s="71"/>
      <c r="AE32" s="72"/>
      <c r="AF32" s="72"/>
      <c r="AG32" s="72"/>
      <c r="AH32" s="72"/>
      <c r="AI32" s="72"/>
      <c r="AJ32" s="72"/>
      <c r="AK32" s="72"/>
      <c r="AL32" s="71"/>
      <c r="AM32" s="71"/>
      <c r="AN32" s="71"/>
      <c r="AO32" s="71"/>
      <c r="AP32" s="71"/>
      <c r="AQ32" s="71"/>
      <c r="AR32" s="71"/>
      <c r="AS32" s="72"/>
      <c r="AT32" s="72"/>
      <c r="AU32" s="72"/>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6"/>
      <c r="CG32" s="6"/>
    </row>
    <row r="33" spans="1:85" s="5" customFormat="1" x14ac:dyDescent="0.25">
      <c r="A33" s="340"/>
      <c r="B33" s="341"/>
      <c r="C33" s="27"/>
      <c r="D33" s="27"/>
      <c r="E33" s="27"/>
      <c r="F33" s="27"/>
      <c r="G33" s="27"/>
      <c r="H33" s="27"/>
      <c r="I33" s="27"/>
      <c r="J33" s="31"/>
      <c r="K33" s="31"/>
      <c r="L33" s="31"/>
      <c r="M33" s="27"/>
      <c r="N33" s="31"/>
      <c r="O33" s="28"/>
      <c r="P33" s="27"/>
      <c r="Q33" s="27"/>
      <c r="R33" s="27"/>
      <c r="S33" s="71"/>
      <c r="T33" s="71"/>
      <c r="U33" s="71"/>
      <c r="V33" s="71"/>
      <c r="W33" s="72"/>
      <c r="X33" s="72"/>
      <c r="Y33" s="72"/>
      <c r="Z33" s="72"/>
      <c r="AA33" s="72"/>
      <c r="AB33" s="72"/>
      <c r="AC33" s="72"/>
      <c r="AD33" s="71"/>
      <c r="AE33" s="72"/>
      <c r="AF33" s="72"/>
      <c r="AG33" s="72"/>
      <c r="AH33" s="72"/>
      <c r="AI33" s="72"/>
      <c r="AJ33" s="72"/>
      <c r="AK33" s="72"/>
      <c r="AL33" s="71"/>
      <c r="AM33" s="71"/>
      <c r="AN33" s="71"/>
      <c r="AO33" s="71"/>
      <c r="AP33" s="71"/>
      <c r="AQ33" s="71"/>
      <c r="AR33" s="71"/>
      <c r="AS33" s="72"/>
      <c r="AT33" s="72"/>
      <c r="AU33" s="72"/>
      <c r="AV33" s="71"/>
      <c r="AW33" s="71"/>
      <c r="AX33" s="71"/>
      <c r="AY33" s="71"/>
      <c r="AZ33" s="71"/>
      <c r="BA33" s="71"/>
      <c r="BB33" s="71"/>
      <c r="BC33" s="71"/>
      <c r="BD33" s="71"/>
      <c r="BE33" s="71"/>
      <c r="BF33" s="71"/>
      <c r="BG33" s="71"/>
      <c r="BH33" s="71"/>
      <c r="BI33" s="71"/>
      <c r="BJ33" s="71"/>
      <c r="BK33" s="71"/>
      <c r="BL33" s="71"/>
      <c r="BM33" s="71"/>
      <c r="BN33" s="71"/>
      <c r="BO33" s="71"/>
      <c r="BP33" s="71"/>
      <c r="BQ33" s="71"/>
      <c r="BR33" s="71"/>
      <c r="BS33" s="71"/>
      <c r="BT33" s="71"/>
      <c r="BU33" s="71"/>
      <c r="BV33" s="71"/>
      <c r="BW33" s="71"/>
      <c r="BX33" s="71"/>
      <c r="BY33" s="71"/>
      <c r="BZ33" s="71"/>
      <c r="CA33" s="71"/>
      <c r="CB33" s="71"/>
      <c r="CC33" s="71"/>
      <c r="CD33" s="71"/>
      <c r="CE33" s="71"/>
      <c r="CF33" s="6"/>
      <c r="CG33" s="6"/>
    </row>
    <row r="34" spans="1:85" s="5" customFormat="1" x14ac:dyDescent="0.25">
      <c r="A34" s="340"/>
      <c r="B34" s="341"/>
      <c r="C34" s="27"/>
      <c r="D34" s="27"/>
      <c r="E34" s="27"/>
      <c r="F34" s="27"/>
      <c r="G34" s="27"/>
      <c r="H34" s="27"/>
      <c r="I34" s="27"/>
      <c r="J34" s="31"/>
      <c r="K34" s="31"/>
      <c r="L34" s="31"/>
      <c r="M34" s="27"/>
      <c r="N34" s="31"/>
      <c r="O34" s="28"/>
      <c r="P34" s="27"/>
      <c r="Q34" s="27"/>
      <c r="R34" s="27"/>
      <c r="S34" s="71"/>
      <c r="T34" s="71"/>
      <c r="U34" s="71"/>
      <c r="V34" s="71"/>
      <c r="W34" s="72"/>
      <c r="X34" s="72"/>
      <c r="Y34" s="72"/>
      <c r="Z34" s="72"/>
      <c r="AA34" s="72"/>
      <c r="AB34" s="72"/>
      <c r="AC34" s="72"/>
      <c r="AD34" s="71"/>
      <c r="AE34" s="72"/>
      <c r="AF34" s="72"/>
      <c r="AG34" s="72"/>
      <c r="AH34" s="72"/>
      <c r="AI34" s="72"/>
      <c r="AJ34" s="72"/>
      <c r="AK34" s="72"/>
      <c r="AL34" s="71"/>
      <c r="AM34" s="71"/>
      <c r="AN34" s="71"/>
      <c r="AO34" s="71"/>
      <c r="AP34" s="71"/>
      <c r="AQ34" s="71"/>
      <c r="AR34" s="71"/>
      <c r="AS34" s="72"/>
      <c r="AT34" s="72"/>
      <c r="AU34" s="72"/>
      <c r="AV34" s="71"/>
      <c r="AW34" s="71"/>
      <c r="AX34" s="71"/>
      <c r="AY34" s="71"/>
      <c r="AZ34" s="71"/>
      <c r="BA34" s="71"/>
      <c r="BB34" s="71"/>
      <c r="BC34" s="71"/>
      <c r="BD34" s="71"/>
      <c r="BE34" s="71"/>
      <c r="BF34" s="71"/>
      <c r="BG34" s="71"/>
      <c r="BH34" s="71"/>
      <c r="BI34" s="71"/>
      <c r="BJ34" s="71"/>
      <c r="BK34" s="71"/>
      <c r="BL34" s="71"/>
      <c r="BM34" s="71"/>
      <c r="BN34" s="71"/>
      <c r="BO34" s="71"/>
      <c r="BP34" s="71"/>
      <c r="BQ34" s="71"/>
      <c r="BR34" s="71"/>
      <c r="BS34" s="71"/>
      <c r="BT34" s="71"/>
      <c r="BU34" s="71"/>
      <c r="BV34" s="71"/>
      <c r="BW34" s="71"/>
      <c r="BX34" s="71"/>
      <c r="BY34" s="71"/>
      <c r="BZ34" s="71"/>
      <c r="CA34" s="71"/>
      <c r="CB34" s="71"/>
      <c r="CC34" s="71"/>
      <c r="CD34" s="71"/>
      <c r="CE34" s="71"/>
      <c r="CF34" s="6"/>
      <c r="CG34" s="6"/>
    </row>
    <row r="35" spans="1:85" s="5" customFormat="1" x14ac:dyDescent="0.25">
      <c r="A35" s="340"/>
      <c r="B35" s="341"/>
      <c r="C35" s="27"/>
      <c r="D35" s="27"/>
      <c r="E35" s="27"/>
      <c r="F35" s="27"/>
      <c r="G35" s="27"/>
      <c r="H35" s="27"/>
      <c r="I35" s="27"/>
      <c r="J35" s="31"/>
      <c r="K35" s="31"/>
      <c r="L35" s="31"/>
      <c r="M35" s="27"/>
      <c r="N35" s="31"/>
      <c r="O35" s="28"/>
      <c r="P35" s="27"/>
      <c r="Q35" s="27"/>
      <c r="R35" s="27"/>
      <c r="S35" s="71"/>
      <c r="T35" s="71"/>
      <c r="U35" s="71"/>
      <c r="V35" s="71"/>
      <c r="W35" s="72"/>
      <c r="X35" s="72"/>
      <c r="Y35" s="72"/>
      <c r="Z35" s="72"/>
      <c r="AA35" s="72"/>
      <c r="AB35" s="72"/>
      <c r="AC35" s="72"/>
      <c r="AD35" s="71"/>
      <c r="AE35" s="72"/>
      <c r="AF35" s="72"/>
      <c r="AG35" s="72"/>
      <c r="AH35" s="72"/>
      <c r="AI35" s="72"/>
      <c r="AJ35" s="72"/>
      <c r="AK35" s="72"/>
      <c r="AL35" s="71"/>
      <c r="AM35" s="71"/>
      <c r="AN35" s="71"/>
      <c r="AO35" s="71"/>
      <c r="AP35" s="71"/>
      <c r="AQ35" s="71"/>
      <c r="AR35" s="71"/>
      <c r="AS35" s="72"/>
      <c r="AT35" s="72"/>
      <c r="AU35" s="72"/>
      <c r="AV35" s="71"/>
      <c r="AW35" s="71"/>
      <c r="AX35" s="71"/>
      <c r="AY35" s="71"/>
      <c r="AZ35" s="71"/>
      <c r="BA35" s="71"/>
      <c r="BB35" s="71"/>
      <c r="BC35" s="71"/>
      <c r="BD35" s="71"/>
      <c r="BE35" s="71"/>
      <c r="BF35" s="71"/>
      <c r="BG35" s="71"/>
      <c r="BH35" s="71"/>
      <c r="BI35" s="71"/>
      <c r="BJ35" s="71"/>
      <c r="BK35" s="71"/>
      <c r="BL35" s="71"/>
      <c r="BM35" s="71"/>
      <c r="BN35" s="71"/>
      <c r="BO35" s="71"/>
      <c r="BP35" s="71"/>
      <c r="BQ35" s="71"/>
      <c r="BR35" s="71"/>
      <c r="BS35" s="71"/>
      <c r="BT35" s="71"/>
      <c r="BU35" s="71"/>
      <c r="BV35" s="71"/>
      <c r="BW35" s="71"/>
      <c r="BX35" s="71"/>
      <c r="BY35" s="71"/>
      <c r="BZ35" s="71"/>
      <c r="CA35" s="71"/>
      <c r="CB35" s="71"/>
      <c r="CC35" s="71"/>
      <c r="CD35" s="71"/>
      <c r="CE35" s="71"/>
      <c r="CF35" s="6"/>
      <c r="CG35" s="6"/>
    </row>
    <row r="36" spans="1:85" s="5" customFormat="1" x14ac:dyDescent="0.25">
      <c r="A36" s="340"/>
      <c r="B36" s="341"/>
      <c r="C36" s="27"/>
      <c r="D36" s="27"/>
      <c r="E36" s="27"/>
      <c r="F36" s="27"/>
      <c r="G36" s="27"/>
      <c r="H36" s="27"/>
      <c r="I36" s="27"/>
      <c r="J36" s="31"/>
      <c r="K36" s="31"/>
      <c r="L36" s="31"/>
      <c r="M36" s="27"/>
      <c r="N36" s="31"/>
      <c r="O36" s="28"/>
      <c r="P36" s="27"/>
      <c r="Q36" s="27"/>
      <c r="R36" s="27"/>
      <c r="S36" s="71"/>
      <c r="T36" s="71"/>
      <c r="U36" s="71"/>
      <c r="V36" s="71"/>
      <c r="W36" s="72"/>
      <c r="X36" s="72"/>
      <c r="Y36" s="72"/>
      <c r="Z36" s="72"/>
      <c r="AA36" s="72"/>
      <c r="AB36" s="72"/>
      <c r="AC36" s="72"/>
      <c r="AD36" s="71"/>
      <c r="AE36" s="72"/>
      <c r="AF36" s="72"/>
      <c r="AG36" s="72"/>
      <c r="AH36" s="72"/>
      <c r="AI36" s="72"/>
      <c r="AJ36" s="72"/>
      <c r="AK36" s="72"/>
      <c r="AL36" s="71"/>
      <c r="AM36" s="71"/>
      <c r="AN36" s="71"/>
      <c r="AO36" s="71"/>
      <c r="AP36" s="71"/>
      <c r="AQ36" s="71"/>
      <c r="AR36" s="71"/>
      <c r="AS36" s="72"/>
      <c r="AT36" s="72"/>
      <c r="AU36" s="72"/>
      <c r="AV36" s="71"/>
      <c r="AW36" s="71"/>
      <c r="AX36" s="71"/>
      <c r="AY36" s="71"/>
      <c r="AZ36" s="71"/>
      <c r="BA36" s="71"/>
      <c r="BB36" s="71"/>
      <c r="BC36" s="71"/>
      <c r="BD36" s="71"/>
      <c r="BE36" s="71"/>
      <c r="BF36" s="71"/>
      <c r="BG36" s="71"/>
      <c r="BH36" s="71"/>
      <c r="BI36" s="71"/>
      <c r="BJ36" s="71"/>
      <c r="BK36" s="71"/>
      <c r="BL36" s="71"/>
      <c r="BM36" s="71"/>
      <c r="BN36" s="71"/>
      <c r="BO36" s="71"/>
      <c r="BP36" s="71"/>
      <c r="BQ36" s="71"/>
      <c r="BR36" s="71"/>
      <c r="BS36" s="71"/>
      <c r="BT36" s="71"/>
      <c r="BU36" s="71"/>
      <c r="BV36" s="71"/>
      <c r="BW36" s="71"/>
      <c r="BX36" s="71"/>
      <c r="BY36" s="71"/>
      <c r="BZ36" s="71"/>
      <c r="CA36" s="71"/>
      <c r="CB36" s="71"/>
      <c r="CC36" s="71"/>
      <c r="CD36" s="71"/>
      <c r="CE36" s="71"/>
      <c r="CF36" s="6"/>
      <c r="CG36" s="6"/>
    </row>
    <row r="37" spans="1:85" s="5" customFormat="1" x14ac:dyDescent="0.25">
      <c r="A37" s="340"/>
      <c r="B37" s="341"/>
      <c r="C37" s="27"/>
      <c r="D37" s="27"/>
      <c r="E37" s="27"/>
      <c r="F37" s="27"/>
      <c r="G37" s="27"/>
      <c r="H37" s="27"/>
      <c r="I37" s="27"/>
      <c r="J37" s="31"/>
      <c r="K37" s="31"/>
      <c r="L37" s="31"/>
      <c r="M37" s="27"/>
      <c r="N37" s="31"/>
      <c r="O37" s="28"/>
      <c r="P37" s="27"/>
      <c r="Q37" s="27"/>
      <c r="R37" s="27"/>
      <c r="S37" s="71"/>
      <c r="T37" s="71"/>
      <c r="U37" s="71"/>
      <c r="V37" s="71"/>
      <c r="W37" s="72"/>
      <c r="X37" s="72"/>
      <c r="Y37" s="72"/>
      <c r="Z37" s="72"/>
      <c r="AA37" s="72"/>
      <c r="AB37" s="72"/>
      <c r="AC37" s="72"/>
      <c r="AD37" s="71"/>
      <c r="AE37" s="72"/>
      <c r="AF37" s="72"/>
      <c r="AG37" s="72"/>
      <c r="AH37" s="72"/>
      <c r="AI37" s="72"/>
      <c r="AJ37" s="72"/>
      <c r="AK37" s="72"/>
      <c r="AL37" s="71"/>
      <c r="AM37" s="71"/>
      <c r="AN37" s="71"/>
      <c r="AO37" s="71"/>
      <c r="AP37" s="71"/>
      <c r="AQ37" s="71"/>
      <c r="AR37" s="71"/>
      <c r="AS37" s="72"/>
      <c r="AT37" s="72"/>
      <c r="AU37" s="72"/>
      <c r="AV37" s="71"/>
      <c r="AW37" s="71"/>
      <c r="AX37" s="71"/>
      <c r="AY37" s="71"/>
      <c r="AZ37" s="71"/>
      <c r="BA37" s="71"/>
      <c r="BB37" s="71"/>
      <c r="BC37" s="71"/>
      <c r="BD37" s="71"/>
      <c r="BE37" s="71"/>
      <c r="BF37" s="71"/>
      <c r="BG37" s="71"/>
      <c r="BH37" s="71"/>
      <c r="BI37" s="71"/>
      <c r="BJ37" s="71"/>
      <c r="BK37" s="71"/>
      <c r="BL37" s="71"/>
      <c r="BM37" s="71"/>
      <c r="BN37" s="71"/>
      <c r="BO37" s="71"/>
      <c r="BP37" s="71"/>
      <c r="BQ37" s="71"/>
      <c r="BR37" s="71"/>
      <c r="BS37" s="71"/>
      <c r="BT37" s="71"/>
      <c r="BU37" s="71"/>
      <c r="BV37" s="71"/>
      <c r="BW37" s="71"/>
      <c r="BX37" s="71"/>
      <c r="BY37" s="71"/>
      <c r="BZ37" s="71"/>
      <c r="CA37" s="71"/>
      <c r="CB37" s="71"/>
      <c r="CC37" s="71"/>
      <c r="CD37" s="71"/>
      <c r="CE37" s="71"/>
      <c r="CF37" s="6"/>
      <c r="CG37" s="6"/>
    </row>
    <row r="38" spans="1:85" s="5" customFormat="1" x14ac:dyDescent="0.25">
      <c r="A38" s="340"/>
      <c r="B38" s="341"/>
      <c r="C38" s="27"/>
      <c r="D38" s="27"/>
      <c r="E38" s="27"/>
      <c r="F38" s="27"/>
      <c r="G38" s="27"/>
      <c r="H38" s="27"/>
      <c r="I38" s="27"/>
      <c r="J38" s="31"/>
      <c r="K38" s="31"/>
      <c r="L38" s="31"/>
      <c r="M38" s="27"/>
      <c r="N38" s="31"/>
      <c r="O38" s="28"/>
      <c r="P38" s="27"/>
      <c r="Q38" s="27"/>
      <c r="R38" s="27"/>
      <c r="S38" s="71"/>
      <c r="T38" s="71"/>
      <c r="U38" s="71"/>
      <c r="V38" s="71"/>
      <c r="W38" s="72"/>
      <c r="X38" s="72"/>
      <c r="Y38" s="72"/>
      <c r="Z38" s="72"/>
      <c r="AA38" s="72"/>
      <c r="AB38" s="72"/>
      <c r="AC38" s="72"/>
      <c r="AD38" s="71"/>
      <c r="AE38" s="72"/>
      <c r="AF38" s="72"/>
      <c r="AG38" s="72"/>
      <c r="AH38" s="72"/>
      <c r="AI38" s="72"/>
      <c r="AJ38" s="72"/>
      <c r="AK38" s="72"/>
      <c r="AL38" s="71"/>
      <c r="AM38" s="71"/>
      <c r="AN38" s="71"/>
      <c r="AO38" s="71"/>
      <c r="AP38" s="71"/>
      <c r="AQ38" s="71"/>
      <c r="AR38" s="71"/>
      <c r="AS38" s="72"/>
      <c r="AT38" s="72"/>
      <c r="AU38" s="72"/>
      <c r="AV38" s="71"/>
      <c r="AW38" s="71"/>
      <c r="AX38" s="71"/>
      <c r="AY38" s="71"/>
      <c r="AZ38" s="71"/>
      <c r="BA38" s="71"/>
      <c r="BB38" s="71"/>
      <c r="BC38" s="71"/>
      <c r="BD38" s="71"/>
      <c r="BE38" s="71"/>
      <c r="BF38" s="71"/>
      <c r="BG38" s="71"/>
      <c r="BH38" s="71"/>
      <c r="BI38" s="71"/>
      <c r="BJ38" s="71"/>
      <c r="BK38" s="71"/>
      <c r="BL38" s="71"/>
      <c r="BM38" s="71"/>
      <c r="BN38" s="71"/>
      <c r="BO38" s="71"/>
      <c r="BP38" s="71"/>
      <c r="BQ38" s="71"/>
      <c r="BR38" s="71"/>
      <c r="BS38" s="71"/>
      <c r="BT38" s="71"/>
      <c r="BU38" s="71"/>
      <c r="BV38" s="71"/>
      <c r="BW38" s="71"/>
      <c r="BX38" s="71"/>
      <c r="BY38" s="71"/>
      <c r="BZ38" s="71"/>
      <c r="CA38" s="71"/>
      <c r="CB38" s="71"/>
      <c r="CC38" s="71"/>
      <c r="CD38" s="71"/>
      <c r="CE38" s="71"/>
      <c r="CF38" s="6"/>
      <c r="CG38" s="6"/>
    </row>
    <row r="39" spans="1:85" s="5" customFormat="1" x14ac:dyDescent="0.25">
      <c r="A39" s="340"/>
      <c r="B39" s="341"/>
      <c r="C39" s="27"/>
      <c r="D39" s="27"/>
      <c r="E39" s="27"/>
      <c r="F39" s="27"/>
      <c r="G39" s="27"/>
      <c r="H39" s="27"/>
      <c r="I39" s="27"/>
      <c r="J39" s="31"/>
      <c r="K39" s="31"/>
      <c r="L39" s="31"/>
      <c r="M39" s="27"/>
      <c r="N39" s="31"/>
      <c r="O39" s="28"/>
      <c r="P39" s="27"/>
      <c r="Q39" s="27"/>
      <c r="R39" s="27"/>
      <c r="S39" s="71"/>
      <c r="T39" s="71"/>
      <c r="U39" s="71"/>
      <c r="V39" s="71"/>
      <c r="W39" s="72"/>
      <c r="X39" s="72"/>
      <c r="Y39" s="72"/>
      <c r="Z39" s="72"/>
      <c r="AA39" s="72"/>
      <c r="AB39" s="72"/>
      <c r="AC39" s="72"/>
      <c r="AD39" s="71"/>
      <c r="AE39" s="72"/>
      <c r="AF39" s="72"/>
      <c r="AG39" s="72"/>
      <c r="AH39" s="72"/>
      <c r="AI39" s="72"/>
      <c r="AJ39" s="72"/>
      <c r="AK39" s="72"/>
      <c r="AL39" s="71"/>
      <c r="AM39" s="71"/>
      <c r="AN39" s="71"/>
      <c r="AO39" s="71"/>
      <c r="AP39" s="71"/>
      <c r="AQ39" s="71"/>
      <c r="AR39" s="71"/>
      <c r="AS39" s="72"/>
      <c r="AT39" s="72"/>
      <c r="AU39" s="72"/>
      <c r="AV39" s="71"/>
      <c r="AW39" s="71"/>
      <c r="AX39" s="71"/>
      <c r="AY39" s="71"/>
      <c r="AZ39" s="71"/>
      <c r="BA39" s="71"/>
      <c r="BB39" s="71"/>
      <c r="BC39" s="71"/>
      <c r="BD39" s="71"/>
      <c r="BE39" s="71"/>
      <c r="BF39" s="71"/>
      <c r="BG39" s="71"/>
      <c r="BH39" s="71"/>
      <c r="BI39" s="71"/>
      <c r="BJ39" s="71"/>
      <c r="BK39" s="71"/>
      <c r="BL39" s="71"/>
      <c r="BM39" s="71"/>
      <c r="BN39" s="71"/>
      <c r="BO39" s="71"/>
      <c r="BP39" s="71"/>
      <c r="BQ39" s="71"/>
      <c r="BR39" s="71"/>
      <c r="BS39" s="71"/>
      <c r="BT39" s="71"/>
      <c r="BU39" s="71"/>
      <c r="BV39" s="71"/>
      <c r="BW39" s="71"/>
      <c r="BX39" s="71"/>
      <c r="BY39" s="71"/>
      <c r="BZ39" s="71"/>
      <c r="CA39" s="71"/>
      <c r="CB39" s="71"/>
      <c r="CC39" s="71"/>
      <c r="CD39" s="71"/>
      <c r="CE39" s="71"/>
      <c r="CF39" s="6"/>
      <c r="CG39" s="6"/>
    </row>
    <row r="40" spans="1:85" s="5" customFormat="1" x14ac:dyDescent="0.25">
      <c r="A40" s="340"/>
      <c r="B40" s="341"/>
      <c r="C40" s="27"/>
      <c r="D40" s="27"/>
      <c r="E40" s="27"/>
      <c r="F40" s="27"/>
      <c r="G40" s="27"/>
      <c r="H40" s="27"/>
      <c r="I40" s="27"/>
      <c r="J40" s="31"/>
      <c r="K40" s="31"/>
      <c r="L40" s="31"/>
      <c r="M40" s="27"/>
      <c r="N40" s="31"/>
      <c r="O40" s="28"/>
      <c r="P40" s="27"/>
      <c r="Q40" s="27"/>
      <c r="R40" s="27"/>
      <c r="S40" s="71"/>
      <c r="T40" s="71"/>
      <c r="U40" s="71"/>
      <c r="V40" s="71"/>
      <c r="W40" s="72"/>
      <c r="X40" s="72"/>
      <c r="Y40" s="72"/>
      <c r="Z40" s="72"/>
      <c r="AA40" s="72"/>
      <c r="AB40" s="72"/>
      <c r="AC40" s="72"/>
      <c r="AD40" s="71"/>
      <c r="AE40" s="72"/>
      <c r="AF40" s="72"/>
      <c r="AG40" s="72"/>
      <c r="AH40" s="72"/>
      <c r="AI40" s="72"/>
      <c r="AJ40" s="72"/>
      <c r="AK40" s="72"/>
      <c r="AL40" s="71"/>
      <c r="AM40" s="71"/>
      <c r="AN40" s="71"/>
      <c r="AO40" s="71"/>
      <c r="AP40" s="71"/>
      <c r="AQ40" s="71"/>
      <c r="AR40" s="71"/>
      <c r="AS40" s="72"/>
      <c r="AT40" s="72"/>
      <c r="AU40" s="72"/>
      <c r="AV40" s="71"/>
      <c r="AW40" s="71"/>
      <c r="AX40" s="71"/>
      <c r="AY40" s="71"/>
      <c r="AZ40" s="71"/>
      <c r="BA40" s="71"/>
      <c r="BB40" s="71"/>
      <c r="BC40" s="71"/>
      <c r="BD40" s="71"/>
      <c r="BE40" s="71"/>
      <c r="BF40" s="71"/>
      <c r="BG40" s="71"/>
      <c r="BH40" s="71"/>
      <c r="BI40" s="71"/>
      <c r="BJ40" s="71"/>
      <c r="BK40" s="71"/>
      <c r="BL40" s="71"/>
      <c r="BM40" s="71"/>
      <c r="BN40" s="71"/>
      <c r="BO40" s="71"/>
      <c r="BP40" s="71"/>
      <c r="BQ40" s="71"/>
      <c r="BR40" s="71"/>
      <c r="BS40" s="71"/>
      <c r="BT40" s="71"/>
      <c r="BU40" s="71"/>
      <c r="BV40" s="71"/>
      <c r="BW40" s="71"/>
      <c r="BX40" s="71"/>
      <c r="BY40" s="71"/>
      <c r="BZ40" s="71"/>
      <c r="CA40" s="71"/>
      <c r="CB40" s="71"/>
      <c r="CC40" s="71"/>
      <c r="CD40" s="71"/>
      <c r="CE40" s="71"/>
      <c r="CF40" s="6"/>
      <c r="CG40" s="6"/>
    </row>
    <row r="41" spans="1:85" s="5" customFormat="1" x14ac:dyDescent="0.25">
      <c r="A41" s="340"/>
      <c r="B41" s="341"/>
      <c r="C41" s="27"/>
      <c r="D41" s="27"/>
      <c r="E41" s="27"/>
      <c r="F41" s="27"/>
      <c r="G41" s="27"/>
      <c r="H41" s="27"/>
      <c r="I41" s="27"/>
      <c r="J41" s="31"/>
      <c r="K41" s="31"/>
      <c r="L41" s="31"/>
      <c r="M41" s="27"/>
      <c r="N41" s="31"/>
      <c r="O41" s="28"/>
      <c r="P41" s="27"/>
      <c r="Q41" s="27"/>
      <c r="R41" s="27"/>
      <c r="S41" s="71"/>
      <c r="T41" s="71"/>
      <c r="U41" s="71"/>
      <c r="V41" s="71"/>
      <c r="W41" s="72"/>
      <c r="X41" s="72"/>
      <c r="Y41" s="72"/>
      <c r="Z41" s="72"/>
      <c r="AA41" s="72"/>
      <c r="AB41" s="72"/>
      <c r="AC41" s="72"/>
      <c r="AD41" s="71"/>
      <c r="AE41" s="72"/>
      <c r="AF41" s="72"/>
      <c r="AG41" s="72"/>
      <c r="AH41" s="72"/>
      <c r="AI41" s="72"/>
      <c r="AJ41" s="72"/>
      <c r="AK41" s="72"/>
      <c r="AL41" s="71"/>
      <c r="AM41" s="71"/>
      <c r="AN41" s="71"/>
      <c r="AO41" s="71"/>
      <c r="AP41" s="71"/>
      <c r="AQ41" s="71"/>
      <c r="AR41" s="71"/>
      <c r="AS41" s="72"/>
      <c r="AT41" s="72"/>
      <c r="AU41" s="72"/>
      <c r="AV41" s="71"/>
      <c r="AW41" s="71"/>
      <c r="AX41" s="71"/>
      <c r="AY41" s="71"/>
      <c r="AZ41" s="71"/>
      <c r="BA41" s="71"/>
      <c r="BB41" s="71"/>
      <c r="BC41" s="71"/>
      <c r="BD41" s="71"/>
      <c r="BE41" s="71"/>
      <c r="BF41" s="71"/>
      <c r="BG41" s="71"/>
      <c r="BH41" s="71"/>
      <c r="BI41" s="71"/>
      <c r="BJ41" s="71"/>
      <c r="BK41" s="71"/>
      <c r="BL41" s="71"/>
      <c r="BM41" s="71"/>
      <c r="BN41" s="71"/>
      <c r="BO41" s="71"/>
      <c r="BP41" s="71"/>
      <c r="BQ41" s="71"/>
      <c r="BR41" s="71"/>
      <c r="BS41" s="71"/>
      <c r="BT41" s="71"/>
      <c r="BU41" s="71"/>
      <c r="BV41" s="71"/>
      <c r="BW41" s="71"/>
      <c r="BX41" s="71"/>
      <c r="BY41" s="71"/>
      <c r="BZ41" s="71"/>
      <c r="CA41" s="71"/>
      <c r="CB41" s="71"/>
      <c r="CC41" s="71"/>
      <c r="CD41" s="71"/>
      <c r="CE41" s="71"/>
      <c r="CF41" s="6"/>
      <c r="CG41" s="6"/>
    </row>
    <row r="42" spans="1:85" s="5" customFormat="1" x14ac:dyDescent="0.25">
      <c r="A42" s="342"/>
      <c r="B42" s="343"/>
      <c r="C42" s="27"/>
      <c r="D42" s="27"/>
      <c r="E42" s="27"/>
      <c r="F42" s="27"/>
      <c r="G42" s="27"/>
      <c r="H42" s="27"/>
      <c r="I42" s="27"/>
      <c r="J42" s="31"/>
      <c r="K42" s="31"/>
      <c r="L42" s="31"/>
      <c r="M42" s="27"/>
      <c r="N42" s="31"/>
      <c r="O42" s="28"/>
      <c r="P42" s="27"/>
      <c r="Q42" s="27"/>
      <c r="R42" s="27"/>
      <c r="S42" s="71"/>
      <c r="T42" s="71"/>
      <c r="U42" s="71"/>
      <c r="V42" s="71"/>
      <c r="W42" s="72"/>
      <c r="X42" s="72"/>
      <c r="Y42" s="72"/>
      <c r="Z42" s="72"/>
      <c r="AA42" s="72"/>
      <c r="AB42" s="72"/>
      <c r="AC42" s="72"/>
      <c r="AD42" s="71"/>
      <c r="AE42" s="72"/>
      <c r="AF42" s="72"/>
      <c r="AG42" s="72"/>
      <c r="AH42" s="72"/>
      <c r="AI42" s="72"/>
      <c r="AJ42" s="72"/>
      <c r="AK42" s="72"/>
      <c r="AL42" s="71"/>
      <c r="AM42" s="71"/>
      <c r="AN42" s="71"/>
      <c r="AO42" s="71"/>
      <c r="AP42" s="71"/>
      <c r="AQ42" s="71"/>
      <c r="AR42" s="71"/>
      <c r="AS42" s="72"/>
      <c r="AT42" s="72"/>
      <c r="AU42" s="72"/>
      <c r="AV42" s="71"/>
      <c r="AW42" s="71"/>
      <c r="AX42" s="71"/>
      <c r="AY42" s="71"/>
      <c r="AZ42" s="71"/>
      <c r="BA42" s="71"/>
      <c r="BB42" s="71"/>
      <c r="BC42" s="71"/>
      <c r="BD42" s="71"/>
      <c r="BE42" s="71"/>
      <c r="BF42" s="71"/>
      <c r="BG42" s="71"/>
      <c r="BH42" s="71"/>
      <c r="BI42" s="71"/>
      <c r="BJ42" s="71"/>
      <c r="BK42" s="71"/>
      <c r="BL42" s="71"/>
      <c r="BM42" s="71"/>
      <c r="BN42" s="71"/>
      <c r="BO42" s="71"/>
      <c r="BP42" s="71"/>
      <c r="BQ42" s="71"/>
      <c r="BR42" s="71"/>
      <c r="BS42" s="71"/>
      <c r="BT42" s="71"/>
      <c r="BU42" s="71"/>
      <c r="BV42" s="71"/>
      <c r="BW42" s="71"/>
      <c r="BX42" s="71"/>
      <c r="BY42" s="71"/>
      <c r="BZ42" s="71"/>
      <c r="CA42" s="71"/>
      <c r="CB42" s="71"/>
      <c r="CC42" s="71"/>
      <c r="CD42" s="71"/>
      <c r="CE42" s="71"/>
      <c r="CF42" s="6"/>
      <c r="CG42" s="6"/>
    </row>
    <row r="43" spans="1:85" s="5" customFormat="1" x14ac:dyDescent="0.25">
      <c r="A43" s="27"/>
      <c r="B43" s="27"/>
      <c r="C43" s="27"/>
      <c r="D43" s="27"/>
      <c r="E43" s="27"/>
      <c r="F43" s="27"/>
      <c r="G43" s="27"/>
      <c r="H43" s="27"/>
      <c r="I43" s="27"/>
      <c r="J43" s="31"/>
      <c r="K43" s="31"/>
      <c r="L43" s="31"/>
      <c r="M43" s="27"/>
      <c r="N43" s="31"/>
      <c r="O43" s="28"/>
      <c r="P43" s="27"/>
      <c r="Q43" s="27"/>
      <c r="R43" s="27"/>
      <c r="S43" s="71"/>
      <c r="T43" s="71"/>
      <c r="U43" s="71"/>
      <c r="V43" s="71"/>
      <c r="W43" s="72"/>
      <c r="X43" s="72"/>
      <c r="Y43" s="72"/>
      <c r="Z43" s="72"/>
      <c r="AA43" s="72"/>
      <c r="AB43" s="72"/>
      <c r="AC43" s="72"/>
      <c r="AD43" s="71"/>
      <c r="AE43" s="72"/>
      <c r="AF43" s="72"/>
      <c r="AG43" s="72"/>
      <c r="AH43" s="72"/>
      <c r="AI43" s="72"/>
      <c r="AJ43" s="72"/>
      <c r="AK43" s="72"/>
      <c r="AL43" s="71"/>
      <c r="AM43" s="71"/>
      <c r="AN43" s="71"/>
      <c r="AO43" s="71"/>
      <c r="AP43" s="71"/>
      <c r="AQ43" s="71"/>
      <c r="AR43" s="71"/>
      <c r="AS43" s="72"/>
      <c r="AT43" s="72"/>
      <c r="AU43" s="72"/>
      <c r="AV43" s="71"/>
      <c r="AW43" s="71"/>
      <c r="AX43" s="71"/>
      <c r="AY43" s="71"/>
      <c r="AZ43" s="71"/>
      <c r="BA43" s="71"/>
      <c r="BB43" s="71"/>
      <c r="BC43" s="71"/>
      <c r="BD43" s="71"/>
      <c r="BE43" s="71"/>
      <c r="BF43" s="71"/>
      <c r="BG43" s="71"/>
      <c r="BH43" s="71"/>
      <c r="BI43" s="71"/>
      <c r="BJ43" s="71"/>
      <c r="BK43" s="71"/>
      <c r="BL43" s="71"/>
      <c r="BM43" s="71"/>
      <c r="BN43" s="71"/>
      <c r="BO43" s="71"/>
      <c r="BP43" s="71"/>
      <c r="BQ43" s="71"/>
      <c r="BR43" s="71"/>
      <c r="BS43" s="71"/>
      <c r="BT43" s="71"/>
      <c r="BU43" s="71"/>
      <c r="BV43" s="71"/>
      <c r="BW43" s="71"/>
      <c r="BX43" s="71"/>
      <c r="BY43" s="71"/>
      <c r="BZ43" s="71"/>
      <c r="CA43" s="71"/>
      <c r="CB43" s="71"/>
      <c r="CC43" s="71"/>
      <c r="CD43" s="71"/>
      <c r="CE43" s="71"/>
      <c r="CF43" s="6"/>
      <c r="CG43" s="6"/>
    </row>
    <row r="44" spans="1:85" s="5" customFormat="1" x14ac:dyDescent="0.25">
      <c r="A44" s="27"/>
      <c r="B44" s="27"/>
      <c r="C44" s="27"/>
      <c r="D44" s="27"/>
      <c r="E44" s="27"/>
      <c r="F44" s="27"/>
      <c r="G44" s="27"/>
      <c r="H44" s="27"/>
      <c r="I44" s="27"/>
      <c r="J44" s="31"/>
      <c r="K44" s="31"/>
      <c r="L44" s="31"/>
      <c r="M44" s="27"/>
      <c r="N44" s="31"/>
      <c r="O44" s="28"/>
      <c r="P44" s="27"/>
      <c r="Q44" s="27"/>
      <c r="R44" s="27"/>
      <c r="S44" s="71"/>
      <c r="T44" s="71"/>
      <c r="U44" s="71"/>
      <c r="V44" s="71"/>
      <c r="W44" s="72"/>
      <c r="X44" s="72"/>
      <c r="Y44" s="72"/>
      <c r="Z44" s="72"/>
      <c r="AA44" s="72"/>
      <c r="AB44" s="72"/>
      <c r="AC44" s="72"/>
      <c r="AD44" s="71"/>
      <c r="AE44" s="72"/>
      <c r="AF44" s="72"/>
      <c r="AG44" s="72"/>
      <c r="AH44" s="72"/>
      <c r="AI44" s="72"/>
      <c r="AJ44" s="72"/>
      <c r="AK44" s="72"/>
      <c r="AL44" s="71"/>
      <c r="AM44" s="71"/>
      <c r="AN44" s="71"/>
      <c r="AO44" s="71"/>
      <c r="AP44" s="71"/>
      <c r="AQ44" s="71"/>
      <c r="AR44" s="71"/>
      <c r="AS44" s="72"/>
      <c r="AT44" s="72"/>
      <c r="AU44" s="72"/>
      <c r="AV44" s="71"/>
      <c r="AW44" s="71"/>
      <c r="AX44" s="71"/>
      <c r="AY44" s="71"/>
      <c r="AZ44" s="71"/>
      <c r="BA44" s="71"/>
      <c r="BB44" s="71"/>
      <c r="BC44" s="71"/>
      <c r="BD44" s="71"/>
      <c r="BE44" s="71"/>
      <c r="BF44" s="71"/>
      <c r="BG44" s="71"/>
      <c r="BH44" s="71"/>
      <c r="BI44" s="71"/>
      <c r="BJ44" s="71"/>
      <c r="BK44" s="71"/>
      <c r="BL44" s="71"/>
      <c r="BM44" s="71"/>
      <c r="BN44" s="71"/>
      <c r="BO44" s="71"/>
      <c r="BP44" s="71"/>
      <c r="BQ44" s="71"/>
      <c r="BR44" s="71"/>
      <c r="BS44" s="71"/>
      <c r="BT44" s="71"/>
      <c r="BU44" s="71"/>
      <c r="BV44" s="71"/>
      <c r="BW44" s="71"/>
      <c r="BX44" s="71"/>
      <c r="BY44" s="71"/>
      <c r="BZ44" s="71"/>
      <c r="CA44" s="71"/>
      <c r="CB44" s="71"/>
      <c r="CC44" s="71"/>
      <c r="CD44" s="71"/>
      <c r="CE44" s="71"/>
      <c r="CF44" s="6"/>
      <c r="CG44" s="6"/>
    </row>
    <row r="45" spans="1:85" s="5" customFormat="1" x14ac:dyDescent="0.25">
      <c r="A45" s="27"/>
      <c r="B45" s="27"/>
      <c r="C45" s="27"/>
      <c r="D45" s="27"/>
      <c r="E45" s="27"/>
      <c r="F45" s="27"/>
      <c r="G45" s="27"/>
      <c r="H45" s="27"/>
      <c r="I45" s="27"/>
      <c r="J45" s="31"/>
      <c r="K45" s="31"/>
      <c r="L45" s="31"/>
      <c r="M45" s="27"/>
      <c r="N45" s="31"/>
      <c r="O45" s="28"/>
      <c r="P45" s="27"/>
      <c r="Q45" s="27"/>
      <c r="R45" s="27"/>
      <c r="S45" s="71"/>
      <c r="T45" s="71"/>
      <c r="U45" s="71"/>
      <c r="V45" s="71"/>
      <c r="W45" s="72"/>
      <c r="X45" s="72"/>
      <c r="Y45" s="72"/>
      <c r="Z45" s="72"/>
      <c r="AA45" s="72"/>
      <c r="AB45" s="72"/>
      <c r="AC45" s="72"/>
      <c r="AD45" s="71"/>
      <c r="AE45" s="72"/>
      <c r="AF45" s="72"/>
      <c r="AG45" s="72"/>
      <c r="AH45" s="72"/>
      <c r="AI45" s="72"/>
      <c r="AJ45" s="72"/>
      <c r="AK45" s="72"/>
      <c r="AL45" s="71"/>
      <c r="AM45" s="71"/>
      <c r="AN45" s="71"/>
      <c r="AO45" s="71"/>
      <c r="AP45" s="71"/>
      <c r="AQ45" s="71"/>
      <c r="AR45" s="71"/>
      <c r="AS45" s="72"/>
      <c r="AT45" s="72"/>
      <c r="AU45" s="72"/>
      <c r="AV45" s="71"/>
      <c r="AW45" s="71"/>
      <c r="AX45" s="71"/>
      <c r="AY45" s="71"/>
      <c r="AZ45" s="71"/>
      <c r="BA45" s="71"/>
      <c r="BB45" s="71"/>
      <c r="BC45" s="71"/>
      <c r="BD45" s="71"/>
      <c r="BE45" s="71"/>
      <c r="BF45" s="71"/>
      <c r="BG45" s="71"/>
      <c r="BH45" s="71"/>
      <c r="BI45" s="71"/>
      <c r="BJ45" s="71"/>
      <c r="BK45" s="71"/>
      <c r="BL45" s="71"/>
      <c r="BM45" s="71"/>
      <c r="BN45" s="71"/>
      <c r="BO45" s="71"/>
      <c r="BP45" s="71"/>
      <c r="BQ45" s="71"/>
      <c r="BR45" s="71"/>
      <c r="BS45" s="71"/>
      <c r="BT45" s="71"/>
      <c r="BU45" s="71"/>
      <c r="BV45" s="71"/>
      <c r="BW45" s="71"/>
      <c r="BX45" s="71"/>
      <c r="BY45" s="71"/>
      <c r="BZ45" s="71"/>
      <c r="CA45" s="71"/>
      <c r="CB45" s="71"/>
      <c r="CC45" s="71"/>
      <c r="CD45" s="71"/>
      <c r="CE45" s="71"/>
      <c r="CF45" s="6"/>
      <c r="CG45" s="6"/>
    </row>
    <row r="46" spans="1:85" s="5" customFormat="1" x14ac:dyDescent="0.25">
      <c r="A46" s="27"/>
      <c r="B46" s="27"/>
      <c r="C46" s="27"/>
      <c r="D46" s="27"/>
      <c r="E46" s="27"/>
      <c r="F46" s="27"/>
      <c r="G46" s="27"/>
      <c r="H46" s="27"/>
      <c r="I46" s="27"/>
      <c r="J46" s="31"/>
      <c r="K46" s="31"/>
      <c r="L46" s="31"/>
      <c r="M46" s="27"/>
      <c r="N46" s="31"/>
      <c r="O46" s="28"/>
      <c r="P46" s="27"/>
      <c r="Q46" s="27"/>
      <c r="R46" s="27"/>
      <c r="S46" s="71"/>
      <c r="T46" s="71"/>
      <c r="U46" s="71"/>
      <c r="V46" s="71"/>
      <c r="W46" s="72"/>
      <c r="X46" s="72"/>
      <c r="Y46" s="72"/>
      <c r="Z46" s="72"/>
      <c r="AA46" s="72"/>
      <c r="AB46" s="72"/>
      <c r="AC46" s="72"/>
      <c r="AD46" s="71"/>
      <c r="AE46" s="72"/>
      <c r="AF46" s="72"/>
      <c r="AG46" s="72"/>
      <c r="AH46" s="72"/>
      <c r="AI46" s="72"/>
      <c r="AJ46" s="72"/>
      <c r="AK46" s="72"/>
      <c r="AL46" s="71"/>
      <c r="AM46" s="71"/>
      <c r="AN46" s="71"/>
      <c r="AO46" s="71"/>
      <c r="AP46" s="71"/>
      <c r="AQ46" s="71"/>
      <c r="AR46" s="71"/>
      <c r="AS46" s="72"/>
      <c r="AT46" s="72"/>
      <c r="AU46" s="72"/>
      <c r="AV46" s="71"/>
      <c r="AW46" s="71"/>
      <c r="AX46" s="71"/>
      <c r="AY46" s="71"/>
      <c r="AZ46" s="71"/>
      <c r="BA46" s="71"/>
      <c r="BB46" s="71"/>
      <c r="BC46" s="71"/>
      <c r="BD46" s="71"/>
      <c r="BE46" s="71"/>
      <c r="BF46" s="71"/>
      <c r="BG46" s="71"/>
      <c r="BH46" s="71"/>
      <c r="BI46" s="71"/>
      <c r="BJ46" s="71"/>
      <c r="BK46" s="71"/>
      <c r="BL46" s="71"/>
      <c r="BM46" s="71"/>
      <c r="BN46" s="71"/>
      <c r="BO46" s="71"/>
      <c r="BP46" s="71"/>
      <c r="BQ46" s="71"/>
      <c r="BR46" s="71"/>
      <c r="BS46" s="71"/>
      <c r="BT46" s="71"/>
      <c r="BU46" s="71"/>
      <c r="BV46" s="71"/>
      <c r="BW46" s="71"/>
      <c r="BX46" s="71"/>
      <c r="BY46" s="71"/>
      <c r="BZ46" s="71"/>
      <c r="CA46" s="71"/>
      <c r="CB46" s="71"/>
      <c r="CC46" s="71"/>
      <c r="CD46" s="71"/>
      <c r="CE46" s="71"/>
      <c r="CF46" s="6"/>
      <c r="CG46" s="6"/>
    </row>
    <row r="47" spans="1:85" s="5" customFormat="1" x14ac:dyDescent="0.25">
      <c r="A47" s="27"/>
      <c r="B47" s="27"/>
      <c r="C47" s="27"/>
      <c r="D47" s="27"/>
      <c r="E47" s="27"/>
      <c r="F47" s="27"/>
      <c r="G47" s="27"/>
      <c r="H47" s="27"/>
      <c r="I47" s="27"/>
      <c r="J47" s="31"/>
      <c r="K47" s="31"/>
      <c r="L47" s="31"/>
      <c r="M47" s="27"/>
      <c r="N47" s="31"/>
      <c r="O47" s="28"/>
      <c r="P47" s="27"/>
      <c r="Q47" s="27"/>
      <c r="R47" s="27"/>
      <c r="S47" s="71"/>
      <c r="T47" s="71"/>
      <c r="U47" s="71"/>
      <c r="V47" s="71"/>
      <c r="W47" s="72"/>
      <c r="X47" s="72"/>
      <c r="Y47" s="72"/>
      <c r="Z47" s="72"/>
      <c r="AA47" s="72"/>
      <c r="AB47" s="72"/>
      <c r="AC47" s="72"/>
      <c r="AD47" s="71"/>
      <c r="AE47" s="72"/>
      <c r="AF47" s="72"/>
      <c r="AG47" s="72"/>
      <c r="AH47" s="72"/>
      <c r="AI47" s="72"/>
      <c r="AJ47" s="72"/>
      <c r="AK47" s="72"/>
      <c r="AL47" s="71"/>
      <c r="AM47" s="71"/>
      <c r="AN47" s="71"/>
      <c r="AO47" s="71"/>
      <c r="AP47" s="71"/>
      <c r="AQ47" s="71"/>
      <c r="AR47" s="71"/>
      <c r="AS47" s="72"/>
      <c r="AT47" s="72"/>
      <c r="AU47" s="72"/>
      <c r="AV47" s="71"/>
      <c r="AW47" s="71"/>
      <c r="AX47" s="71"/>
      <c r="AY47" s="71"/>
      <c r="AZ47" s="71"/>
      <c r="BA47" s="71"/>
      <c r="BB47" s="71"/>
      <c r="BC47" s="71"/>
      <c r="BD47" s="71"/>
      <c r="BE47" s="71"/>
      <c r="BF47" s="71"/>
      <c r="BG47" s="71"/>
      <c r="BH47" s="71"/>
      <c r="BI47" s="71"/>
      <c r="BJ47" s="71"/>
      <c r="BK47" s="71"/>
      <c r="BL47" s="71"/>
      <c r="BM47" s="71"/>
      <c r="BN47" s="71"/>
      <c r="BO47" s="71"/>
      <c r="BP47" s="71"/>
      <c r="BQ47" s="71"/>
      <c r="BR47" s="71"/>
      <c r="BS47" s="71"/>
      <c r="BT47" s="71"/>
      <c r="BU47" s="71"/>
      <c r="BV47" s="71"/>
      <c r="BW47" s="71"/>
      <c r="BX47" s="71"/>
      <c r="BY47" s="71"/>
      <c r="BZ47" s="71"/>
      <c r="CA47" s="71"/>
      <c r="CB47" s="71"/>
      <c r="CC47" s="71"/>
      <c r="CD47" s="71"/>
      <c r="CE47" s="71"/>
      <c r="CF47" s="6"/>
      <c r="CG47" s="6"/>
    </row>
    <row r="48" spans="1:85" s="5" customFormat="1" x14ac:dyDescent="0.25">
      <c r="A48" s="27"/>
      <c r="B48" s="27"/>
      <c r="C48" s="27"/>
      <c r="D48" s="27"/>
      <c r="E48" s="27"/>
      <c r="F48" s="27"/>
      <c r="G48" s="27"/>
      <c r="H48" s="27"/>
      <c r="I48" s="27"/>
      <c r="J48" s="31"/>
      <c r="K48" s="31"/>
      <c r="L48" s="31"/>
      <c r="M48" s="27"/>
      <c r="N48" s="31"/>
      <c r="O48" s="28"/>
      <c r="P48" s="27"/>
      <c r="Q48" s="27"/>
      <c r="R48" s="27"/>
      <c r="S48" s="71"/>
      <c r="T48" s="71"/>
      <c r="U48" s="71"/>
      <c r="V48" s="71"/>
      <c r="W48" s="72"/>
      <c r="X48" s="72"/>
      <c r="Y48" s="72"/>
      <c r="Z48" s="72"/>
      <c r="AA48" s="72"/>
      <c r="AB48" s="72"/>
      <c r="AC48" s="72"/>
      <c r="AD48" s="71"/>
      <c r="AE48" s="72"/>
      <c r="AF48" s="72"/>
      <c r="AG48" s="72"/>
      <c r="AH48" s="72"/>
      <c r="AI48" s="72"/>
      <c r="AJ48" s="72"/>
      <c r="AK48" s="72"/>
      <c r="AL48" s="71"/>
      <c r="AM48" s="71"/>
      <c r="AN48" s="71"/>
      <c r="AO48" s="71"/>
      <c r="AP48" s="71"/>
      <c r="AQ48" s="71"/>
      <c r="AR48" s="71"/>
      <c r="AS48" s="72"/>
      <c r="AT48" s="72"/>
      <c r="AU48" s="72"/>
      <c r="AV48" s="71"/>
      <c r="AW48" s="71"/>
      <c r="AX48" s="71"/>
      <c r="AY48" s="71"/>
      <c r="AZ48" s="71"/>
      <c r="BA48" s="71"/>
      <c r="BB48" s="71"/>
      <c r="BC48" s="71"/>
      <c r="BD48" s="71"/>
      <c r="BE48" s="71"/>
      <c r="BF48" s="71"/>
      <c r="BG48" s="71"/>
      <c r="BH48" s="71"/>
      <c r="BI48" s="71"/>
      <c r="BJ48" s="71"/>
      <c r="BK48" s="71"/>
      <c r="BL48" s="71"/>
      <c r="BM48" s="71"/>
      <c r="BN48" s="71"/>
      <c r="BO48" s="71"/>
      <c r="BP48" s="71"/>
      <c r="BQ48" s="71"/>
      <c r="BR48" s="71"/>
      <c r="BS48" s="71"/>
      <c r="BT48" s="71"/>
      <c r="BU48" s="71"/>
      <c r="BV48" s="71"/>
      <c r="BW48" s="71"/>
      <c r="BX48" s="71"/>
      <c r="BY48" s="71"/>
      <c r="BZ48" s="71"/>
      <c r="CA48" s="71"/>
      <c r="CB48" s="71"/>
      <c r="CC48" s="71"/>
      <c r="CD48" s="71"/>
      <c r="CE48" s="71"/>
      <c r="CF48" s="6"/>
      <c r="CG48" s="6"/>
    </row>
    <row r="49" spans="1:85" s="5" customFormat="1" x14ac:dyDescent="0.25">
      <c r="A49" s="27"/>
      <c r="B49" s="27"/>
      <c r="C49" s="27"/>
      <c r="D49" s="27"/>
      <c r="E49" s="27"/>
      <c r="F49" s="27"/>
      <c r="G49" s="27"/>
      <c r="H49" s="27"/>
      <c r="I49" s="27"/>
      <c r="J49" s="31"/>
      <c r="K49" s="31"/>
      <c r="L49" s="31"/>
      <c r="M49" s="27"/>
      <c r="N49" s="31"/>
      <c r="O49" s="28"/>
      <c r="P49" s="27"/>
      <c r="Q49" s="27"/>
      <c r="R49" s="27"/>
      <c r="S49" s="71"/>
      <c r="T49" s="71"/>
      <c r="U49" s="71"/>
      <c r="V49" s="71"/>
      <c r="W49" s="72"/>
      <c r="X49" s="72"/>
      <c r="Y49" s="72"/>
      <c r="Z49" s="72"/>
      <c r="AA49" s="72"/>
      <c r="AB49" s="72"/>
      <c r="AC49" s="72"/>
      <c r="AD49" s="71"/>
      <c r="AE49" s="72"/>
      <c r="AF49" s="72"/>
      <c r="AG49" s="72"/>
      <c r="AH49" s="72"/>
      <c r="AI49" s="72"/>
      <c r="AJ49" s="72"/>
      <c r="AK49" s="72"/>
      <c r="AL49" s="71"/>
      <c r="AM49" s="71"/>
      <c r="AN49" s="71"/>
      <c r="AO49" s="71"/>
      <c r="AP49" s="71"/>
      <c r="AQ49" s="71"/>
      <c r="AR49" s="71"/>
      <c r="AS49" s="72"/>
      <c r="AT49" s="72"/>
      <c r="AU49" s="72"/>
      <c r="AV49" s="71"/>
      <c r="AW49" s="71"/>
      <c r="AX49" s="71"/>
      <c r="AY49" s="71"/>
      <c r="AZ49" s="71"/>
      <c r="BA49" s="71"/>
      <c r="BB49" s="71"/>
      <c r="BC49" s="71"/>
      <c r="BD49" s="71"/>
      <c r="BE49" s="71"/>
      <c r="BF49" s="71"/>
      <c r="BG49" s="71"/>
      <c r="BH49" s="71"/>
      <c r="BI49" s="71"/>
      <c r="BJ49" s="71"/>
      <c r="BK49" s="71"/>
      <c r="BL49" s="71"/>
      <c r="BM49" s="71"/>
      <c r="BN49" s="71"/>
      <c r="BO49" s="71"/>
      <c r="BP49" s="71"/>
      <c r="BQ49" s="71"/>
      <c r="BR49" s="71"/>
      <c r="BS49" s="71"/>
      <c r="BT49" s="71"/>
      <c r="BU49" s="71"/>
      <c r="BV49" s="71"/>
      <c r="BW49" s="71"/>
      <c r="BX49" s="71"/>
      <c r="BY49" s="71"/>
      <c r="BZ49" s="71"/>
      <c r="CA49" s="71"/>
      <c r="CB49" s="71"/>
      <c r="CC49" s="71"/>
      <c r="CD49" s="71"/>
      <c r="CE49" s="71"/>
      <c r="CF49" s="6"/>
      <c r="CG49" s="6"/>
    </row>
    <row r="50" spans="1:85" s="5" customFormat="1" x14ac:dyDescent="0.25">
      <c r="A50" s="27"/>
      <c r="B50" s="27"/>
      <c r="C50" s="27"/>
      <c r="D50" s="27"/>
      <c r="E50" s="27"/>
      <c r="F50" s="27"/>
      <c r="G50" s="27"/>
      <c r="H50" s="27"/>
      <c r="I50" s="27"/>
      <c r="J50" s="31"/>
      <c r="K50" s="31"/>
      <c r="L50" s="31"/>
      <c r="M50" s="27"/>
      <c r="N50" s="31"/>
      <c r="O50" s="28"/>
      <c r="P50" s="27"/>
      <c r="Q50" s="27"/>
      <c r="R50" s="27"/>
      <c r="S50" s="71"/>
      <c r="T50" s="71"/>
      <c r="U50" s="71"/>
      <c r="V50" s="71"/>
      <c r="W50" s="72"/>
      <c r="X50" s="72"/>
      <c r="Y50" s="72"/>
      <c r="Z50" s="72"/>
      <c r="AA50" s="72"/>
      <c r="AB50" s="72"/>
      <c r="AC50" s="72"/>
      <c r="AD50" s="71"/>
      <c r="AE50" s="72"/>
      <c r="AF50" s="72"/>
      <c r="AG50" s="72"/>
      <c r="AH50" s="72"/>
      <c r="AI50" s="72"/>
      <c r="AJ50" s="72"/>
      <c r="AK50" s="72"/>
      <c r="AL50" s="71"/>
      <c r="AM50" s="71"/>
      <c r="AN50" s="71"/>
      <c r="AO50" s="71"/>
      <c r="AP50" s="71"/>
      <c r="AQ50" s="71"/>
      <c r="AR50" s="71"/>
      <c r="AS50" s="72"/>
      <c r="AT50" s="72"/>
      <c r="AU50" s="72"/>
      <c r="AV50" s="71"/>
      <c r="AW50" s="71"/>
      <c r="AX50" s="71"/>
      <c r="AY50" s="71"/>
      <c r="AZ50" s="71"/>
      <c r="BA50" s="71"/>
      <c r="BB50" s="71"/>
      <c r="BC50" s="71"/>
      <c r="BD50" s="71"/>
      <c r="BE50" s="71"/>
      <c r="BF50" s="71"/>
      <c r="BG50" s="71"/>
      <c r="BH50" s="71"/>
      <c r="BI50" s="71"/>
      <c r="BJ50" s="71"/>
      <c r="BK50" s="71"/>
      <c r="BL50" s="71"/>
      <c r="BM50" s="71"/>
      <c r="BN50" s="71"/>
      <c r="BO50" s="71"/>
      <c r="BP50" s="71"/>
      <c r="BQ50" s="71"/>
      <c r="BR50" s="71"/>
      <c r="BS50" s="71"/>
      <c r="BT50" s="71"/>
      <c r="BU50" s="71"/>
      <c r="BV50" s="71"/>
      <c r="BW50" s="71"/>
      <c r="BX50" s="71"/>
      <c r="BY50" s="71"/>
      <c r="BZ50" s="71"/>
      <c r="CA50" s="71"/>
      <c r="CB50" s="71"/>
      <c r="CC50" s="71"/>
      <c r="CD50" s="71"/>
      <c r="CE50" s="71"/>
      <c r="CF50" s="6"/>
      <c r="CG50" s="6"/>
    </row>
    <row r="51" spans="1:85" s="5" customFormat="1" x14ac:dyDescent="0.25">
      <c r="A51" s="27"/>
      <c r="B51" s="27"/>
      <c r="C51" s="27"/>
      <c r="D51" s="27"/>
      <c r="E51" s="27"/>
      <c r="F51" s="27"/>
      <c r="G51" s="27"/>
      <c r="H51" s="27"/>
      <c r="I51" s="27"/>
      <c r="J51" s="31"/>
      <c r="K51" s="31"/>
      <c r="L51" s="31"/>
      <c r="M51" s="27"/>
      <c r="N51" s="31"/>
      <c r="O51" s="28"/>
      <c r="P51" s="27"/>
      <c r="Q51" s="27"/>
      <c r="R51" s="27"/>
      <c r="S51" s="71"/>
      <c r="T51" s="71"/>
      <c r="U51" s="71"/>
      <c r="V51" s="71"/>
      <c r="W51" s="72"/>
      <c r="X51" s="72"/>
      <c r="Y51" s="72"/>
      <c r="Z51" s="72"/>
      <c r="AA51" s="72"/>
      <c r="AB51" s="72"/>
      <c r="AC51" s="72"/>
      <c r="AD51" s="71"/>
      <c r="AE51" s="72"/>
      <c r="AF51" s="72"/>
      <c r="AG51" s="72"/>
      <c r="AH51" s="72"/>
      <c r="AI51" s="72"/>
      <c r="AJ51" s="72"/>
      <c r="AK51" s="72"/>
      <c r="AL51" s="71"/>
      <c r="AM51" s="71"/>
      <c r="AN51" s="71"/>
      <c r="AO51" s="71"/>
      <c r="AP51" s="71"/>
      <c r="AQ51" s="71"/>
      <c r="AR51" s="71"/>
      <c r="AS51" s="72"/>
      <c r="AT51" s="72"/>
      <c r="AU51" s="72"/>
      <c r="AV51" s="71"/>
      <c r="AW51" s="71"/>
      <c r="AX51" s="71"/>
      <c r="AY51" s="71"/>
      <c r="AZ51" s="71"/>
      <c r="BA51" s="71"/>
      <c r="BB51" s="71"/>
      <c r="BC51" s="71"/>
      <c r="BD51" s="71"/>
      <c r="BE51" s="71"/>
      <c r="BF51" s="71"/>
      <c r="BG51" s="71"/>
      <c r="BH51" s="71"/>
      <c r="BI51" s="71"/>
      <c r="BJ51" s="71"/>
      <c r="BK51" s="71"/>
      <c r="BL51" s="71"/>
      <c r="BM51" s="71"/>
      <c r="BN51" s="71"/>
      <c r="BO51" s="71"/>
      <c r="BP51" s="71"/>
      <c r="BQ51" s="71"/>
      <c r="BR51" s="71"/>
      <c r="BS51" s="71"/>
      <c r="BT51" s="71"/>
      <c r="BU51" s="71"/>
      <c r="BV51" s="71"/>
      <c r="BW51" s="71"/>
      <c r="BX51" s="71"/>
      <c r="BY51" s="71"/>
      <c r="BZ51" s="71"/>
      <c r="CA51" s="71"/>
      <c r="CB51" s="71"/>
      <c r="CC51" s="71"/>
      <c r="CD51" s="71"/>
      <c r="CE51" s="71"/>
      <c r="CF51" s="6"/>
      <c r="CG51" s="6"/>
    </row>
    <row r="52" spans="1:85" s="5" customFormat="1" x14ac:dyDescent="0.25">
      <c r="A52" s="27"/>
      <c r="B52" s="27"/>
      <c r="C52" s="27"/>
      <c r="D52" s="27"/>
      <c r="E52" s="27"/>
      <c r="F52" s="27"/>
      <c r="G52" s="27"/>
      <c r="H52" s="27"/>
      <c r="I52" s="27"/>
      <c r="J52" s="31"/>
      <c r="K52" s="31"/>
      <c r="L52" s="31"/>
      <c r="M52" s="27"/>
      <c r="N52" s="31"/>
      <c r="O52" s="28"/>
      <c r="P52" s="27"/>
      <c r="Q52" s="27"/>
      <c r="R52" s="27"/>
      <c r="S52" s="71"/>
      <c r="T52" s="71"/>
      <c r="U52" s="71"/>
      <c r="V52" s="71"/>
      <c r="W52" s="72"/>
      <c r="X52" s="72"/>
      <c r="Y52" s="72"/>
      <c r="Z52" s="72"/>
      <c r="AA52" s="72"/>
      <c r="AB52" s="72"/>
      <c r="AC52" s="72"/>
      <c r="AD52" s="71"/>
      <c r="AE52" s="72"/>
      <c r="AF52" s="72"/>
      <c r="AG52" s="72"/>
      <c r="AH52" s="72"/>
      <c r="AI52" s="72"/>
      <c r="AJ52" s="72"/>
      <c r="AK52" s="72"/>
      <c r="AL52" s="71"/>
      <c r="AM52" s="71"/>
      <c r="AN52" s="71"/>
      <c r="AO52" s="71"/>
      <c r="AP52" s="71"/>
      <c r="AQ52" s="71"/>
      <c r="AR52" s="71"/>
      <c r="AS52" s="72"/>
      <c r="AT52" s="72"/>
      <c r="AU52" s="72"/>
      <c r="AV52" s="71"/>
      <c r="AW52" s="71"/>
      <c r="AX52" s="71"/>
      <c r="AY52" s="71"/>
      <c r="AZ52" s="71"/>
      <c r="BA52" s="71"/>
      <c r="BB52" s="71"/>
      <c r="BC52" s="71"/>
      <c r="BD52" s="71"/>
      <c r="BE52" s="71"/>
      <c r="BF52" s="71"/>
      <c r="BG52" s="71"/>
      <c r="BH52" s="71"/>
      <c r="BI52" s="71"/>
      <c r="BJ52" s="71"/>
      <c r="BK52" s="71"/>
      <c r="BL52" s="71"/>
      <c r="BM52" s="71"/>
      <c r="BN52" s="71"/>
      <c r="BO52" s="71"/>
      <c r="BP52" s="71"/>
      <c r="BQ52" s="71"/>
      <c r="BR52" s="71"/>
      <c r="BS52" s="71"/>
      <c r="BT52" s="71"/>
      <c r="BU52" s="71"/>
      <c r="BV52" s="71"/>
      <c r="BW52" s="71"/>
      <c r="BX52" s="71"/>
      <c r="BY52" s="71"/>
      <c r="BZ52" s="71"/>
      <c r="CA52" s="71"/>
      <c r="CB52" s="71"/>
      <c r="CC52" s="71"/>
      <c r="CD52" s="71"/>
      <c r="CE52" s="71"/>
      <c r="CF52" s="6"/>
      <c r="CG52" s="6"/>
    </row>
    <row r="53" spans="1:85" s="5" customFormat="1" x14ac:dyDescent="0.25">
      <c r="A53" s="27"/>
      <c r="B53" s="27"/>
      <c r="C53" s="27"/>
      <c r="D53" s="27"/>
      <c r="E53" s="27"/>
      <c r="F53" s="27"/>
      <c r="G53" s="27"/>
      <c r="H53" s="27"/>
      <c r="I53" s="27"/>
      <c r="J53" s="31"/>
      <c r="K53" s="31"/>
      <c r="L53" s="31"/>
      <c r="M53" s="27"/>
      <c r="N53" s="31"/>
      <c r="O53" s="28"/>
      <c r="P53" s="27"/>
      <c r="Q53" s="27"/>
      <c r="R53" s="27"/>
      <c r="S53" s="71"/>
      <c r="T53" s="71"/>
      <c r="U53" s="71"/>
      <c r="V53" s="71"/>
      <c r="W53" s="72"/>
      <c r="X53" s="72"/>
      <c r="Y53" s="72"/>
      <c r="Z53" s="72"/>
      <c r="AA53" s="72"/>
      <c r="AB53" s="72"/>
      <c r="AC53" s="72"/>
      <c r="AD53" s="71"/>
      <c r="AE53" s="72"/>
      <c r="AF53" s="72"/>
      <c r="AG53" s="72"/>
      <c r="AH53" s="72"/>
      <c r="AI53" s="72"/>
      <c r="AJ53" s="72"/>
      <c r="AK53" s="72"/>
      <c r="AL53" s="71"/>
      <c r="AM53" s="71"/>
      <c r="AN53" s="71"/>
      <c r="AO53" s="71"/>
      <c r="AP53" s="71"/>
      <c r="AQ53" s="71"/>
      <c r="AR53" s="71"/>
      <c r="AS53" s="72"/>
      <c r="AT53" s="72"/>
      <c r="AU53" s="72"/>
      <c r="AV53" s="71"/>
      <c r="AW53" s="71"/>
      <c r="AX53" s="71"/>
      <c r="AY53" s="71"/>
      <c r="AZ53" s="71"/>
      <c r="BA53" s="71"/>
      <c r="BB53" s="71"/>
      <c r="BC53" s="71"/>
      <c r="BD53" s="71"/>
      <c r="BE53" s="71"/>
      <c r="BF53" s="71"/>
      <c r="BG53" s="71"/>
      <c r="BH53" s="71"/>
      <c r="BI53" s="71"/>
      <c r="BJ53" s="71"/>
      <c r="BK53" s="71"/>
      <c r="BL53" s="71"/>
      <c r="BM53" s="71"/>
      <c r="BN53" s="71"/>
      <c r="BO53" s="71"/>
      <c r="BP53" s="71"/>
      <c r="BQ53" s="71"/>
      <c r="BR53" s="71"/>
      <c r="BS53" s="71"/>
      <c r="BT53" s="71"/>
      <c r="BU53" s="71"/>
      <c r="BV53" s="71"/>
      <c r="BW53" s="71"/>
      <c r="BX53" s="71"/>
      <c r="BY53" s="71"/>
      <c r="BZ53" s="71"/>
      <c r="CA53" s="71"/>
      <c r="CB53" s="71"/>
      <c r="CC53" s="71"/>
      <c r="CD53" s="71"/>
      <c r="CE53" s="71"/>
      <c r="CF53" s="6"/>
      <c r="CG53" s="6"/>
    </row>
    <row r="54" spans="1:85" s="5" customFormat="1" x14ac:dyDescent="0.25">
      <c r="A54" s="27"/>
      <c r="B54" s="27"/>
      <c r="C54" s="27"/>
      <c r="D54" s="27"/>
      <c r="E54" s="27"/>
      <c r="F54" s="27"/>
      <c r="G54" s="27"/>
      <c r="H54" s="27"/>
      <c r="I54" s="27"/>
      <c r="J54" s="31"/>
      <c r="K54" s="31"/>
      <c r="L54" s="31"/>
      <c r="M54" s="27"/>
      <c r="N54" s="31"/>
      <c r="O54" s="28"/>
      <c r="P54" s="27"/>
      <c r="Q54" s="27"/>
      <c r="R54" s="27"/>
      <c r="S54" s="71"/>
      <c r="T54" s="71"/>
      <c r="U54" s="71"/>
      <c r="V54" s="71"/>
      <c r="W54" s="72"/>
      <c r="X54" s="72"/>
      <c r="Y54" s="72"/>
      <c r="Z54" s="72"/>
      <c r="AA54" s="72"/>
      <c r="AB54" s="72"/>
      <c r="AC54" s="72"/>
      <c r="AD54" s="71"/>
      <c r="AE54" s="72"/>
      <c r="AF54" s="72"/>
      <c r="AG54" s="72"/>
      <c r="AH54" s="72"/>
      <c r="AI54" s="72"/>
      <c r="AJ54" s="72"/>
      <c r="AK54" s="72"/>
      <c r="AL54" s="71"/>
      <c r="AM54" s="71"/>
      <c r="AN54" s="71"/>
      <c r="AO54" s="71"/>
      <c r="AP54" s="71"/>
      <c r="AQ54" s="71"/>
      <c r="AR54" s="71"/>
      <c r="AS54" s="72"/>
      <c r="AT54" s="72"/>
      <c r="AU54" s="72"/>
      <c r="AV54" s="71"/>
      <c r="AW54" s="71"/>
      <c r="AX54" s="71"/>
      <c r="AY54" s="71"/>
      <c r="AZ54" s="71"/>
      <c r="BA54" s="71"/>
      <c r="BB54" s="71"/>
      <c r="BC54" s="71"/>
      <c r="BD54" s="71"/>
      <c r="BE54" s="71"/>
      <c r="BF54" s="71"/>
      <c r="BG54" s="71"/>
      <c r="BH54" s="71"/>
      <c r="BI54" s="71"/>
      <c r="BJ54" s="71"/>
      <c r="BK54" s="71"/>
      <c r="BL54" s="71"/>
      <c r="BM54" s="71"/>
      <c r="BN54" s="71"/>
      <c r="BO54" s="71"/>
      <c r="BP54" s="71"/>
      <c r="BQ54" s="71"/>
      <c r="BR54" s="71"/>
      <c r="BS54" s="71"/>
      <c r="BT54" s="71"/>
      <c r="BU54" s="71"/>
      <c r="BV54" s="71"/>
      <c r="BW54" s="71"/>
      <c r="BX54" s="71"/>
      <c r="BY54" s="71"/>
      <c r="BZ54" s="71"/>
      <c r="CA54" s="71"/>
      <c r="CB54" s="71"/>
      <c r="CC54" s="71"/>
      <c r="CD54" s="71"/>
      <c r="CE54" s="71"/>
      <c r="CF54" s="6"/>
      <c r="CG54" s="6"/>
    </row>
    <row r="55" spans="1:85" s="5" customFormat="1" x14ac:dyDescent="0.25">
      <c r="A55" s="27"/>
      <c r="B55" s="27"/>
      <c r="C55" s="27"/>
      <c r="D55" s="27"/>
      <c r="E55" s="27"/>
      <c r="F55" s="27"/>
      <c r="G55" s="27"/>
      <c r="H55" s="27"/>
      <c r="I55" s="27"/>
      <c r="J55" s="31"/>
      <c r="K55" s="31"/>
      <c r="L55" s="31"/>
      <c r="M55" s="27"/>
      <c r="N55" s="31"/>
      <c r="O55" s="28"/>
      <c r="P55" s="27"/>
      <c r="Q55" s="27"/>
      <c r="R55" s="27"/>
      <c r="S55" s="71"/>
      <c r="T55" s="71"/>
      <c r="U55" s="71"/>
      <c r="V55" s="71"/>
      <c r="W55" s="72"/>
      <c r="X55" s="72"/>
      <c r="Y55" s="72"/>
      <c r="Z55" s="72"/>
      <c r="AA55" s="72"/>
      <c r="AB55" s="72"/>
      <c r="AC55" s="72"/>
      <c r="AD55" s="71"/>
      <c r="AE55" s="72"/>
      <c r="AF55" s="72"/>
      <c r="AG55" s="72"/>
      <c r="AH55" s="72"/>
      <c r="AI55" s="72"/>
      <c r="AJ55" s="72"/>
      <c r="AK55" s="72"/>
      <c r="AL55" s="71"/>
      <c r="AM55" s="71"/>
      <c r="AN55" s="71"/>
      <c r="AO55" s="71"/>
      <c r="AP55" s="71"/>
      <c r="AQ55" s="71"/>
      <c r="AR55" s="71"/>
      <c r="AS55" s="72"/>
      <c r="AT55" s="72"/>
      <c r="AU55" s="72"/>
      <c r="AV55" s="71"/>
      <c r="AW55" s="71"/>
      <c r="AX55" s="71"/>
      <c r="AY55" s="71"/>
      <c r="AZ55" s="71"/>
      <c r="BA55" s="71"/>
      <c r="BB55" s="71"/>
      <c r="BC55" s="71"/>
      <c r="BD55" s="71"/>
      <c r="BE55" s="71"/>
      <c r="BF55" s="71"/>
      <c r="BG55" s="71"/>
      <c r="BH55" s="71"/>
      <c r="BI55" s="71"/>
      <c r="BJ55" s="71"/>
      <c r="BK55" s="71"/>
      <c r="BL55" s="71"/>
      <c r="BM55" s="71"/>
      <c r="BN55" s="71"/>
      <c r="BO55" s="71"/>
      <c r="BP55" s="71"/>
      <c r="BQ55" s="71"/>
      <c r="BR55" s="71"/>
      <c r="BS55" s="71"/>
      <c r="BT55" s="71"/>
      <c r="BU55" s="71"/>
      <c r="BV55" s="71"/>
      <c r="BW55" s="71"/>
      <c r="BX55" s="71"/>
      <c r="BY55" s="71"/>
      <c r="BZ55" s="71"/>
      <c r="CA55" s="71"/>
      <c r="CB55" s="71"/>
      <c r="CC55" s="71"/>
      <c r="CD55" s="71"/>
      <c r="CE55" s="71"/>
      <c r="CF55" s="6"/>
      <c r="CG55" s="6"/>
    </row>
    <row r="56" spans="1:85" s="5" customFormat="1" x14ac:dyDescent="0.25">
      <c r="A56" s="27"/>
      <c r="B56" s="27"/>
      <c r="C56" s="27"/>
      <c r="D56" s="27"/>
      <c r="E56" s="27"/>
      <c r="F56" s="27"/>
      <c r="G56" s="27"/>
      <c r="H56" s="27"/>
      <c r="I56" s="27"/>
      <c r="J56" s="31"/>
      <c r="K56" s="31"/>
      <c r="L56" s="31"/>
      <c r="M56" s="27"/>
      <c r="N56" s="31"/>
      <c r="O56" s="28"/>
      <c r="P56" s="27"/>
      <c r="Q56" s="27"/>
      <c r="R56" s="27"/>
      <c r="S56" s="71"/>
      <c r="T56" s="71"/>
      <c r="U56" s="71"/>
      <c r="V56" s="71"/>
      <c r="W56" s="72"/>
      <c r="X56" s="72"/>
      <c r="Y56" s="72"/>
      <c r="Z56" s="72"/>
      <c r="AA56" s="72"/>
      <c r="AB56" s="72"/>
      <c r="AC56" s="72"/>
      <c r="AD56" s="71"/>
      <c r="AE56" s="72"/>
      <c r="AF56" s="72"/>
      <c r="AG56" s="72"/>
      <c r="AH56" s="72"/>
      <c r="AI56" s="72"/>
      <c r="AJ56" s="72"/>
      <c r="AK56" s="72"/>
      <c r="AL56" s="71"/>
      <c r="AM56" s="71"/>
      <c r="AN56" s="71"/>
      <c r="AO56" s="71"/>
      <c r="AP56" s="71"/>
      <c r="AQ56" s="71"/>
      <c r="AR56" s="71"/>
      <c r="AS56" s="72"/>
      <c r="AT56" s="72"/>
      <c r="AU56" s="72"/>
      <c r="AV56" s="71"/>
      <c r="AW56" s="71"/>
      <c r="AX56" s="71"/>
      <c r="AY56" s="71"/>
      <c r="AZ56" s="71"/>
      <c r="BA56" s="71"/>
      <c r="BB56" s="71"/>
      <c r="BC56" s="71"/>
      <c r="BD56" s="71"/>
      <c r="BE56" s="71"/>
      <c r="BF56" s="71"/>
      <c r="BG56" s="71"/>
      <c r="BH56" s="71"/>
      <c r="BI56" s="71"/>
      <c r="BJ56" s="71"/>
      <c r="BK56" s="71"/>
      <c r="BL56" s="71"/>
      <c r="BM56" s="71"/>
      <c r="BN56" s="71"/>
      <c r="BO56" s="71"/>
      <c r="BP56" s="71"/>
      <c r="BQ56" s="71"/>
      <c r="BR56" s="71"/>
      <c r="BS56" s="71"/>
      <c r="BT56" s="71"/>
      <c r="BU56" s="71"/>
      <c r="BV56" s="71"/>
      <c r="BW56" s="71"/>
      <c r="BX56" s="71"/>
      <c r="BY56" s="71"/>
      <c r="BZ56" s="71"/>
      <c r="CA56" s="71"/>
      <c r="CB56" s="71"/>
      <c r="CC56" s="71"/>
      <c r="CD56" s="71"/>
      <c r="CE56" s="71"/>
      <c r="CF56" s="6"/>
      <c r="CG56" s="6"/>
    </row>
    <row r="57" spans="1:85" s="5" customFormat="1" x14ac:dyDescent="0.25">
      <c r="A57" s="27"/>
      <c r="B57" s="27"/>
      <c r="C57" s="27"/>
      <c r="D57" s="27"/>
      <c r="E57" s="27"/>
      <c r="F57" s="27"/>
      <c r="G57" s="27"/>
      <c r="H57" s="27"/>
      <c r="I57" s="27"/>
      <c r="J57" s="31"/>
      <c r="K57" s="31"/>
      <c r="L57" s="31"/>
      <c r="M57" s="27"/>
      <c r="N57" s="31"/>
      <c r="O57" s="28"/>
      <c r="P57" s="27"/>
      <c r="Q57" s="27"/>
      <c r="R57" s="27"/>
      <c r="S57" s="71"/>
      <c r="T57" s="71"/>
      <c r="U57" s="71"/>
      <c r="V57" s="71"/>
      <c r="W57" s="72"/>
      <c r="X57" s="72"/>
      <c r="Y57" s="72"/>
      <c r="Z57" s="72"/>
      <c r="AA57" s="72"/>
      <c r="AB57" s="72"/>
      <c r="AC57" s="72"/>
      <c r="AD57" s="71"/>
      <c r="AE57" s="72"/>
      <c r="AF57" s="72"/>
      <c r="AG57" s="72"/>
      <c r="AH57" s="72"/>
      <c r="AI57" s="72"/>
      <c r="AJ57" s="72"/>
      <c r="AK57" s="72"/>
      <c r="AL57" s="71"/>
      <c r="AM57" s="71"/>
      <c r="AN57" s="71"/>
      <c r="AO57" s="71"/>
      <c r="AP57" s="71"/>
      <c r="AQ57" s="71"/>
      <c r="AR57" s="71"/>
      <c r="AS57" s="72"/>
      <c r="AT57" s="72"/>
      <c r="AU57" s="72"/>
      <c r="AV57" s="71"/>
      <c r="AW57" s="71"/>
      <c r="AX57" s="71"/>
      <c r="AY57" s="71"/>
      <c r="AZ57" s="71"/>
      <c r="BA57" s="71"/>
      <c r="BB57" s="71"/>
      <c r="BC57" s="71"/>
      <c r="BD57" s="71"/>
      <c r="BE57" s="71"/>
      <c r="BF57" s="71"/>
      <c r="BG57" s="71"/>
      <c r="BH57" s="71"/>
      <c r="BI57" s="71"/>
      <c r="BJ57" s="71"/>
      <c r="BK57" s="71"/>
      <c r="BL57" s="71"/>
      <c r="BM57" s="71"/>
      <c r="BN57" s="71"/>
      <c r="BO57" s="71"/>
      <c r="BP57" s="71"/>
      <c r="BQ57" s="71"/>
      <c r="BR57" s="71"/>
      <c r="BS57" s="71"/>
      <c r="BT57" s="71"/>
      <c r="BU57" s="71"/>
      <c r="BV57" s="71"/>
      <c r="BW57" s="71"/>
      <c r="BX57" s="71"/>
      <c r="BY57" s="71"/>
      <c r="BZ57" s="71"/>
      <c r="CA57" s="71"/>
      <c r="CB57" s="71"/>
      <c r="CC57" s="71"/>
      <c r="CD57" s="71"/>
      <c r="CE57" s="71"/>
      <c r="CF57" s="6"/>
      <c r="CG57" s="6"/>
    </row>
    <row r="58" spans="1:85" s="5" customFormat="1" x14ac:dyDescent="0.25">
      <c r="A58" s="27"/>
      <c r="B58" s="27"/>
      <c r="C58" s="27"/>
      <c r="D58" s="27"/>
      <c r="E58" s="27"/>
      <c r="F58" s="27"/>
      <c r="G58" s="27"/>
      <c r="H58" s="27"/>
      <c r="I58" s="27"/>
      <c r="J58" s="31"/>
      <c r="K58" s="31"/>
      <c r="L58" s="31"/>
      <c r="M58" s="27"/>
      <c r="N58" s="31"/>
      <c r="O58" s="28"/>
      <c r="P58" s="27"/>
      <c r="Q58" s="27"/>
      <c r="R58" s="27"/>
      <c r="S58" s="71"/>
      <c r="T58" s="71"/>
      <c r="U58" s="71"/>
      <c r="V58" s="71"/>
      <c r="W58" s="72"/>
      <c r="X58" s="72"/>
      <c r="Y58" s="72"/>
      <c r="Z58" s="72"/>
      <c r="AA58" s="72"/>
      <c r="AB58" s="72"/>
      <c r="AC58" s="72"/>
      <c r="AD58" s="71"/>
      <c r="AE58" s="72"/>
      <c r="AF58" s="72"/>
      <c r="AG58" s="72"/>
      <c r="AH58" s="72"/>
      <c r="AI58" s="72"/>
      <c r="AJ58" s="72"/>
      <c r="AK58" s="72"/>
      <c r="AL58" s="71"/>
      <c r="AM58" s="71"/>
      <c r="AN58" s="71"/>
      <c r="AO58" s="71"/>
      <c r="AP58" s="71"/>
      <c r="AQ58" s="71"/>
      <c r="AR58" s="71"/>
      <c r="AS58" s="72"/>
      <c r="AT58" s="72"/>
      <c r="AU58" s="72"/>
      <c r="AV58" s="71"/>
      <c r="AW58" s="71"/>
      <c r="AX58" s="71"/>
      <c r="AY58" s="71"/>
      <c r="AZ58" s="71"/>
      <c r="BA58" s="71"/>
      <c r="BB58" s="71"/>
      <c r="BC58" s="71"/>
      <c r="BD58" s="71"/>
      <c r="BE58" s="71"/>
      <c r="BF58" s="71"/>
      <c r="BG58" s="71"/>
      <c r="BH58" s="71"/>
      <c r="BI58" s="71"/>
      <c r="BJ58" s="71"/>
      <c r="BK58" s="71"/>
      <c r="BL58" s="71"/>
      <c r="BM58" s="71"/>
      <c r="BN58" s="71"/>
      <c r="BO58" s="71"/>
      <c r="BP58" s="71"/>
      <c r="BQ58" s="71"/>
      <c r="BR58" s="71"/>
      <c r="BS58" s="71"/>
      <c r="BT58" s="71"/>
      <c r="BU58" s="71"/>
      <c r="BV58" s="71"/>
      <c r="BW58" s="71"/>
      <c r="BX58" s="71"/>
      <c r="BY58" s="71"/>
      <c r="BZ58" s="71"/>
      <c r="CA58" s="71"/>
      <c r="CB58" s="71"/>
      <c r="CC58" s="71"/>
      <c r="CD58" s="71"/>
      <c r="CE58" s="71"/>
      <c r="CF58" s="6"/>
      <c r="CG58" s="6"/>
    </row>
    <row r="59" spans="1:85" s="5" customFormat="1" x14ac:dyDescent="0.25">
      <c r="A59" s="27"/>
      <c r="B59" s="27"/>
      <c r="C59" s="27"/>
      <c r="D59" s="27"/>
      <c r="E59" s="27"/>
      <c r="F59" s="27"/>
      <c r="G59" s="27"/>
      <c r="H59" s="27"/>
      <c r="I59" s="27"/>
      <c r="J59" s="31"/>
      <c r="K59" s="31"/>
      <c r="L59" s="31"/>
      <c r="M59" s="27"/>
      <c r="N59" s="31"/>
      <c r="O59" s="28"/>
      <c r="P59" s="27"/>
      <c r="Q59" s="27"/>
      <c r="R59" s="27"/>
      <c r="S59" s="71"/>
      <c r="T59" s="71"/>
      <c r="U59" s="71"/>
      <c r="V59" s="71"/>
      <c r="W59" s="72"/>
      <c r="X59" s="72"/>
      <c r="Y59" s="72"/>
      <c r="Z59" s="72"/>
      <c r="AA59" s="72"/>
      <c r="AB59" s="72"/>
      <c r="AC59" s="72"/>
      <c r="AD59" s="71"/>
      <c r="AE59" s="72"/>
      <c r="AF59" s="72"/>
      <c r="AG59" s="72"/>
      <c r="AH59" s="72"/>
      <c r="AI59" s="72"/>
      <c r="AJ59" s="72"/>
      <c r="AK59" s="72"/>
      <c r="AL59" s="71"/>
      <c r="AM59" s="71"/>
      <c r="AN59" s="71"/>
      <c r="AO59" s="71"/>
      <c r="AP59" s="71"/>
      <c r="AQ59" s="71"/>
      <c r="AR59" s="71"/>
      <c r="AS59" s="72"/>
      <c r="AT59" s="72"/>
      <c r="AU59" s="72"/>
      <c r="AV59" s="71"/>
      <c r="AW59" s="71"/>
      <c r="AX59" s="71"/>
      <c r="AY59" s="71"/>
      <c r="AZ59" s="71"/>
      <c r="BA59" s="71"/>
      <c r="BB59" s="71"/>
      <c r="BC59" s="71"/>
      <c r="BD59" s="71"/>
      <c r="BE59" s="71"/>
      <c r="BF59" s="71"/>
      <c r="BG59" s="71"/>
      <c r="BH59" s="71"/>
      <c r="BI59" s="71"/>
      <c r="BJ59" s="71"/>
      <c r="BK59" s="71"/>
      <c r="BL59" s="71"/>
      <c r="BM59" s="71"/>
      <c r="BN59" s="71"/>
      <c r="BO59" s="71"/>
      <c r="BP59" s="71"/>
      <c r="BQ59" s="71"/>
      <c r="BR59" s="71"/>
      <c r="BS59" s="71"/>
      <c r="BT59" s="71"/>
      <c r="BU59" s="71"/>
      <c r="BV59" s="71"/>
      <c r="BW59" s="71"/>
      <c r="BX59" s="71"/>
      <c r="BY59" s="71"/>
      <c r="BZ59" s="71"/>
      <c r="CA59" s="71"/>
      <c r="CB59" s="71"/>
      <c r="CC59" s="71"/>
      <c r="CD59" s="71"/>
      <c r="CE59" s="71"/>
      <c r="CF59" s="6"/>
      <c r="CG59" s="6"/>
    </row>
    <row r="60" spans="1:85" s="5" customFormat="1" x14ac:dyDescent="0.25">
      <c r="A60" s="27"/>
      <c r="B60" s="27"/>
      <c r="C60" s="27"/>
      <c r="D60" s="27"/>
      <c r="E60" s="27"/>
      <c r="F60" s="27"/>
      <c r="G60" s="27"/>
      <c r="H60" s="27"/>
      <c r="I60" s="27"/>
      <c r="J60" s="31"/>
      <c r="K60" s="31"/>
      <c r="L60" s="31"/>
      <c r="M60" s="27"/>
      <c r="N60" s="31"/>
      <c r="O60" s="28"/>
      <c r="P60" s="27"/>
      <c r="Q60" s="27"/>
      <c r="R60" s="27"/>
      <c r="S60" s="71"/>
      <c r="T60" s="71"/>
      <c r="U60" s="71"/>
      <c r="V60" s="71"/>
      <c r="W60" s="72"/>
      <c r="X60" s="72"/>
      <c r="Y60" s="72"/>
      <c r="Z60" s="72"/>
      <c r="AA60" s="72"/>
      <c r="AB60" s="72"/>
      <c r="AC60" s="72"/>
      <c r="AD60" s="71"/>
      <c r="AE60" s="72"/>
      <c r="AF60" s="72"/>
      <c r="AG60" s="72"/>
      <c r="AH60" s="72"/>
      <c r="AI60" s="72"/>
      <c r="AJ60" s="72"/>
      <c r="AK60" s="72"/>
      <c r="AL60" s="71"/>
      <c r="AM60" s="71"/>
      <c r="AN60" s="71"/>
      <c r="AO60" s="71"/>
      <c r="AP60" s="71"/>
      <c r="AQ60" s="71"/>
      <c r="AR60" s="71"/>
      <c r="AS60" s="72"/>
      <c r="AT60" s="72"/>
      <c r="AU60" s="72"/>
      <c r="AV60" s="71"/>
      <c r="AW60" s="71"/>
      <c r="AX60" s="71"/>
      <c r="AY60" s="71"/>
      <c r="AZ60" s="71"/>
      <c r="BA60" s="71"/>
      <c r="BB60" s="71"/>
      <c r="BC60" s="71"/>
      <c r="BD60" s="71"/>
      <c r="BE60" s="71"/>
      <c r="BF60" s="71"/>
      <c r="BG60" s="71"/>
      <c r="BH60" s="71"/>
      <c r="BI60" s="71"/>
      <c r="BJ60" s="71"/>
      <c r="BK60" s="71"/>
      <c r="BL60" s="71"/>
      <c r="BM60" s="71"/>
      <c r="BN60" s="71"/>
      <c r="BO60" s="71"/>
      <c r="BP60" s="71"/>
      <c r="BQ60" s="71"/>
      <c r="BR60" s="71"/>
      <c r="BS60" s="71"/>
      <c r="BT60" s="71"/>
      <c r="BU60" s="71"/>
      <c r="BV60" s="71"/>
      <c r="BW60" s="71"/>
      <c r="BX60" s="71"/>
      <c r="BY60" s="71"/>
      <c r="BZ60" s="71"/>
      <c r="CA60" s="71"/>
      <c r="CB60" s="71"/>
      <c r="CC60" s="71"/>
      <c r="CD60" s="71"/>
      <c r="CE60" s="71"/>
      <c r="CF60" s="6"/>
      <c r="CG60" s="6"/>
    </row>
    <row r="61" spans="1:85" s="5" customFormat="1" x14ac:dyDescent="0.25">
      <c r="A61" s="27"/>
      <c r="B61" s="27"/>
      <c r="C61" s="27"/>
      <c r="D61" s="27"/>
      <c r="E61" s="27"/>
      <c r="F61" s="27"/>
      <c r="G61" s="27"/>
      <c r="H61" s="27"/>
      <c r="I61" s="27"/>
      <c r="J61" s="31"/>
      <c r="K61" s="31"/>
      <c r="L61" s="31"/>
      <c r="M61" s="27"/>
      <c r="N61" s="31"/>
      <c r="O61" s="28"/>
      <c r="P61" s="27"/>
      <c r="Q61" s="27"/>
      <c r="R61" s="27"/>
      <c r="S61" s="71"/>
      <c r="T61" s="71"/>
      <c r="U61" s="71"/>
      <c r="V61" s="71"/>
      <c r="W61" s="72"/>
      <c r="X61" s="72"/>
      <c r="Y61" s="72"/>
      <c r="Z61" s="72"/>
      <c r="AA61" s="72"/>
      <c r="AB61" s="72"/>
      <c r="AC61" s="72"/>
      <c r="AD61" s="71"/>
      <c r="AE61" s="72"/>
      <c r="AF61" s="72"/>
      <c r="AG61" s="72"/>
      <c r="AH61" s="72"/>
      <c r="AI61" s="72"/>
      <c r="AJ61" s="72"/>
      <c r="AK61" s="72"/>
      <c r="AL61" s="71"/>
      <c r="AM61" s="71"/>
      <c r="AN61" s="71"/>
      <c r="AO61" s="71"/>
      <c r="AP61" s="71"/>
      <c r="AQ61" s="71"/>
      <c r="AR61" s="71"/>
      <c r="AS61" s="72"/>
      <c r="AT61" s="72"/>
      <c r="AU61" s="72"/>
      <c r="AV61" s="71"/>
      <c r="AW61" s="71"/>
      <c r="AX61" s="71"/>
      <c r="AY61" s="71"/>
      <c r="AZ61" s="71"/>
      <c r="BA61" s="71"/>
      <c r="BB61" s="71"/>
      <c r="BC61" s="71"/>
      <c r="BD61" s="71"/>
      <c r="BE61" s="71"/>
      <c r="BF61" s="71"/>
      <c r="BG61" s="71"/>
      <c r="BH61" s="71"/>
      <c r="BI61" s="71"/>
      <c r="BJ61" s="71"/>
      <c r="BK61" s="71"/>
      <c r="BL61" s="71"/>
      <c r="BM61" s="71"/>
      <c r="BN61" s="71"/>
      <c r="BO61" s="71"/>
      <c r="BP61" s="71"/>
      <c r="BQ61" s="71"/>
      <c r="BR61" s="71"/>
      <c r="BS61" s="71"/>
      <c r="BT61" s="71"/>
      <c r="BU61" s="71"/>
      <c r="BV61" s="71"/>
      <c r="BW61" s="71"/>
      <c r="BX61" s="71"/>
      <c r="BY61" s="71"/>
      <c r="BZ61" s="71"/>
      <c r="CA61" s="71"/>
      <c r="CB61" s="71"/>
      <c r="CC61" s="71"/>
      <c r="CD61" s="71"/>
      <c r="CE61" s="71"/>
      <c r="CF61" s="6"/>
      <c r="CG61" s="6"/>
    </row>
    <row r="62" spans="1:85" s="5" customFormat="1" x14ac:dyDescent="0.25">
      <c r="A62" s="27"/>
      <c r="B62" s="27"/>
      <c r="C62" s="27"/>
      <c r="D62" s="27"/>
      <c r="E62" s="27"/>
      <c r="F62" s="27"/>
      <c r="G62" s="27"/>
      <c r="H62" s="27"/>
      <c r="I62" s="27"/>
      <c r="J62" s="31"/>
      <c r="K62" s="31"/>
      <c r="L62" s="31"/>
      <c r="M62" s="27"/>
      <c r="N62" s="31"/>
      <c r="O62" s="28"/>
      <c r="P62" s="27"/>
      <c r="Q62" s="27"/>
      <c r="R62" s="27"/>
      <c r="S62" s="71"/>
      <c r="T62" s="71"/>
      <c r="U62" s="71"/>
      <c r="V62" s="71"/>
      <c r="W62" s="72"/>
      <c r="X62" s="72"/>
      <c r="Y62" s="72"/>
      <c r="Z62" s="72"/>
      <c r="AA62" s="72"/>
      <c r="AB62" s="72"/>
      <c r="AC62" s="72"/>
      <c r="AD62" s="71"/>
      <c r="AE62" s="72"/>
      <c r="AF62" s="72"/>
      <c r="AG62" s="72"/>
      <c r="AH62" s="72"/>
      <c r="AI62" s="72"/>
      <c r="AJ62" s="72"/>
      <c r="AK62" s="72"/>
      <c r="AL62" s="71"/>
      <c r="AM62" s="71"/>
      <c r="AN62" s="71"/>
      <c r="AO62" s="71"/>
      <c r="AP62" s="71"/>
      <c r="AQ62" s="71"/>
      <c r="AR62" s="71"/>
      <c r="AS62" s="72"/>
      <c r="AT62" s="72"/>
      <c r="AU62" s="72"/>
      <c r="AV62" s="71"/>
      <c r="AW62" s="71"/>
      <c r="AX62" s="71"/>
      <c r="AY62" s="71"/>
      <c r="AZ62" s="71"/>
      <c r="BA62" s="71"/>
      <c r="BB62" s="71"/>
      <c r="BC62" s="71"/>
      <c r="BD62" s="71"/>
      <c r="BE62" s="71"/>
      <c r="BF62" s="71"/>
      <c r="BG62" s="71"/>
      <c r="BH62" s="71"/>
      <c r="BI62" s="71"/>
      <c r="BJ62" s="71"/>
      <c r="BK62" s="71"/>
      <c r="BL62" s="71"/>
      <c r="BM62" s="71"/>
      <c r="BN62" s="71"/>
      <c r="BO62" s="71"/>
      <c r="BP62" s="71"/>
      <c r="BQ62" s="71"/>
      <c r="BR62" s="71"/>
      <c r="BS62" s="71"/>
      <c r="BT62" s="71"/>
      <c r="BU62" s="71"/>
      <c r="BV62" s="71"/>
      <c r="BW62" s="71"/>
      <c r="BX62" s="71"/>
      <c r="BY62" s="71"/>
      <c r="BZ62" s="71"/>
      <c r="CA62" s="71"/>
      <c r="CB62" s="71"/>
      <c r="CC62" s="71"/>
      <c r="CD62" s="71"/>
      <c r="CE62" s="71"/>
      <c r="CF62" s="6"/>
      <c r="CG62" s="6"/>
    </row>
    <row r="63" spans="1:85" s="5" customFormat="1" x14ac:dyDescent="0.25">
      <c r="A63" s="27"/>
      <c r="B63" s="27"/>
      <c r="C63" s="27"/>
      <c r="D63" s="27"/>
      <c r="E63" s="27"/>
      <c r="F63" s="27"/>
      <c r="G63" s="27"/>
      <c r="H63" s="27"/>
      <c r="I63" s="27"/>
      <c r="J63" s="31"/>
      <c r="K63" s="31"/>
      <c r="L63" s="31"/>
      <c r="M63" s="27"/>
      <c r="N63" s="31"/>
      <c r="O63" s="28"/>
      <c r="P63" s="27"/>
      <c r="Q63" s="27"/>
      <c r="R63" s="27"/>
      <c r="S63" s="71"/>
      <c r="T63" s="71"/>
      <c r="U63" s="71"/>
      <c r="V63" s="71"/>
      <c r="W63" s="72"/>
      <c r="X63" s="72"/>
      <c r="Y63" s="72"/>
      <c r="Z63" s="72"/>
      <c r="AA63" s="72"/>
      <c r="AB63" s="72"/>
      <c r="AC63" s="72"/>
      <c r="AD63" s="71"/>
      <c r="AE63" s="72"/>
      <c r="AF63" s="72"/>
      <c r="AG63" s="72"/>
      <c r="AH63" s="72"/>
      <c r="AI63" s="72"/>
      <c r="AJ63" s="72"/>
      <c r="AK63" s="72"/>
      <c r="AL63" s="71"/>
      <c r="AM63" s="71"/>
      <c r="AN63" s="71"/>
      <c r="AO63" s="71"/>
      <c r="AP63" s="71"/>
      <c r="AQ63" s="71"/>
      <c r="AR63" s="71"/>
      <c r="AS63" s="72"/>
      <c r="AT63" s="72"/>
      <c r="AU63" s="72"/>
      <c r="AV63" s="71"/>
      <c r="AW63" s="71"/>
      <c r="AX63" s="71"/>
      <c r="AY63" s="71"/>
      <c r="AZ63" s="71"/>
      <c r="BA63" s="71"/>
      <c r="BB63" s="71"/>
      <c r="BC63" s="71"/>
      <c r="BD63" s="71"/>
      <c r="BE63" s="71"/>
      <c r="BF63" s="71"/>
      <c r="BG63" s="71"/>
      <c r="BH63" s="71"/>
      <c r="BI63" s="71"/>
      <c r="BJ63" s="71"/>
      <c r="BK63" s="71"/>
      <c r="BL63" s="71"/>
      <c r="BM63" s="71"/>
      <c r="BN63" s="71"/>
      <c r="BO63" s="71"/>
      <c r="BP63" s="71"/>
      <c r="BQ63" s="71"/>
      <c r="BR63" s="71"/>
      <c r="BS63" s="71"/>
      <c r="BT63" s="71"/>
      <c r="BU63" s="71"/>
      <c r="BV63" s="71"/>
      <c r="BW63" s="71"/>
      <c r="BX63" s="71"/>
      <c r="BY63" s="71"/>
      <c r="BZ63" s="71"/>
      <c r="CA63" s="71"/>
      <c r="CB63" s="71"/>
      <c r="CC63" s="71"/>
      <c r="CD63" s="71"/>
      <c r="CE63" s="71"/>
      <c r="CF63" s="6"/>
      <c r="CG63" s="6"/>
    </row>
    <row r="64" spans="1:85" s="5" customFormat="1" x14ac:dyDescent="0.25">
      <c r="A64" s="27"/>
      <c r="B64" s="27"/>
      <c r="C64" s="27"/>
      <c r="D64" s="27"/>
      <c r="E64" s="27"/>
      <c r="F64" s="27"/>
      <c r="G64" s="27"/>
      <c r="H64" s="27"/>
      <c r="I64" s="27"/>
      <c r="J64" s="31"/>
      <c r="K64" s="31"/>
      <c r="L64" s="31"/>
      <c r="M64" s="27"/>
      <c r="N64" s="31"/>
      <c r="O64" s="28"/>
      <c r="P64" s="27"/>
      <c r="Q64" s="27"/>
      <c r="R64" s="27"/>
      <c r="S64" s="71"/>
      <c r="T64" s="71"/>
      <c r="U64" s="71"/>
      <c r="V64" s="71"/>
      <c r="W64" s="72"/>
      <c r="X64" s="72"/>
      <c r="Y64" s="72"/>
      <c r="Z64" s="72"/>
      <c r="AA64" s="72"/>
      <c r="AB64" s="72"/>
      <c r="AC64" s="72"/>
      <c r="AD64" s="71"/>
      <c r="AE64" s="72"/>
      <c r="AF64" s="72"/>
      <c r="AG64" s="72"/>
      <c r="AH64" s="72"/>
      <c r="AI64" s="72"/>
      <c r="AJ64" s="72"/>
      <c r="AK64" s="72"/>
      <c r="AL64" s="71"/>
      <c r="AM64" s="71"/>
      <c r="AN64" s="71"/>
      <c r="AO64" s="71"/>
      <c r="AP64" s="71"/>
      <c r="AQ64" s="71"/>
      <c r="AR64" s="71"/>
      <c r="AS64" s="72"/>
      <c r="AT64" s="72"/>
      <c r="AU64" s="72"/>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6"/>
      <c r="CG64" s="6"/>
    </row>
    <row r="65" spans="1:85" s="5" customFormat="1" x14ac:dyDescent="0.25">
      <c r="A65" s="27"/>
      <c r="B65" s="27"/>
      <c r="C65" s="27"/>
      <c r="D65" s="27"/>
      <c r="E65" s="27"/>
      <c r="F65" s="27"/>
      <c r="G65" s="27"/>
      <c r="H65" s="27"/>
      <c r="I65" s="27"/>
      <c r="J65" s="31"/>
      <c r="K65" s="31"/>
      <c r="L65" s="31"/>
      <c r="M65" s="27"/>
      <c r="N65" s="31"/>
      <c r="O65" s="28"/>
      <c r="P65" s="27"/>
      <c r="Q65" s="27"/>
      <c r="R65" s="27"/>
      <c r="S65" s="71"/>
      <c r="T65" s="71"/>
      <c r="U65" s="71"/>
      <c r="V65" s="71"/>
      <c r="W65" s="72"/>
      <c r="X65" s="72"/>
      <c r="Y65" s="72"/>
      <c r="Z65" s="72"/>
      <c r="AA65" s="72"/>
      <c r="AB65" s="72"/>
      <c r="AC65" s="72"/>
      <c r="AD65" s="71"/>
      <c r="AE65" s="72"/>
      <c r="AF65" s="72"/>
      <c r="AG65" s="72"/>
      <c r="AH65" s="72"/>
      <c r="AI65" s="72"/>
      <c r="AJ65" s="72"/>
      <c r="AK65" s="72"/>
      <c r="AL65" s="71"/>
      <c r="AM65" s="71"/>
      <c r="AN65" s="71"/>
      <c r="AO65" s="71"/>
      <c r="AP65" s="71"/>
      <c r="AQ65" s="71"/>
      <c r="AR65" s="71"/>
      <c r="AS65" s="72"/>
      <c r="AT65" s="72"/>
      <c r="AU65" s="72"/>
      <c r="AV65" s="71"/>
      <c r="AW65" s="71"/>
      <c r="AX65" s="71"/>
      <c r="AY65" s="71"/>
      <c r="AZ65" s="71"/>
      <c r="BA65" s="71"/>
      <c r="BB65" s="71"/>
      <c r="BC65" s="71"/>
      <c r="BD65" s="71"/>
      <c r="BE65" s="71"/>
      <c r="BF65" s="71"/>
      <c r="BG65" s="71"/>
      <c r="BH65" s="71"/>
      <c r="BI65" s="71"/>
      <c r="BJ65" s="71"/>
      <c r="BK65" s="71"/>
      <c r="BL65" s="71"/>
      <c r="BM65" s="71"/>
      <c r="BN65" s="71"/>
      <c r="BO65" s="71"/>
      <c r="BP65" s="71"/>
      <c r="BQ65" s="71"/>
      <c r="BR65" s="71"/>
      <c r="BS65" s="71"/>
      <c r="BT65" s="71"/>
      <c r="BU65" s="71"/>
      <c r="BV65" s="71"/>
      <c r="BW65" s="71"/>
      <c r="BX65" s="71"/>
      <c r="BY65" s="71"/>
      <c r="BZ65" s="71"/>
      <c r="CA65" s="71"/>
      <c r="CB65" s="71"/>
      <c r="CC65" s="71"/>
      <c r="CD65" s="71"/>
      <c r="CE65" s="71"/>
      <c r="CF65" s="6"/>
      <c r="CG65" s="6"/>
    </row>
    <row r="66" spans="1:85" s="5" customFormat="1" x14ac:dyDescent="0.25">
      <c r="A66" s="27"/>
      <c r="B66" s="27"/>
      <c r="C66" s="27"/>
      <c r="D66" s="27"/>
      <c r="E66" s="27"/>
      <c r="F66" s="27"/>
      <c r="G66" s="27"/>
      <c r="H66" s="27"/>
      <c r="I66" s="27"/>
      <c r="J66" s="31"/>
      <c r="K66" s="31"/>
      <c r="L66" s="31"/>
      <c r="M66" s="27"/>
      <c r="N66" s="31"/>
      <c r="O66" s="28"/>
      <c r="P66" s="27"/>
      <c r="Q66" s="27"/>
      <c r="R66" s="27"/>
      <c r="S66" s="71"/>
      <c r="T66" s="71"/>
      <c r="U66" s="71"/>
      <c r="V66" s="71"/>
      <c r="W66" s="72"/>
      <c r="X66" s="72"/>
      <c r="Y66" s="72"/>
      <c r="Z66" s="72"/>
      <c r="AA66" s="72"/>
      <c r="AB66" s="72"/>
      <c r="AC66" s="72"/>
      <c r="AD66" s="71"/>
      <c r="AE66" s="72"/>
      <c r="AF66" s="72"/>
      <c r="AG66" s="72"/>
      <c r="AH66" s="72"/>
      <c r="AI66" s="72"/>
      <c r="AJ66" s="72"/>
      <c r="AK66" s="72"/>
      <c r="AL66" s="71"/>
      <c r="AM66" s="71"/>
      <c r="AN66" s="71"/>
      <c r="AO66" s="71"/>
      <c r="AP66" s="71"/>
      <c r="AQ66" s="71"/>
      <c r="AR66" s="71"/>
      <c r="AS66" s="72"/>
      <c r="AT66" s="72"/>
      <c r="AU66" s="72"/>
      <c r="AV66" s="71"/>
      <c r="AW66" s="71"/>
      <c r="AX66" s="71"/>
      <c r="AY66" s="71"/>
      <c r="AZ66" s="71"/>
      <c r="BA66" s="71"/>
      <c r="BB66" s="71"/>
      <c r="BC66" s="71"/>
      <c r="BD66" s="71"/>
      <c r="BE66" s="71"/>
      <c r="BF66" s="71"/>
      <c r="BG66" s="71"/>
      <c r="BH66" s="71"/>
      <c r="BI66" s="71"/>
      <c r="BJ66" s="71"/>
      <c r="BK66" s="71"/>
      <c r="BL66" s="71"/>
      <c r="BM66" s="71"/>
      <c r="BN66" s="71"/>
      <c r="BO66" s="71"/>
      <c r="BP66" s="71"/>
      <c r="BQ66" s="71"/>
      <c r="BR66" s="71"/>
      <c r="BS66" s="71"/>
      <c r="BT66" s="71"/>
      <c r="BU66" s="71"/>
      <c r="BV66" s="71"/>
      <c r="BW66" s="71"/>
      <c r="BX66" s="71"/>
      <c r="BY66" s="71"/>
      <c r="BZ66" s="71"/>
      <c r="CA66" s="71"/>
      <c r="CB66" s="71"/>
      <c r="CC66" s="71"/>
      <c r="CD66" s="71"/>
      <c r="CE66" s="71"/>
      <c r="CF66" s="6"/>
      <c r="CG66" s="6"/>
    </row>
    <row r="67" spans="1:85" s="5" customFormat="1" x14ac:dyDescent="0.25">
      <c r="A67" s="44"/>
      <c r="B67" s="17"/>
      <c r="C67" s="27"/>
      <c r="D67" s="27"/>
      <c r="E67" s="27"/>
      <c r="F67" s="27"/>
      <c r="G67" s="27"/>
      <c r="H67" s="27"/>
      <c r="I67" s="27"/>
      <c r="J67" s="31"/>
      <c r="K67" s="31"/>
      <c r="L67" s="31"/>
      <c r="M67" s="27"/>
      <c r="N67" s="31"/>
      <c r="O67" s="28"/>
      <c r="P67" s="27"/>
      <c r="Q67" s="27"/>
      <c r="R67" s="27"/>
      <c r="S67" s="71"/>
      <c r="T67" s="71"/>
      <c r="U67" s="71"/>
      <c r="V67" s="71"/>
      <c r="W67" s="72"/>
      <c r="X67" s="72"/>
      <c r="Y67" s="72"/>
      <c r="Z67" s="72"/>
      <c r="AA67" s="72"/>
      <c r="AB67" s="72"/>
      <c r="AC67" s="72"/>
      <c r="AD67" s="71"/>
      <c r="AE67" s="72"/>
      <c r="AF67" s="72"/>
      <c r="AG67" s="72"/>
      <c r="AH67" s="72"/>
      <c r="AI67" s="72"/>
      <c r="AJ67" s="72"/>
      <c r="AK67" s="72"/>
      <c r="AL67" s="71"/>
      <c r="AM67" s="71"/>
      <c r="AN67" s="71"/>
      <c r="AO67" s="71"/>
      <c r="AP67" s="71"/>
      <c r="AQ67" s="71"/>
      <c r="AR67" s="71"/>
      <c r="AS67" s="72"/>
      <c r="AT67" s="72"/>
      <c r="AU67" s="72"/>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6"/>
      <c r="CG67" s="6"/>
    </row>
    <row r="68" spans="1:85" x14ac:dyDescent="0.25">
      <c r="A68" s="44"/>
      <c r="B68" s="17"/>
      <c r="C68" s="17"/>
      <c r="D68" s="17"/>
      <c r="E68" s="17"/>
      <c r="F68" s="17"/>
      <c r="G68" s="17"/>
      <c r="H68" s="17"/>
      <c r="I68" s="17"/>
      <c r="J68" s="17"/>
      <c r="K68" s="17"/>
      <c r="L68" s="17"/>
      <c r="M68" s="17"/>
      <c r="N68" s="17"/>
      <c r="O68" s="17"/>
      <c r="P68" s="17"/>
      <c r="Q68" s="17"/>
      <c r="R68" s="17"/>
    </row>
    <row r="69" spans="1:85" x14ac:dyDescent="0.25">
      <c r="A69" s="44"/>
      <c r="B69" s="17"/>
      <c r="C69" s="17"/>
      <c r="D69" s="17"/>
      <c r="E69" s="17"/>
      <c r="F69" s="17"/>
      <c r="G69" s="17"/>
      <c r="H69" s="17"/>
      <c r="I69" s="17"/>
      <c r="J69" s="17"/>
      <c r="K69" s="17"/>
      <c r="L69" s="17"/>
      <c r="M69" s="17"/>
      <c r="N69" s="17"/>
      <c r="O69" s="17"/>
      <c r="P69" s="17"/>
      <c r="Q69" s="17"/>
      <c r="R69" s="17"/>
    </row>
    <row r="70" spans="1:85" x14ac:dyDescent="0.25">
      <c r="A70" s="44"/>
      <c r="B70" s="17"/>
      <c r="C70" s="17"/>
      <c r="D70" s="17"/>
      <c r="E70" s="17"/>
      <c r="F70" s="17"/>
      <c r="G70" s="17"/>
      <c r="H70" s="17"/>
      <c r="I70" s="17"/>
      <c r="J70" s="17"/>
      <c r="K70" s="17"/>
      <c r="L70" s="17"/>
      <c r="M70" s="17"/>
      <c r="N70" s="17"/>
      <c r="O70" s="17"/>
      <c r="P70" s="17"/>
      <c r="Q70" s="17"/>
      <c r="R70" s="17"/>
    </row>
    <row r="71" spans="1:85" x14ac:dyDescent="0.25">
      <c r="A71" s="44"/>
      <c r="B71" s="17"/>
      <c r="C71" s="17"/>
      <c r="D71" s="17"/>
      <c r="E71" s="17"/>
      <c r="F71" s="17"/>
      <c r="G71" s="17"/>
      <c r="H71" s="17"/>
      <c r="I71" s="17"/>
      <c r="J71" s="17"/>
      <c r="K71" s="17"/>
      <c r="L71" s="17"/>
      <c r="M71" s="17"/>
      <c r="N71" s="17"/>
      <c r="O71" s="17"/>
      <c r="P71" s="17"/>
      <c r="Q71" s="17"/>
      <c r="R71" s="17"/>
    </row>
    <row r="72" spans="1:85" x14ac:dyDescent="0.25">
      <c r="A72" s="44"/>
      <c r="B72" s="17"/>
      <c r="C72" s="17"/>
      <c r="D72" s="17"/>
      <c r="E72" s="17"/>
      <c r="F72" s="17"/>
      <c r="G72" s="17"/>
      <c r="H72" s="17"/>
      <c r="I72" s="17"/>
      <c r="J72" s="17"/>
      <c r="K72" s="17"/>
      <c r="L72" s="17"/>
      <c r="M72" s="17"/>
      <c r="N72" s="17"/>
      <c r="O72" s="17"/>
      <c r="P72" s="17"/>
      <c r="Q72" s="17"/>
      <c r="R72" s="17"/>
    </row>
    <row r="73" spans="1:85" x14ac:dyDescent="0.25">
      <c r="A73" s="44"/>
      <c r="B73" s="17"/>
      <c r="C73" s="17"/>
      <c r="D73" s="17"/>
      <c r="E73" s="17"/>
      <c r="F73" s="17"/>
      <c r="G73" s="17"/>
      <c r="H73" s="17"/>
      <c r="I73" s="17"/>
      <c r="J73" s="17"/>
      <c r="K73" s="17"/>
      <c r="L73" s="17"/>
      <c r="M73" s="17"/>
      <c r="N73" s="17"/>
      <c r="O73" s="17"/>
      <c r="P73" s="17"/>
      <c r="Q73" s="17"/>
      <c r="R73" s="17"/>
    </row>
    <row r="74" spans="1:85" x14ac:dyDescent="0.25">
      <c r="A74" s="44"/>
      <c r="B74" s="17"/>
      <c r="C74" s="17"/>
      <c r="D74" s="17"/>
      <c r="E74" s="17"/>
      <c r="F74" s="17"/>
      <c r="G74" s="17"/>
      <c r="H74" s="17"/>
      <c r="I74" s="17"/>
      <c r="J74" s="17"/>
      <c r="K74" s="17"/>
      <c r="L74" s="17"/>
      <c r="M74" s="17"/>
      <c r="N74" s="17"/>
      <c r="O74" s="17"/>
      <c r="P74" s="17"/>
      <c r="Q74" s="17"/>
      <c r="R74" s="17"/>
    </row>
    <row r="75" spans="1:85" x14ac:dyDescent="0.25">
      <c r="A75" s="44"/>
      <c r="B75" s="17"/>
      <c r="C75" s="17"/>
      <c r="D75" s="17"/>
      <c r="E75" s="17"/>
      <c r="F75" s="17"/>
      <c r="G75" s="17"/>
      <c r="H75" s="17"/>
      <c r="I75" s="17"/>
      <c r="J75" s="17"/>
      <c r="K75" s="17"/>
      <c r="L75" s="17"/>
      <c r="M75" s="17"/>
      <c r="N75" s="17"/>
      <c r="O75" s="17"/>
      <c r="P75" s="17"/>
      <c r="Q75" s="17"/>
      <c r="R75" s="17"/>
    </row>
    <row r="76" spans="1:85" x14ac:dyDescent="0.25">
      <c r="A76" s="44"/>
      <c r="B76" s="17"/>
      <c r="C76" s="17"/>
      <c r="D76" s="17"/>
      <c r="E76" s="17"/>
      <c r="F76" s="17"/>
      <c r="G76" s="17"/>
      <c r="H76" s="17"/>
      <c r="I76" s="17"/>
      <c r="J76" s="17"/>
      <c r="K76" s="17"/>
      <c r="L76" s="17"/>
      <c r="M76" s="17"/>
      <c r="N76" s="17"/>
      <c r="O76" s="17"/>
      <c r="P76" s="17"/>
      <c r="Q76" s="17"/>
      <c r="R76" s="17"/>
    </row>
    <row r="77" spans="1:85" x14ac:dyDescent="0.25">
      <c r="A77" s="44"/>
      <c r="B77" s="17"/>
      <c r="C77" s="17"/>
      <c r="D77" s="17"/>
      <c r="E77" s="17"/>
      <c r="F77" s="17"/>
      <c r="G77" s="17"/>
      <c r="H77" s="17"/>
      <c r="I77" s="17"/>
      <c r="J77" s="17"/>
      <c r="K77" s="17"/>
      <c r="L77" s="17"/>
      <c r="M77" s="17"/>
      <c r="N77" s="17"/>
      <c r="O77" s="17"/>
      <c r="P77" s="17"/>
      <c r="Q77" s="17"/>
      <c r="R77" s="17"/>
    </row>
    <row r="78" spans="1:85" x14ac:dyDescent="0.25">
      <c r="A78" s="44"/>
      <c r="B78" s="17"/>
      <c r="C78" s="17"/>
      <c r="D78" s="17"/>
      <c r="E78" s="17"/>
      <c r="F78" s="17"/>
      <c r="G78" s="17"/>
      <c r="H78" s="17"/>
      <c r="I78" s="17"/>
      <c r="J78" s="17"/>
      <c r="K78" s="17"/>
      <c r="L78" s="17"/>
      <c r="M78" s="17"/>
      <c r="N78" s="17"/>
      <c r="O78" s="17"/>
      <c r="P78" s="17"/>
      <c r="Q78" s="17"/>
      <c r="R78" s="17"/>
    </row>
    <row r="79" spans="1:85" x14ac:dyDescent="0.25">
      <c r="A79" s="44"/>
      <c r="B79" s="17"/>
      <c r="C79" s="17"/>
      <c r="D79" s="17"/>
      <c r="E79" s="17"/>
      <c r="F79" s="17"/>
      <c r="G79" s="17"/>
      <c r="H79" s="17"/>
      <c r="I79" s="17"/>
      <c r="J79" s="17"/>
      <c r="K79" s="17"/>
      <c r="L79" s="17"/>
      <c r="M79" s="17"/>
      <c r="N79" s="17"/>
      <c r="O79" s="17"/>
      <c r="P79" s="17"/>
      <c r="Q79" s="17"/>
      <c r="R79" s="17"/>
    </row>
    <row r="80" spans="1:85" ht="20.25" customHeight="1" x14ac:dyDescent="0.25">
      <c r="A80" s="44"/>
      <c r="B80" s="17"/>
      <c r="C80" s="17"/>
      <c r="D80" s="17"/>
      <c r="E80" s="17"/>
      <c r="F80" s="17"/>
      <c r="G80" s="17"/>
      <c r="H80" s="17"/>
      <c r="I80" s="17"/>
      <c r="J80" s="17"/>
      <c r="K80" s="17"/>
      <c r="L80" s="17"/>
      <c r="M80" s="17"/>
      <c r="N80" s="17"/>
      <c r="O80" s="17"/>
      <c r="P80" s="17"/>
      <c r="Q80" s="17"/>
      <c r="R80" s="17"/>
    </row>
    <row r="81" spans="1:85" x14ac:dyDescent="0.25">
      <c r="A81" s="44"/>
      <c r="B81" s="17"/>
      <c r="C81" s="17"/>
      <c r="D81" s="17"/>
      <c r="E81" s="17"/>
      <c r="F81" s="17"/>
      <c r="G81" s="17"/>
      <c r="H81" s="17"/>
      <c r="I81" s="17"/>
      <c r="J81" s="17"/>
      <c r="K81" s="17"/>
      <c r="L81" s="17"/>
      <c r="M81" s="17"/>
      <c r="N81" s="17"/>
      <c r="O81" s="17"/>
      <c r="P81" s="17"/>
      <c r="Q81" s="17"/>
      <c r="R81" s="17"/>
    </row>
    <row r="82" spans="1:85" x14ac:dyDescent="0.25">
      <c r="A82" s="44"/>
      <c r="B82" s="17"/>
      <c r="C82" s="17"/>
      <c r="D82" s="17"/>
      <c r="E82" s="17"/>
      <c r="F82" s="17"/>
      <c r="G82" s="17"/>
      <c r="H82" s="17"/>
      <c r="I82" s="17"/>
      <c r="J82" s="17"/>
      <c r="K82" s="17"/>
      <c r="L82" s="17"/>
      <c r="M82" s="17"/>
      <c r="N82" s="17"/>
      <c r="O82" s="17"/>
      <c r="P82" s="17"/>
      <c r="Q82" s="17"/>
      <c r="R82" s="17"/>
    </row>
    <row r="83" spans="1:85" x14ac:dyDescent="0.25">
      <c r="A83" s="44"/>
      <c r="B83" s="17"/>
      <c r="C83" s="17"/>
      <c r="D83" s="17"/>
      <c r="E83" s="17"/>
      <c r="F83" s="17"/>
      <c r="G83" s="17"/>
      <c r="H83" s="17"/>
      <c r="I83" s="17"/>
      <c r="J83" s="17"/>
      <c r="K83" s="17"/>
      <c r="L83" s="17"/>
      <c r="M83" s="17"/>
      <c r="N83" s="17"/>
      <c r="O83" s="17"/>
      <c r="P83" s="17"/>
      <c r="Q83" s="17"/>
      <c r="R83" s="17"/>
    </row>
    <row r="84" spans="1:85" x14ac:dyDescent="0.25">
      <c r="A84" s="44"/>
      <c r="B84" s="17"/>
      <c r="C84" s="17"/>
      <c r="D84" s="17"/>
      <c r="E84" s="17"/>
      <c r="F84" s="17"/>
      <c r="G84" s="17"/>
      <c r="H84" s="17"/>
      <c r="I84" s="17"/>
      <c r="J84" s="17"/>
      <c r="K84" s="17"/>
      <c r="L84" s="17"/>
      <c r="M84" s="17"/>
      <c r="N84" s="17"/>
      <c r="O84" s="17"/>
      <c r="P84" s="17"/>
      <c r="Q84" s="17"/>
      <c r="R84" s="17"/>
    </row>
    <row r="85" spans="1:85" x14ac:dyDescent="0.25">
      <c r="A85" s="44"/>
      <c r="B85" s="17"/>
      <c r="C85" s="17"/>
      <c r="D85" s="17"/>
      <c r="E85" s="17"/>
      <c r="F85" s="17"/>
      <c r="G85" s="17"/>
      <c r="H85" s="17"/>
      <c r="I85" s="17"/>
      <c r="J85" s="17"/>
      <c r="K85" s="17"/>
      <c r="L85" s="17"/>
      <c r="M85" s="17"/>
      <c r="N85" s="17"/>
      <c r="O85" s="17"/>
      <c r="P85" s="17"/>
      <c r="Q85" s="17"/>
      <c r="R85" s="17"/>
    </row>
    <row r="86" spans="1:85" x14ac:dyDescent="0.25">
      <c r="A86" s="44"/>
      <c r="B86" s="17"/>
      <c r="C86" s="17"/>
      <c r="D86" s="17"/>
      <c r="E86" s="17"/>
      <c r="F86" s="17"/>
      <c r="G86" s="17"/>
      <c r="H86" s="17"/>
      <c r="I86" s="17"/>
      <c r="J86" s="17"/>
      <c r="K86" s="17"/>
      <c r="L86" s="17"/>
      <c r="M86" s="17"/>
      <c r="N86" s="17"/>
      <c r="O86" s="17"/>
      <c r="P86" s="17"/>
      <c r="Q86" s="17"/>
      <c r="R86" s="17"/>
    </row>
    <row r="87" spans="1:85" x14ac:dyDescent="0.25">
      <c r="A87" s="44"/>
      <c r="B87" s="17"/>
      <c r="C87" s="17"/>
      <c r="D87" s="17"/>
      <c r="E87" s="17"/>
      <c r="F87" s="17"/>
      <c r="G87" s="17"/>
      <c r="H87" s="17"/>
      <c r="I87" s="17"/>
      <c r="J87" s="17"/>
      <c r="K87" s="17"/>
      <c r="L87" s="17"/>
      <c r="M87" s="17"/>
      <c r="N87" s="17"/>
      <c r="O87" s="17"/>
      <c r="P87" s="17"/>
      <c r="Q87" s="17"/>
      <c r="R87" s="17"/>
    </row>
    <row r="88" spans="1:85" x14ac:dyDescent="0.25">
      <c r="A88" s="44"/>
      <c r="B88" s="17"/>
      <c r="C88" s="17"/>
      <c r="D88" s="17"/>
      <c r="E88" s="17"/>
      <c r="F88" s="17"/>
      <c r="G88" s="17"/>
      <c r="H88" s="17"/>
      <c r="I88" s="17"/>
      <c r="J88" s="17"/>
      <c r="K88" s="17"/>
      <c r="L88" s="17"/>
      <c r="M88" s="17"/>
      <c r="N88" s="17"/>
      <c r="O88" s="17"/>
      <c r="P88" s="17"/>
      <c r="Q88" s="17"/>
      <c r="R88" s="17"/>
    </row>
    <row r="89" spans="1:85" x14ac:dyDescent="0.25">
      <c r="A89" s="44"/>
      <c r="B89" s="17"/>
      <c r="C89" s="17"/>
      <c r="D89" s="17"/>
      <c r="E89" s="17"/>
      <c r="F89" s="17"/>
      <c r="G89" s="17"/>
      <c r="H89" s="17"/>
      <c r="I89" s="17"/>
      <c r="J89" s="17"/>
      <c r="K89" s="17"/>
      <c r="L89" s="17"/>
      <c r="M89" s="17"/>
      <c r="N89" s="17"/>
      <c r="O89" s="17"/>
      <c r="P89" s="17"/>
      <c r="Q89" s="17"/>
      <c r="R89" s="17"/>
    </row>
    <row r="90" spans="1:85" s="1" customFormat="1" ht="18.75" x14ac:dyDescent="0.25">
      <c r="A90" s="64" t="s">
        <v>28</v>
      </c>
      <c r="B90" s="65" t="s">
        <v>6</v>
      </c>
      <c r="C90" s="65" t="s">
        <v>5</v>
      </c>
      <c r="D90" s="39" t="s">
        <v>1</v>
      </c>
      <c r="E90" s="45" t="s">
        <v>29</v>
      </c>
      <c r="F90" s="45" t="s">
        <v>31</v>
      </c>
      <c r="G90" s="66" t="s">
        <v>32</v>
      </c>
      <c r="Q90" s="10"/>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5"/>
      <c r="AW90" s="75"/>
      <c r="AX90" s="75"/>
      <c r="AY90" s="75"/>
      <c r="AZ90" s="75"/>
      <c r="BA90" s="75"/>
      <c r="BB90" s="75"/>
      <c r="BC90" s="75"/>
      <c r="BD90" s="75"/>
      <c r="BE90" s="75"/>
      <c r="BF90" s="75"/>
      <c r="BG90" s="75"/>
      <c r="BH90" s="75"/>
      <c r="BI90" s="75"/>
      <c r="BJ90" s="75"/>
      <c r="BK90" s="75"/>
      <c r="BL90" s="75"/>
      <c r="BM90" s="75"/>
      <c r="BN90" s="75"/>
      <c r="BO90" s="75"/>
      <c r="BP90" s="75"/>
      <c r="BQ90" s="75"/>
      <c r="BR90" s="75"/>
      <c r="BS90" s="75"/>
      <c r="BT90" s="75"/>
      <c r="BU90" s="75"/>
      <c r="BV90" s="75"/>
      <c r="BW90" s="75"/>
      <c r="BX90" s="75"/>
      <c r="BY90" s="75"/>
      <c r="BZ90" s="75"/>
      <c r="CA90" s="75"/>
      <c r="CB90" s="75"/>
      <c r="CC90" s="75"/>
      <c r="CD90" s="75"/>
      <c r="CE90" s="75"/>
      <c r="CF90" s="7"/>
      <c r="CG90" s="7"/>
    </row>
    <row r="91" spans="1:85" s="1" customFormat="1" ht="21" x14ac:dyDescent="0.25">
      <c r="A91" s="32" t="s">
        <v>35</v>
      </c>
      <c r="B91" s="33">
        <f>IF($D$5="large"," ",IF($D$5="matrix"," ",IF($D$5="USE THESE SCORES",K7,K17)))</f>
        <v>0</v>
      </c>
      <c r="C91" s="33" t="str">
        <f>IF($D$5="large"," ",IF($D$5="matrix"," ",IF(B91="n/a","n/a",IF(B91&gt;=3.5,"A",IF(B91&gt;=2.5,"B",IF(B91&gt;=1.5,"C",IF(B91&lt;1.5,"D",IF(B91=0,"n/a"))))))))</f>
        <v>D</v>
      </c>
      <c r="D91" s="33" t="b">
        <f>IF(D5="small",BE5,IF(D5="large"," ",IF(D5="matrix"," ")))</f>
        <v>0</v>
      </c>
      <c r="E91" s="33" t="b">
        <f>IF(D5="large"," ",IF(D5="matrix"," ",IF(D91=4,"0.75",IF(D91=3,"0.25",IF(D91=2,"-0.25",IF(D91=1,"-0.75"))))))</f>
        <v>0</v>
      </c>
      <c r="F91" s="33" t="b">
        <f>IF($D$5="small",B91+E91,IF($D$5="large"," ",IF($D$5="matrix"," ")))</f>
        <v>0</v>
      </c>
      <c r="G91" s="34" t="str">
        <f>IF(F91=" "," ",IF(F91&gt;=3.8,"A+",IF(F91&gt;=3.5,"A-",IF(F91&gt;=3,"B+",IF(F91&gt;=2.5,"B-",IF(F91&gt;=2,"C+",IF(F91&gt;=1.5,"C-",IF(F91&lt;1.5,"D",IF(F91=0,"n/a")))))))))</f>
        <v>A+</v>
      </c>
      <c r="Q91" s="10"/>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5"/>
      <c r="AW91" s="75"/>
      <c r="AX91" s="75"/>
      <c r="AY91" s="75"/>
      <c r="AZ91" s="75"/>
      <c r="BA91" s="75"/>
      <c r="BB91" s="75"/>
      <c r="BC91" s="75"/>
      <c r="BD91" s="75"/>
      <c r="BE91" s="75"/>
      <c r="BF91" s="75"/>
      <c r="BG91" s="75"/>
      <c r="BH91" s="75"/>
      <c r="BI91" s="75"/>
      <c r="BJ91" s="75"/>
      <c r="BK91" s="75"/>
      <c r="BL91" s="75"/>
      <c r="BM91" s="75"/>
      <c r="BN91" s="75"/>
      <c r="BO91" s="75"/>
      <c r="BP91" s="75"/>
      <c r="BQ91" s="75"/>
      <c r="BR91" s="75"/>
      <c r="BS91" s="75"/>
      <c r="BT91" s="75"/>
      <c r="BU91" s="75"/>
      <c r="BV91" s="75"/>
      <c r="BW91" s="75"/>
      <c r="BX91" s="75"/>
      <c r="BY91" s="75"/>
      <c r="BZ91" s="75"/>
      <c r="CA91" s="75"/>
      <c r="CB91" s="75"/>
      <c r="CC91" s="75"/>
      <c r="CD91" s="75"/>
      <c r="CE91" s="75"/>
      <c r="CF91" s="7"/>
      <c r="CG91" s="7"/>
    </row>
    <row r="92" spans="1:85" s="1" customFormat="1" ht="21" x14ac:dyDescent="0.25">
      <c r="A92" s="32" t="s">
        <v>36</v>
      </c>
      <c r="B92" s="33">
        <f>IF($D$5="small"," ",IF($D$5="matrix"," ",IF(A7="USE THESE SCORES",K7,K17)))</f>
        <v>0</v>
      </c>
      <c r="C92" s="33" t="str">
        <f>IF($D$5="small"," ",IF($D$5="matrix"," ",IF(B92="n/a","n/a",IF(B92&gt;=3.5,"A",IF(B92&gt;=2.5,"B",IF(B92&gt;=1.5,"C",IF(B92&lt;1.5,"D",IF(B92=0,"n/a"))))))))</f>
        <v>D</v>
      </c>
      <c r="D92" s="33" t="b">
        <f>IF($D$5="large",BE5,IF($D$5="small"," ",IF($D$5="matrix"," ")))</f>
        <v>0</v>
      </c>
      <c r="E92" s="33" t="b">
        <f>IF($D$5="small"," ",IF($D$5="matrix"," ",IF(D92=4,"1",IF(D92=3,"0.33",IF(D92=2,"-0.33",IF(D92=1,"-1"))))))</f>
        <v>0</v>
      </c>
      <c r="F92" s="33" t="b">
        <f>IF($D$5="large",B92+E92,IF($D$5="small"," ",IF($D$5="matrix"," ")))</f>
        <v>0</v>
      </c>
      <c r="G92" s="34" t="str">
        <f>IF(F92=" "," ",IF(F92&gt;=3.8,"A+",IF(F92&gt;=3.5,"A-",IF(F92&gt;=3,"B+",IF(F92&gt;=2.5,"B-",IF(F92&gt;=2,"C+",IF(F92&gt;=1.5,"C-",IF(F92&lt;1.5,"D",IF(F92=0,"n/a")))))))))</f>
        <v>A+</v>
      </c>
      <c r="Q92" s="10"/>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5"/>
      <c r="AW92" s="75"/>
      <c r="AX92" s="75"/>
      <c r="AY92" s="75"/>
      <c r="AZ92" s="75"/>
      <c r="BA92" s="75"/>
      <c r="BB92" s="75"/>
      <c r="BC92" s="75"/>
      <c r="BD92" s="75"/>
      <c r="BE92" s="75"/>
      <c r="BF92" s="75"/>
      <c r="BG92" s="75"/>
      <c r="BH92" s="75"/>
      <c r="BI92" s="75"/>
      <c r="BJ92" s="75"/>
      <c r="BK92" s="75"/>
      <c r="BL92" s="75"/>
      <c r="BM92" s="75"/>
      <c r="BN92" s="75"/>
      <c r="BO92" s="75"/>
      <c r="BP92" s="75"/>
      <c r="BQ92" s="75"/>
      <c r="BR92" s="75"/>
      <c r="BS92" s="75"/>
      <c r="BT92" s="75"/>
      <c r="BU92" s="75"/>
      <c r="BV92" s="75"/>
      <c r="BW92" s="75"/>
      <c r="BX92" s="75"/>
      <c r="BY92" s="75"/>
      <c r="BZ92" s="75"/>
      <c r="CA92" s="75"/>
      <c r="CB92" s="75"/>
      <c r="CC92" s="75"/>
      <c r="CD92" s="75"/>
      <c r="CE92" s="75"/>
      <c r="CF92" s="7"/>
      <c r="CG92" s="7"/>
    </row>
    <row r="93" spans="1:85" s="1" customFormat="1" ht="21" x14ac:dyDescent="0.25">
      <c r="A93" s="35" t="s">
        <v>30</v>
      </c>
      <c r="B93" s="36"/>
      <c r="C93" s="36"/>
      <c r="D93" s="36" t="b">
        <f>IF($D$5="matrix",BE5,IF($D$5="large"," ",IF($D$5="small"," ")))</f>
        <v>0</v>
      </c>
      <c r="E93" s="36" t="b">
        <f>IF($D$5="large"," ",IF($D$5="small"," ",IF(D93=4,"1.5",IF(D93=3,"0.5",IF(D93=2,"-0.5",IF(D93=1,"-1.5"))))))</f>
        <v>0</v>
      </c>
      <c r="F93" s="36"/>
      <c r="G93" s="34"/>
      <c r="Q93" s="10"/>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c r="BX93" s="75"/>
      <c r="BY93" s="75"/>
      <c r="BZ93" s="75"/>
      <c r="CA93" s="75"/>
      <c r="CB93" s="75"/>
      <c r="CC93" s="75"/>
      <c r="CD93" s="75"/>
      <c r="CE93" s="75"/>
      <c r="CF93" s="7"/>
      <c r="CG93" s="7"/>
    </row>
    <row r="100" spans="1:1" ht="36" x14ac:dyDescent="0.25">
      <c r="A100" s="142" t="s">
        <v>35</v>
      </c>
    </row>
    <row r="101" spans="1:1" ht="36" x14ac:dyDescent="0.25">
      <c r="A101" s="142" t="s">
        <v>36</v>
      </c>
    </row>
    <row r="102" spans="1:1" ht="36" x14ac:dyDescent="0.25">
      <c r="A102" s="142" t="s">
        <v>30</v>
      </c>
    </row>
    <row r="105" spans="1:1" x14ac:dyDescent="0.25">
      <c r="A105" s="2" t="s">
        <v>152</v>
      </c>
    </row>
    <row r="106" spans="1:1" x14ac:dyDescent="0.25">
      <c r="A106" s="2" t="s">
        <v>153</v>
      </c>
    </row>
    <row r="107" spans="1:1" x14ac:dyDescent="0.25">
      <c r="A107" s="2" t="s">
        <v>155</v>
      </c>
    </row>
    <row r="108" spans="1:1" x14ac:dyDescent="0.25">
      <c r="A108" s="2" t="s">
        <v>154</v>
      </c>
    </row>
  </sheetData>
  <mergeCells count="12">
    <mergeCell ref="M20:R20"/>
    <mergeCell ref="AN1:AU1"/>
    <mergeCell ref="I2:K2"/>
    <mergeCell ref="Y2:AJ2"/>
    <mergeCell ref="AK2:AM2"/>
    <mergeCell ref="AN2:AU2"/>
    <mergeCell ref="C19:K19"/>
    <mergeCell ref="E26:F27"/>
    <mergeCell ref="D20:G20"/>
    <mergeCell ref="G21:G22"/>
    <mergeCell ref="C21:C24"/>
    <mergeCell ref="A19:B42"/>
  </mergeCells>
  <dataValidations count="2">
    <dataValidation type="list" allowBlank="1" showInputMessage="1" showErrorMessage="1" sqref="D5" xr:uid="{00000000-0002-0000-0400-000000000000}">
      <formula1>$A$100:$A$102</formula1>
    </dataValidation>
    <dataValidation type="list" allowBlank="1" showInputMessage="1" showErrorMessage="1" sqref="C5" xr:uid="{00000000-0002-0000-0400-000001000000}">
      <formula1>$A$105:$A$108</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vClearCellsEIA" altText="Clear EIA Data">
                <anchor moveWithCells="1" sizeWithCells="1">
                  <from>
                    <xdr:col>0</xdr:col>
                    <xdr:colOff>152400</xdr:colOff>
                    <xdr:row>0</xdr:row>
                    <xdr:rowOff>104775</xdr:rowOff>
                  </from>
                  <to>
                    <xdr:col>1</xdr:col>
                    <xdr:colOff>0</xdr:colOff>
                    <xdr:row>1</xdr:row>
                    <xdr:rowOff>190500</xdr:rowOff>
                  </to>
                </anchor>
              </controlPr>
            </control>
          </mc:Choice>
        </mc:AlternateContent>
        <mc:AlternateContent xmlns:mc="http://schemas.openxmlformats.org/markup-compatibility/2006">
          <mc:Choice Requires="x14">
            <control shapeId="8194" r:id="rId5" name="Button 2">
              <controlPr defaultSize="0" print="0" autoFill="0" autoPict="0" macro="[0]!CopyToPhase3Data">
                <anchor moveWithCells="1" sizeWithCells="1">
                  <from>
                    <xdr:col>3</xdr:col>
                    <xdr:colOff>333375</xdr:colOff>
                    <xdr:row>19</xdr:row>
                    <xdr:rowOff>295275</xdr:rowOff>
                  </from>
                  <to>
                    <xdr:col>4</xdr:col>
                    <xdr:colOff>1209675</xdr:colOff>
                    <xdr:row>22</xdr:row>
                    <xdr:rowOff>0</xdr:rowOff>
                  </to>
                </anchor>
              </controlPr>
            </control>
          </mc:Choice>
        </mc:AlternateContent>
        <mc:AlternateContent xmlns:mc="http://schemas.openxmlformats.org/markup-compatibility/2006">
          <mc:Choice Requires="x14">
            <control shapeId="8195" r:id="rId6" name="Button 3">
              <controlPr defaultSize="0" print="0" autoFill="0" autoPict="0" macro="[0]!CopyToFinalResults">
                <anchor moveWithCells="1" sizeWithCells="1">
                  <from>
                    <xdr:col>5</xdr:col>
                    <xdr:colOff>904875</xdr:colOff>
                    <xdr:row>19</xdr:row>
                    <xdr:rowOff>257175</xdr:rowOff>
                  </from>
                  <to>
                    <xdr:col>7</xdr:col>
                    <xdr:colOff>723900</xdr:colOff>
                    <xdr:row>21</xdr:row>
                    <xdr:rowOff>447675</xdr:rowOff>
                  </to>
                </anchor>
              </controlPr>
            </control>
          </mc:Choice>
        </mc:AlternateContent>
        <mc:AlternateContent xmlns:mc="http://schemas.openxmlformats.org/markup-compatibility/2006">
          <mc:Choice Requires="x14">
            <control shapeId="8196" r:id="rId7" name="Button 4">
              <controlPr defaultSize="0" print="0" autoFill="0" autoPict="0" macro="[0]!sbCopySiteInfoComments">
                <anchor moveWithCells="1" sizeWithCells="1">
                  <from>
                    <xdr:col>8</xdr:col>
                    <xdr:colOff>409575</xdr:colOff>
                    <xdr:row>19</xdr:row>
                    <xdr:rowOff>266700</xdr:rowOff>
                  </from>
                  <to>
                    <xdr:col>10</xdr:col>
                    <xdr:colOff>523875</xdr:colOff>
                    <xdr:row>22</xdr:row>
                    <xdr:rowOff>9525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BE1"/>
  <sheetViews>
    <sheetView zoomScale="110" zoomScaleNormal="110" zoomScalePageLayoutView="70" workbookViewId="0">
      <pane ySplit="1" topLeftCell="A2" activePane="bottomLeft" state="frozen"/>
      <selection pane="bottomLeft" activeCell="E1" sqref="E1"/>
    </sheetView>
  </sheetViews>
  <sheetFormatPr defaultColWidth="8.85546875" defaultRowHeight="15" x14ac:dyDescent="0.25"/>
  <cols>
    <col min="1" max="1" width="15.28515625" bestFit="1" customWidth="1"/>
    <col min="2" max="2" width="26.5703125" customWidth="1"/>
    <col min="3" max="3" width="9.140625" customWidth="1"/>
    <col min="4" max="4" width="11.28515625" style="5" customWidth="1"/>
    <col min="5" max="5" width="18.28515625" style="165" bestFit="1" customWidth="1"/>
    <col min="6" max="6" width="15.28515625" style="137" customWidth="1"/>
    <col min="7" max="7" width="14.7109375" style="144" customWidth="1"/>
    <col min="8" max="8" width="14.42578125" customWidth="1"/>
    <col min="9" max="10" width="14.85546875" customWidth="1"/>
    <col min="11" max="11" width="15.42578125" customWidth="1"/>
    <col min="12" max="14" width="14.42578125" customWidth="1"/>
    <col min="15" max="15" width="17.42578125" customWidth="1"/>
    <col min="16" max="20" width="14" customWidth="1"/>
    <col min="21" max="37" width="15.28515625" customWidth="1"/>
    <col min="38" max="43" width="13.140625" customWidth="1"/>
    <col min="44" max="50" width="14.7109375" customWidth="1"/>
    <col min="51" max="52" width="12.42578125" customWidth="1"/>
    <col min="53" max="53" width="13.85546875" customWidth="1"/>
    <col min="54" max="54" width="11.28515625" customWidth="1"/>
    <col min="55" max="55" width="12" customWidth="1"/>
    <col min="56" max="56" width="11.42578125" customWidth="1"/>
  </cols>
  <sheetData>
    <row r="1" spans="1:57" s="88" customFormat="1" ht="72.75" customHeight="1" x14ac:dyDescent="0.2">
      <c r="A1" s="84" t="s">
        <v>149</v>
      </c>
      <c r="B1" s="84" t="s">
        <v>151</v>
      </c>
      <c r="C1" s="143" t="s">
        <v>28</v>
      </c>
      <c r="D1" s="84" t="s">
        <v>54</v>
      </c>
      <c r="E1" s="205" t="s">
        <v>1514</v>
      </c>
      <c r="F1" s="84" t="s">
        <v>55</v>
      </c>
      <c r="G1" s="203" t="s">
        <v>110</v>
      </c>
      <c r="H1" s="85" t="s">
        <v>7</v>
      </c>
      <c r="I1" s="85" t="s">
        <v>8</v>
      </c>
      <c r="J1" s="85" t="s">
        <v>9</v>
      </c>
      <c r="K1" s="85" t="s">
        <v>10</v>
      </c>
      <c r="L1" s="85" t="s">
        <v>11</v>
      </c>
      <c r="M1" s="85" t="s">
        <v>15</v>
      </c>
      <c r="N1" s="139" t="s">
        <v>144</v>
      </c>
      <c r="O1" s="139" t="s">
        <v>145</v>
      </c>
      <c r="P1" s="85" t="s">
        <v>16</v>
      </c>
      <c r="Q1" s="85" t="s">
        <v>17</v>
      </c>
      <c r="R1" s="139" t="s">
        <v>119</v>
      </c>
      <c r="S1" s="139" t="s">
        <v>120</v>
      </c>
      <c r="T1" s="139" t="s">
        <v>118</v>
      </c>
      <c r="U1" s="139" t="s">
        <v>117</v>
      </c>
      <c r="V1" s="85" t="s">
        <v>14</v>
      </c>
      <c r="W1" s="139" t="s">
        <v>130</v>
      </c>
      <c r="X1" s="139" t="s">
        <v>131</v>
      </c>
      <c r="Y1" s="139" t="s">
        <v>111</v>
      </c>
      <c r="Z1" s="139" t="s">
        <v>112</v>
      </c>
      <c r="AA1" s="139" t="s">
        <v>113</v>
      </c>
      <c r="AB1" s="139" t="s">
        <v>114</v>
      </c>
      <c r="AC1" s="139" t="s">
        <v>115</v>
      </c>
      <c r="AD1" s="140" t="s">
        <v>116</v>
      </c>
      <c r="AE1" s="141" t="s">
        <v>132</v>
      </c>
      <c r="AF1" s="141" t="s">
        <v>133</v>
      </c>
      <c r="AG1" s="141" t="s">
        <v>134</v>
      </c>
      <c r="AH1" s="141" t="s">
        <v>135</v>
      </c>
      <c r="AI1" s="141" t="s">
        <v>123</v>
      </c>
      <c r="AJ1" s="141" t="s">
        <v>124</v>
      </c>
      <c r="AK1" s="141" t="s">
        <v>125</v>
      </c>
      <c r="AL1" s="141" t="s">
        <v>126</v>
      </c>
      <c r="AM1" s="85" t="s">
        <v>142</v>
      </c>
      <c r="AN1" s="139" t="s">
        <v>128</v>
      </c>
      <c r="AO1" s="139" t="s">
        <v>121</v>
      </c>
      <c r="AP1" s="139" t="s">
        <v>122</v>
      </c>
      <c r="AQ1" s="139" t="s">
        <v>127</v>
      </c>
      <c r="AR1" s="139" t="s">
        <v>129</v>
      </c>
      <c r="AS1" s="85" t="s">
        <v>22</v>
      </c>
      <c r="AT1" s="139" t="s">
        <v>136</v>
      </c>
      <c r="AU1" s="139" t="s">
        <v>137</v>
      </c>
      <c r="AV1" s="139" t="s">
        <v>138</v>
      </c>
      <c r="AW1" s="139" t="s">
        <v>139</v>
      </c>
      <c r="AX1" s="139" t="s">
        <v>140</v>
      </c>
      <c r="AY1" s="139" t="s">
        <v>141</v>
      </c>
      <c r="AZ1" s="85" t="s">
        <v>18</v>
      </c>
      <c r="BA1" s="85" t="s">
        <v>19</v>
      </c>
      <c r="BB1" s="85" t="s">
        <v>20</v>
      </c>
      <c r="BC1" s="85" t="s">
        <v>21</v>
      </c>
      <c r="BD1" s="85" t="s">
        <v>12</v>
      </c>
      <c r="BE1" s="93" t="s">
        <v>13</v>
      </c>
    </row>
  </sheetData>
  <autoFilter ref="A1:BE1" xr:uid="{00000000-0009-0000-0000-000005000000}"/>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AA1"/>
  <sheetViews>
    <sheetView workbookViewId="0">
      <pane ySplit="1" topLeftCell="A2" activePane="bottomLeft" state="frozen"/>
      <selection pane="bottomLeft" activeCell="L34" sqref="L34"/>
    </sheetView>
  </sheetViews>
  <sheetFormatPr defaultColWidth="9.140625" defaultRowHeight="15" x14ac:dyDescent="0.25"/>
  <cols>
    <col min="1" max="1" width="15.28515625" style="91" bestFit="1" customWidth="1"/>
    <col min="2" max="2" width="29.7109375" style="91" customWidth="1"/>
    <col min="3" max="4" width="9.140625" style="91"/>
    <col min="5" max="5" width="26.28515625" style="204" customWidth="1"/>
    <col min="6" max="6" width="20.42578125" style="91" bestFit="1" customWidth="1"/>
    <col min="7" max="21" width="9.140625" style="91"/>
    <col min="22" max="24" width="13.7109375" style="91" customWidth="1"/>
    <col min="25" max="25" width="19.7109375" style="91" customWidth="1"/>
    <col min="26" max="26" width="30.140625" style="130" customWidth="1"/>
    <col min="27" max="27" width="11.42578125" style="91" customWidth="1"/>
    <col min="28" max="16384" width="9.140625" style="91"/>
  </cols>
  <sheetData>
    <row r="1" spans="1:27" ht="51" x14ac:dyDescent="0.25">
      <c r="A1" s="89" t="s">
        <v>149</v>
      </c>
      <c r="B1" s="84" t="s">
        <v>151</v>
      </c>
      <c r="C1" s="89" t="s">
        <v>28</v>
      </c>
      <c r="D1" s="89" t="s">
        <v>54</v>
      </c>
      <c r="E1" s="205" t="s">
        <v>1514</v>
      </c>
      <c r="F1" s="89" t="s">
        <v>1430</v>
      </c>
      <c r="G1" s="83" t="s">
        <v>56</v>
      </c>
      <c r="H1" s="83" t="s">
        <v>23</v>
      </c>
      <c r="I1" s="83" t="s">
        <v>57</v>
      </c>
      <c r="J1" s="83" t="s">
        <v>26</v>
      </c>
      <c r="K1" s="83" t="s">
        <v>27</v>
      </c>
      <c r="L1" s="83" t="s">
        <v>0</v>
      </c>
      <c r="M1" s="83" t="s">
        <v>2</v>
      </c>
      <c r="N1" s="83" t="s">
        <v>3</v>
      </c>
      <c r="O1" s="83" t="s">
        <v>4</v>
      </c>
      <c r="P1" s="83" t="s">
        <v>6</v>
      </c>
      <c r="Q1" s="83" t="s">
        <v>1429</v>
      </c>
      <c r="R1" s="90" t="s">
        <v>1</v>
      </c>
      <c r="S1" s="86" t="s">
        <v>29</v>
      </c>
      <c r="T1" s="86" t="s">
        <v>31</v>
      </c>
      <c r="U1" s="87" t="s">
        <v>32</v>
      </c>
      <c r="V1" s="90" t="s">
        <v>1427</v>
      </c>
      <c r="W1" s="90" t="s">
        <v>1426</v>
      </c>
      <c r="X1" s="85" t="s">
        <v>1425</v>
      </c>
      <c r="Y1" s="96" t="s">
        <v>1444</v>
      </c>
      <c r="Z1" s="96" t="s">
        <v>1428</v>
      </c>
      <c r="AA1" s="83" t="s">
        <v>143</v>
      </c>
    </row>
  </sheetData>
  <autoFilter ref="A1:AA1" xr:uid="{00000000-0009-0000-0000-000006000000}"/>
  <sortState xmlns:xlrd2="http://schemas.microsoft.com/office/spreadsheetml/2017/richdata2" ref="A217:O254">
    <sortCondition ref="E217:E254"/>
  </sortState>
  <pageMargins left="0.7" right="0.7" top="0.75" bottom="0.75" header="0.3" footer="0.3"/>
  <pageSetup orientation="portrait" horizontalDpi="4294967292" verticalDpi="4294967292"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U1"/>
  <sheetViews>
    <sheetView zoomScaleNormal="100" workbookViewId="0">
      <pane xSplit="2" ySplit="1" topLeftCell="C2" activePane="bottomRight" state="frozen"/>
      <selection pane="topRight" activeCell="C1" sqref="C1"/>
      <selection pane="bottomLeft" activeCell="A2" sqref="A2"/>
      <selection pane="bottomRight" activeCell="G35" sqref="G35"/>
    </sheetView>
  </sheetViews>
  <sheetFormatPr defaultColWidth="11.42578125" defaultRowHeight="15" x14ac:dyDescent="0.25"/>
  <cols>
    <col min="1" max="1" width="11.42578125" style="131"/>
    <col min="2" max="2" width="16.42578125" style="206" bestFit="1" customWidth="1"/>
    <col min="3" max="3" width="15.85546875" style="131" bestFit="1" customWidth="1"/>
    <col min="4" max="4" width="15.85546875" style="131" customWidth="1"/>
    <col min="5" max="5" width="16.42578125" style="131" customWidth="1"/>
    <col min="6" max="6" width="11.42578125" style="131" customWidth="1"/>
    <col min="7" max="7" width="40.28515625" style="131" bestFit="1" customWidth="1"/>
    <col min="8" max="8" width="27" style="131" customWidth="1"/>
    <col min="9" max="9" width="20" style="131" bestFit="1" customWidth="1"/>
    <col min="10" max="10" width="15.85546875" style="131" customWidth="1"/>
    <col min="11" max="11" width="38.7109375" style="131" customWidth="1"/>
    <col min="12" max="12" width="31.7109375" style="131" customWidth="1"/>
    <col min="13" max="13" width="42.85546875" style="131" customWidth="1"/>
    <col min="14" max="14" width="76.140625" style="131" customWidth="1"/>
    <col min="15" max="16" width="16.7109375" style="131" customWidth="1"/>
    <col min="17" max="18" width="17.7109375" style="131" customWidth="1"/>
    <col min="19" max="19" width="17.85546875" style="131" customWidth="1"/>
    <col min="20" max="23" width="16.7109375" style="131" customWidth="1"/>
    <col min="24" max="25" width="29.7109375" style="131" customWidth="1"/>
    <col min="26" max="27" width="29.7109375" style="131" hidden="1" customWidth="1"/>
    <col min="28" max="29" width="29.7109375" style="131" customWidth="1"/>
    <col min="30" max="30" width="29.7109375" style="132" customWidth="1"/>
    <col min="31" max="32" width="29.7109375" style="131" customWidth="1"/>
    <col min="33" max="33" width="29.7109375" style="132" customWidth="1"/>
    <col min="34" max="34" width="29.7109375" style="131" customWidth="1"/>
    <col min="35" max="35" width="34.42578125" style="131" customWidth="1"/>
    <col min="36" max="36" width="23" style="131" customWidth="1"/>
    <col min="37" max="40" width="29.7109375" style="131" customWidth="1"/>
    <col min="41" max="46" width="29.7109375" style="166" customWidth="1"/>
    <col min="47" max="47" width="17.7109375" style="166" bestFit="1" customWidth="1"/>
    <col min="48" max="16384" width="11.42578125" style="131"/>
  </cols>
  <sheetData>
    <row r="1" spans="1:47" ht="23.25" customHeight="1" x14ac:dyDescent="0.25">
      <c r="A1" s="83" t="s">
        <v>54</v>
      </c>
      <c r="B1" s="205" t="s">
        <v>1514</v>
      </c>
      <c r="C1" s="83" t="s">
        <v>55</v>
      </c>
      <c r="D1" s="83" t="s">
        <v>1566</v>
      </c>
      <c r="E1" s="83" t="s">
        <v>84</v>
      </c>
      <c r="F1" s="83" t="s">
        <v>85</v>
      </c>
      <c r="G1" s="83" t="s">
        <v>91</v>
      </c>
      <c r="H1" s="83" t="s">
        <v>100</v>
      </c>
      <c r="I1" s="83" t="s">
        <v>86</v>
      </c>
      <c r="J1" s="83" t="s">
        <v>157</v>
      </c>
      <c r="K1" s="83" t="s">
        <v>160</v>
      </c>
      <c r="L1" s="83" t="s">
        <v>161</v>
      </c>
      <c r="M1" s="83" t="s">
        <v>104</v>
      </c>
      <c r="N1" s="83" t="s">
        <v>72</v>
      </c>
      <c r="O1" s="83" t="s">
        <v>87</v>
      </c>
      <c r="P1" s="83" t="s">
        <v>92</v>
      </c>
      <c r="Q1" s="83" t="s">
        <v>88</v>
      </c>
      <c r="R1" s="83" t="s">
        <v>103</v>
      </c>
      <c r="S1" s="83" t="s">
        <v>98</v>
      </c>
      <c r="T1" s="83" t="s">
        <v>99</v>
      </c>
      <c r="U1" s="83" t="s">
        <v>89</v>
      </c>
      <c r="V1" s="83" t="s">
        <v>105</v>
      </c>
      <c r="W1" s="83" t="s">
        <v>90</v>
      </c>
      <c r="X1" s="83" t="s">
        <v>74</v>
      </c>
      <c r="Y1" s="83" t="s">
        <v>73</v>
      </c>
      <c r="Z1" s="83" t="s">
        <v>102</v>
      </c>
      <c r="AA1" s="83" t="s">
        <v>158</v>
      </c>
      <c r="AB1" s="83" t="s">
        <v>93</v>
      </c>
      <c r="AC1" s="83" t="s">
        <v>94</v>
      </c>
      <c r="AD1" s="129" t="s">
        <v>95</v>
      </c>
      <c r="AE1" s="83" t="s">
        <v>96</v>
      </c>
      <c r="AF1" s="83" t="s">
        <v>97</v>
      </c>
      <c r="AG1" s="129" t="s">
        <v>75</v>
      </c>
      <c r="AH1" s="83" t="s">
        <v>77</v>
      </c>
      <c r="AI1" s="83" t="s">
        <v>76</v>
      </c>
      <c r="AJ1" s="83" t="s">
        <v>101</v>
      </c>
      <c r="AK1" s="83" t="s">
        <v>78</v>
      </c>
      <c r="AL1" s="83" t="s">
        <v>79</v>
      </c>
      <c r="AM1" s="83" t="s">
        <v>80</v>
      </c>
      <c r="AN1" s="83" t="s">
        <v>81</v>
      </c>
      <c r="AO1" s="83" t="s">
        <v>82</v>
      </c>
      <c r="AP1" s="83" t="s">
        <v>83</v>
      </c>
      <c r="AQ1" s="83" t="s">
        <v>1431</v>
      </c>
      <c r="AR1" s="83" t="s">
        <v>159</v>
      </c>
      <c r="AS1" s="164" t="s">
        <v>143</v>
      </c>
      <c r="AT1" s="164" t="s">
        <v>164</v>
      </c>
      <c r="AU1" s="164" t="s">
        <v>165</v>
      </c>
    </row>
  </sheetData>
  <autoFilter ref="A1:AU1" xr:uid="{00000000-0009-0000-0000-000007000000}"/>
  <pageMargins left="0.75" right="0.75" top="1" bottom="1" header="0.5" footer="0.5"/>
  <pageSetup orientation="portrait" horizontalDpi="4294967292" verticalDpi="4294967292"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AF59"/>
  <sheetViews>
    <sheetView workbookViewId="0">
      <selection activeCell="N5" sqref="N5"/>
    </sheetView>
  </sheetViews>
  <sheetFormatPr defaultRowHeight="15" x14ac:dyDescent="0.25"/>
  <cols>
    <col min="1" max="1" width="13.7109375" style="172" bestFit="1" customWidth="1"/>
    <col min="2" max="2" width="10.5703125" style="172" bestFit="1" customWidth="1"/>
    <col min="3" max="3" width="12.5703125" style="172" bestFit="1" customWidth="1"/>
    <col min="4" max="4" width="13.85546875" style="172" bestFit="1" customWidth="1"/>
    <col min="5" max="6" width="10.5703125" style="172" customWidth="1"/>
    <col min="7" max="7" width="17" customWidth="1"/>
    <col min="8" max="8" width="13.42578125" bestFit="1" customWidth="1"/>
    <col min="14" max="14" width="9.42578125" customWidth="1"/>
    <col min="18" max="18" width="9" bestFit="1" customWidth="1"/>
  </cols>
  <sheetData>
    <row r="1" spans="1:32" s="168" customFormat="1" ht="60.75" thickBot="1" x14ac:dyDescent="0.3">
      <c r="A1" s="170" t="s">
        <v>1436</v>
      </c>
      <c r="B1" s="170" t="s">
        <v>1432</v>
      </c>
      <c r="C1" s="170" t="s">
        <v>1433</v>
      </c>
      <c r="D1" s="170" t="s">
        <v>1434</v>
      </c>
      <c r="E1" s="201" t="s">
        <v>1441</v>
      </c>
      <c r="F1" s="202" t="s">
        <v>1442</v>
      </c>
      <c r="G1" s="348" t="s">
        <v>1558</v>
      </c>
      <c r="H1" s="349"/>
      <c r="I1" s="349"/>
      <c r="J1" s="350"/>
    </row>
    <row r="2" spans="1:32" ht="15.75" thickBot="1" x14ac:dyDescent="0.3">
      <c r="A2" s="171" t="str">
        <f>IF(ISBLANK(E5),"",SUM(E5:E51))</f>
        <v/>
      </c>
      <c r="B2" s="184">
        <f>SUM(B5:B51)</f>
        <v>0</v>
      </c>
      <c r="C2" s="185">
        <f>SUM(C5:C51)</f>
        <v>0</v>
      </c>
      <c r="D2" s="185">
        <f>SUM(D5:D51)</f>
        <v>0</v>
      </c>
      <c r="E2" s="183"/>
      <c r="F2" s="169" t="b">
        <f>IF($H$5="small",D2+C57,IF($H$5="Large",D2+C58,IF($H$5="Matrix",D2+C59)))</f>
        <v>0</v>
      </c>
    </row>
    <row r="3" spans="1:32" x14ac:dyDescent="0.25">
      <c r="F3" s="123" t="s">
        <v>1443</v>
      </c>
    </row>
    <row r="4" spans="1:32" s="91" customFormat="1" ht="77.25" thickBot="1" x14ac:dyDescent="0.3">
      <c r="A4" s="174" t="s">
        <v>1437</v>
      </c>
      <c r="B4" s="174" t="s">
        <v>1438</v>
      </c>
      <c r="C4" s="174" t="s">
        <v>1439</v>
      </c>
      <c r="D4" s="174" t="s">
        <v>1440</v>
      </c>
      <c r="E4" s="173" t="s">
        <v>1435</v>
      </c>
      <c r="F4" s="186" t="s">
        <v>149</v>
      </c>
      <c r="G4" s="187" t="s">
        <v>151</v>
      </c>
      <c r="H4" s="186" t="s">
        <v>28</v>
      </c>
      <c r="I4" s="186" t="s">
        <v>54</v>
      </c>
      <c r="J4" s="188" t="s">
        <v>156</v>
      </c>
      <c r="K4" s="186" t="s">
        <v>1430</v>
      </c>
      <c r="L4" s="189" t="s">
        <v>56</v>
      </c>
      <c r="M4" s="189" t="s">
        <v>23</v>
      </c>
      <c r="N4" s="189" t="s">
        <v>57</v>
      </c>
      <c r="O4" s="189" t="s">
        <v>26</v>
      </c>
      <c r="P4" s="189" t="s">
        <v>27</v>
      </c>
      <c r="Q4" s="189" t="s">
        <v>0</v>
      </c>
      <c r="R4" s="189" t="s">
        <v>2</v>
      </c>
      <c r="S4" s="189" t="s">
        <v>3</v>
      </c>
      <c r="T4" s="189" t="s">
        <v>4</v>
      </c>
      <c r="U4" s="189" t="s">
        <v>6</v>
      </c>
      <c r="V4" s="189" t="s">
        <v>1429</v>
      </c>
      <c r="W4" s="190" t="s">
        <v>1</v>
      </c>
      <c r="X4" s="191" t="s">
        <v>29</v>
      </c>
      <c r="Y4" s="191" t="s">
        <v>31</v>
      </c>
      <c r="Z4" s="192" t="s">
        <v>32</v>
      </c>
      <c r="AA4" s="190" t="s">
        <v>1427</v>
      </c>
      <c r="AB4" s="190" t="s">
        <v>1426</v>
      </c>
      <c r="AC4" s="193" t="s">
        <v>1425</v>
      </c>
      <c r="AD4" s="194" t="s">
        <v>1424</v>
      </c>
      <c r="AE4" s="194" t="s">
        <v>1428</v>
      </c>
      <c r="AF4" s="189" t="s">
        <v>143</v>
      </c>
    </row>
    <row r="5" spans="1:32" s="91" customFormat="1" x14ac:dyDescent="0.25">
      <c r="A5" s="175" t="str">
        <f t="shared" ref="A5:A51" si="0">IF(ISBLANK(E5),"",E5/A$2)</f>
        <v/>
      </c>
      <c r="B5" s="176" t="str">
        <f>IF(ISBLANK(E5),"",A5*Q5)</f>
        <v/>
      </c>
      <c r="C5" s="176" t="str">
        <f>IF(ISBLANK(E5),"",A5*R5)</f>
        <v/>
      </c>
      <c r="D5" s="176" t="str">
        <f>IF(ISBLANK(E5),"",A5*U5)</f>
        <v/>
      </c>
      <c r="E5" s="195"/>
      <c r="J5" s="204"/>
      <c r="AE5" s="130"/>
    </row>
    <row r="6" spans="1:32" s="91" customFormat="1" ht="15.75" thickBot="1" x14ac:dyDescent="0.3">
      <c r="A6" s="175" t="str">
        <f t="shared" si="0"/>
        <v/>
      </c>
      <c r="B6" s="176" t="str">
        <f t="shared" ref="B6:B51" si="1">IF(ISBLANK(E6),"",A6*Q6)</f>
        <v/>
      </c>
      <c r="C6" s="176" t="str">
        <f t="shared" ref="C6:C51" si="2">IF(ISBLANK(E6),"",A6*R6)</f>
        <v/>
      </c>
      <c r="D6" s="176" t="str">
        <f t="shared" ref="D6:D51" si="3">IF(ISBLANK(E6),"",A6*U6)</f>
        <v/>
      </c>
      <c r="E6" s="196"/>
      <c r="J6" s="204"/>
      <c r="AE6" s="130"/>
    </row>
    <row r="7" spans="1:32" x14ac:dyDescent="0.25">
      <c r="A7" s="175" t="str">
        <f t="shared" si="0"/>
        <v/>
      </c>
      <c r="B7" s="176" t="str">
        <f t="shared" si="1"/>
        <v/>
      </c>
      <c r="C7" s="176" t="str">
        <f t="shared" si="2"/>
        <v/>
      </c>
      <c r="D7" s="176" t="str">
        <f t="shared" si="3"/>
        <v/>
      </c>
      <c r="E7" s="195"/>
      <c r="F7" s="91"/>
      <c r="G7" s="91"/>
      <c r="H7" s="91"/>
      <c r="I7" s="91"/>
      <c r="J7" s="92"/>
      <c r="K7" s="91"/>
      <c r="L7" s="91"/>
      <c r="M7" s="91"/>
      <c r="N7" s="91"/>
      <c r="O7" s="91"/>
      <c r="P7" s="91"/>
      <c r="Q7" s="91"/>
      <c r="R7" s="91"/>
      <c r="S7" s="91"/>
      <c r="T7" s="91"/>
      <c r="U7" s="91"/>
      <c r="V7" s="91"/>
      <c r="W7" s="91"/>
      <c r="X7" s="91"/>
      <c r="Y7" s="91"/>
      <c r="Z7" s="138"/>
    </row>
    <row r="8" spans="1:32" x14ac:dyDescent="0.25">
      <c r="A8" s="175" t="str">
        <f t="shared" ref="A8:A17" si="4">IF(ISBLANK(E8),"",E8/A$2)</f>
        <v/>
      </c>
      <c r="B8" s="176" t="str">
        <f t="shared" ref="B8:B17" si="5">IF(ISBLANK(E8),"",A8*Q8)</f>
        <v/>
      </c>
      <c r="C8" s="176" t="str">
        <f t="shared" ref="C8:C17" si="6">IF(ISBLANK(E8),"",A8*R8)</f>
        <v/>
      </c>
      <c r="D8" s="176" t="str">
        <f t="shared" ref="D8:D17" si="7">IF(ISBLANK(E8),"",A8*U8)</f>
        <v/>
      </c>
      <c r="E8" s="198"/>
      <c r="F8" s="91"/>
      <c r="G8" s="91"/>
      <c r="H8" s="91"/>
      <c r="I8" s="91"/>
      <c r="J8" s="92"/>
      <c r="K8" s="91"/>
      <c r="L8" s="91"/>
      <c r="M8" s="91"/>
      <c r="N8" s="91"/>
      <c r="O8" s="91"/>
      <c r="P8" s="91"/>
      <c r="Q8" s="91"/>
      <c r="R8" s="91"/>
      <c r="S8" s="91"/>
      <c r="T8" s="91"/>
      <c r="U8" s="91"/>
      <c r="V8" s="91"/>
      <c r="W8" s="91"/>
      <c r="X8" s="91"/>
      <c r="Y8" s="91"/>
      <c r="Z8" s="138"/>
    </row>
    <row r="9" spans="1:32" x14ac:dyDescent="0.25">
      <c r="A9" s="175" t="str">
        <f t="shared" si="4"/>
        <v/>
      </c>
      <c r="B9" s="176" t="str">
        <f t="shared" si="5"/>
        <v/>
      </c>
      <c r="C9" s="176" t="str">
        <f t="shared" si="6"/>
        <v/>
      </c>
      <c r="D9" s="176" t="str">
        <f t="shared" si="7"/>
        <v/>
      </c>
      <c r="E9" s="198"/>
      <c r="F9" s="91"/>
      <c r="G9" s="91"/>
      <c r="H9" s="91"/>
      <c r="I9" s="91"/>
      <c r="J9" s="92"/>
      <c r="K9" s="91"/>
      <c r="L9" s="91"/>
      <c r="M9" s="91"/>
      <c r="N9" s="91"/>
      <c r="O9" s="91"/>
      <c r="P9" s="91"/>
      <c r="Q9" s="91"/>
      <c r="R9" s="91"/>
      <c r="S9" s="91"/>
      <c r="T9" s="91"/>
      <c r="U9" s="91"/>
      <c r="V9" s="91"/>
      <c r="W9" s="91"/>
      <c r="X9" s="91"/>
      <c r="Y9" s="91"/>
      <c r="Z9" s="138"/>
    </row>
    <row r="10" spans="1:32" x14ac:dyDescent="0.25">
      <c r="A10" s="175" t="str">
        <f t="shared" si="4"/>
        <v/>
      </c>
      <c r="B10" s="176" t="str">
        <f t="shared" si="5"/>
        <v/>
      </c>
      <c r="C10" s="176" t="str">
        <f t="shared" si="6"/>
        <v/>
      </c>
      <c r="D10" s="176" t="str">
        <f t="shared" si="7"/>
        <v/>
      </c>
      <c r="E10" s="198"/>
      <c r="F10"/>
    </row>
    <row r="11" spans="1:32" x14ac:dyDescent="0.25">
      <c r="A11" s="175" t="str">
        <f t="shared" si="4"/>
        <v/>
      </c>
      <c r="B11" s="176" t="str">
        <f t="shared" si="5"/>
        <v/>
      </c>
      <c r="C11" s="176" t="str">
        <f t="shared" si="6"/>
        <v/>
      </c>
      <c r="D11" s="176" t="str">
        <f t="shared" si="7"/>
        <v/>
      </c>
      <c r="E11" s="198"/>
      <c r="F11"/>
    </row>
    <row r="12" spans="1:32" x14ac:dyDescent="0.25">
      <c r="A12" s="175" t="str">
        <f t="shared" si="4"/>
        <v/>
      </c>
      <c r="B12" s="176" t="str">
        <f t="shared" si="5"/>
        <v/>
      </c>
      <c r="C12" s="176" t="str">
        <f t="shared" si="6"/>
        <v/>
      </c>
      <c r="D12" s="176" t="str">
        <f t="shared" si="7"/>
        <v/>
      </c>
      <c r="E12" s="198"/>
      <c r="F12"/>
    </row>
    <row r="13" spans="1:32" x14ac:dyDescent="0.25">
      <c r="A13" s="175" t="str">
        <f t="shared" si="4"/>
        <v/>
      </c>
      <c r="B13" s="176" t="str">
        <f t="shared" si="5"/>
        <v/>
      </c>
      <c r="C13" s="176" t="str">
        <f t="shared" si="6"/>
        <v/>
      </c>
      <c r="D13" s="176" t="str">
        <f t="shared" si="7"/>
        <v/>
      </c>
      <c r="E13" s="198"/>
      <c r="F13"/>
    </row>
    <row r="14" spans="1:32" x14ac:dyDescent="0.25">
      <c r="A14" s="175" t="str">
        <f t="shared" si="4"/>
        <v/>
      </c>
      <c r="B14" s="176" t="str">
        <f t="shared" si="5"/>
        <v/>
      </c>
      <c r="C14" s="176" t="str">
        <f t="shared" si="6"/>
        <v/>
      </c>
      <c r="D14" s="176" t="str">
        <f t="shared" si="7"/>
        <v/>
      </c>
      <c r="E14" s="198"/>
      <c r="F14"/>
    </row>
    <row r="15" spans="1:32" x14ac:dyDescent="0.25">
      <c r="A15" s="175" t="str">
        <f t="shared" si="4"/>
        <v/>
      </c>
      <c r="B15" s="176" t="str">
        <f t="shared" si="5"/>
        <v/>
      </c>
      <c r="C15" s="176" t="str">
        <f t="shared" si="6"/>
        <v/>
      </c>
      <c r="D15" s="176" t="str">
        <f t="shared" si="7"/>
        <v/>
      </c>
      <c r="E15" s="198"/>
      <c r="F15"/>
    </row>
    <row r="16" spans="1:32" x14ac:dyDescent="0.25">
      <c r="A16" s="175" t="str">
        <f t="shared" si="4"/>
        <v/>
      </c>
      <c r="B16" s="176" t="str">
        <f t="shared" si="5"/>
        <v/>
      </c>
      <c r="C16" s="176" t="str">
        <f t="shared" si="6"/>
        <v/>
      </c>
      <c r="D16" s="176" t="str">
        <f t="shared" si="7"/>
        <v/>
      </c>
      <c r="E16" s="198"/>
      <c r="F16"/>
    </row>
    <row r="17" spans="1:6" x14ac:dyDescent="0.25">
      <c r="A17" s="175" t="str">
        <f t="shared" si="4"/>
        <v/>
      </c>
      <c r="B17" s="176" t="str">
        <f t="shared" si="5"/>
        <v/>
      </c>
      <c r="C17" s="176" t="str">
        <f t="shared" si="6"/>
        <v/>
      </c>
      <c r="D17" s="176" t="str">
        <f t="shared" si="7"/>
        <v/>
      </c>
      <c r="E17" s="198"/>
      <c r="F17"/>
    </row>
    <row r="18" spans="1:6" x14ac:dyDescent="0.25">
      <c r="A18" s="175" t="str">
        <f t="shared" si="0"/>
        <v/>
      </c>
      <c r="B18" s="176" t="str">
        <f t="shared" si="1"/>
        <v/>
      </c>
      <c r="C18" s="176" t="str">
        <f t="shared" si="2"/>
        <v/>
      </c>
      <c r="D18" s="176" t="str">
        <f t="shared" si="3"/>
        <v/>
      </c>
      <c r="E18" s="198"/>
      <c r="F18"/>
    </row>
    <row r="19" spans="1:6" x14ac:dyDescent="0.25">
      <c r="A19" s="175" t="str">
        <f t="shared" si="0"/>
        <v/>
      </c>
      <c r="B19" s="176" t="str">
        <f t="shared" si="1"/>
        <v/>
      </c>
      <c r="C19" s="176" t="str">
        <f t="shared" si="2"/>
        <v/>
      </c>
      <c r="D19" s="176" t="str">
        <f t="shared" si="3"/>
        <v/>
      </c>
      <c r="E19" s="198"/>
      <c r="F19"/>
    </row>
    <row r="20" spans="1:6" x14ac:dyDescent="0.25">
      <c r="A20" s="175" t="str">
        <f t="shared" si="0"/>
        <v/>
      </c>
      <c r="B20" s="176" t="str">
        <f t="shared" si="1"/>
        <v/>
      </c>
      <c r="C20" s="176" t="str">
        <f t="shared" si="2"/>
        <v/>
      </c>
      <c r="D20" s="176" t="str">
        <f t="shared" si="3"/>
        <v/>
      </c>
      <c r="E20" s="198"/>
      <c r="F20"/>
    </row>
    <row r="21" spans="1:6" x14ac:dyDescent="0.25">
      <c r="A21" s="175" t="str">
        <f t="shared" si="0"/>
        <v/>
      </c>
      <c r="B21" s="176" t="str">
        <f t="shared" si="1"/>
        <v/>
      </c>
      <c r="C21" s="176" t="str">
        <f t="shared" si="2"/>
        <v/>
      </c>
      <c r="D21" s="176" t="str">
        <f t="shared" si="3"/>
        <v/>
      </c>
      <c r="E21" s="198"/>
      <c r="F21"/>
    </row>
    <row r="22" spans="1:6" x14ac:dyDescent="0.25">
      <c r="A22" s="175" t="str">
        <f t="shared" si="0"/>
        <v/>
      </c>
      <c r="B22" s="176" t="str">
        <f t="shared" si="1"/>
        <v/>
      </c>
      <c r="C22" s="176" t="str">
        <f t="shared" si="2"/>
        <v/>
      </c>
      <c r="D22" s="176" t="str">
        <f t="shared" si="3"/>
        <v/>
      </c>
      <c r="E22" s="198"/>
      <c r="F22"/>
    </row>
    <row r="23" spans="1:6" x14ac:dyDescent="0.25">
      <c r="A23" s="175" t="str">
        <f t="shared" si="0"/>
        <v/>
      </c>
      <c r="B23" s="176" t="str">
        <f t="shared" si="1"/>
        <v/>
      </c>
      <c r="C23" s="176" t="str">
        <f t="shared" si="2"/>
        <v/>
      </c>
      <c r="D23" s="176" t="str">
        <f t="shared" si="3"/>
        <v/>
      </c>
      <c r="E23" s="198"/>
      <c r="F23"/>
    </row>
    <row r="24" spans="1:6" x14ac:dyDescent="0.25">
      <c r="A24" s="175" t="str">
        <f t="shared" si="0"/>
        <v/>
      </c>
      <c r="B24" s="176" t="str">
        <f t="shared" si="1"/>
        <v/>
      </c>
      <c r="C24" s="176" t="str">
        <f t="shared" si="2"/>
        <v/>
      </c>
      <c r="D24" s="176" t="str">
        <f t="shared" si="3"/>
        <v/>
      </c>
      <c r="E24" s="198"/>
      <c r="F24"/>
    </row>
    <row r="25" spans="1:6" x14ac:dyDescent="0.25">
      <c r="A25" s="175" t="str">
        <f t="shared" si="0"/>
        <v/>
      </c>
      <c r="B25" s="176" t="str">
        <f t="shared" si="1"/>
        <v/>
      </c>
      <c r="C25" s="176" t="str">
        <f t="shared" si="2"/>
        <v/>
      </c>
      <c r="D25" s="176" t="str">
        <f t="shared" si="3"/>
        <v/>
      </c>
      <c r="E25" s="198"/>
      <c r="F25"/>
    </row>
    <row r="26" spans="1:6" x14ac:dyDescent="0.25">
      <c r="A26" s="175" t="str">
        <f t="shared" si="0"/>
        <v/>
      </c>
      <c r="B26" s="176" t="str">
        <f t="shared" si="1"/>
        <v/>
      </c>
      <c r="C26" s="176" t="str">
        <f t="shared" si="2"/>
        <v/>
      </c>
      <c r="D26" s="176" t="str">
        <f t="shared" si="3"/>
        <v/>
      </c>
      <c r="E26" s="198"/>
      <c r="F26"/>
    </row>
    <row r="27" spans="1:6" x14ac:dyDescent="0.25">
      <c r="A27" s="175" t="str">
        <f t="shared" si="0"/>
        <v/>
      </c>
      <c r="B27" s="176" t="str">
        <f t="shared" si="1"/>
        <v/>
      </c>
      <c r="C27" s="176" t="str">
        <f t="shared" si="2"/>
        <v/>
      </c>
      <c r="D27" s="176" t="str">
        <f t="shared" si="3"/>
        <v/>
      </c>
      <c r="E27" s="198"/>
      <c r="F27"/>
    </row>
    <row r="28" spans="1:6" x14ac:dyDescent="0.25">
      <c r="A28" s="175" t="str">
        <f t="shared" si="0"/>
        <v/>
      </c>
      <c r="B28" s="176" t="str">
        <f t="shared" si="1"/>
        <v/>
      </c>
      <c r="C28" s="176" t="str">
        <f t="shared" si="2"/>
        <v/>
      </c>
      <c r="D28" s="176" t="str">
        <f t="shared" si="3"/>
        <v/>
      </c>
      <c r="E28" s="198"/>
      <c r="F28"/>
    </row>
    <row r="29" spans="1:6" x14ac:dyDescent="0.25">
      <c r="A29" s="175" t="str">
        <f t="shared" si="0"/>
        <v/>
      </c>
      <c r="B29" s="176" t="str">
        <f t="shared" si="1"/>
        <v/>
      </c>
      <c r="C29" s="176" t="str">
        <f t="shared" si="2"/>
        <v/>
      </c>
      <c r="D29" s="176" t="str">
        <f t="shared" si="3"/>
        <v/>
      </c>
      <c r="E29" s="198"/>
      <c r="F29"/>
    </row>
    <row r="30" spans="1:6" x14ac:dyDescent="0.25">
      <c r="A30" s="175" t="str">
        <f t="shared" si="0"/>
        <v/>
      </c>
      <c r="B30" s="176" t="str">
        <f t="shared" si="1"/>
        <v/>
      </c>
      <c r="C30" s="176" t="str">
        <f t="shared" si="2"/>
        <v/>
      </c>
      <c r="D30" s="176" t="str">
        <f t="shared" si="3"/>
        <v/>
      </c>
      <c r="E30" s="198"/>
      <c r="F30"/>
    </row>
    <row r="31" spans="1:6" x14ac:dyDescent="0.25">
      <c r="A31" s="175" t="str">
        <f t="shared" si="0"/>
        <v/>
      </c>
      <c r="B31" s="176" t="str">
        <f t="shared" si="1"/>
        <v/>
      </c>
      <c r="C31" s="176" t="str">
        <f t="shared" si="2"/>
        <v/>
      </c>
      <c r="D31" s="176" t="str">
        <f t="shared" si="3"/>
        <v/>
      </c>
      <c r="E31" s="198"/>
      <c r="F31"/>
    </row>
    <row r="32" spans="1:6" x14ac:dyDescent="0.25">
      <c r="A32" s="175" t="str">
        <f t="shared" si="0"/>
        <v/>
      </c>
      <c r="B32" s="176" t="str">
        <f t="shared" si="1"/>
        <v/>
      </c>
      <c r="C32" s="176" t="str">
        <f t="shared" si="2"/>
        <v/>
      </c>
      <c r="D32" s="176" t="str">
        <f t="shared" si="3"/>
        <v/>
      </c>
      <c r="E32" s="198"/>
      <c r="F32"/>
    </row>
    <row r="33" spans="1:6" x14ac:dyDescent="0.25">
      <c r="A33" s="175" t="str">
        <f t="shared" si="0"/>
        <v/>
      </c>
      <c r="B33" s="176" t="str">
        <f t="shared" si="1"/>
        <v/>
      </c>
      <c r="C33" s="176" t="str">
        <f t="shared" si="2"/>
        <v/>
      </c>
      <c r="D33" s="176" t="str">
        <f t="shared" si="3"/>
        <v/>
      </c>
      <c r="E33" s="198"/>
      <c r="F33"/>
    </row>
    <row r="34" spans="1:6" x14ac:dyDescent="0.25">
      <c r="A34" s="175" t="str">
        <f t="shared" si="0"/>
        <v/>
      </c>
      <c r="B34" s="176" t="str">
        <f t="shared" si="1"/>
        <v/>
      </c>
      <c r="C34" s="176" t="str">
        <f t="shared" si="2"/>
        <v/>
      </c>
      <c r="D34" s="176" t="str">
        <f t="shared" si="3"/>
        <v/>
      </c>
      <c r="E34" s="198"/>
      <c r="F34"/>
    </row>
    <row r="35" spans="1:6" x14ac:dyDescent="0.25">
      <c r="A35" s="175" t="str">
        <f t="shared" si="0"/>
        <v/>
      </c>
      <c r="B35" s="176" t="str">
        <f t="shared" si="1"/>
        <v/>
      </c>
      <c r="C35" s="176" t="str">
        <f t="shared" si="2"/>
        <v/>
      </c>
      <c r="D35" s="176" t="str">
        <f t="shared" si="3"/>
        <v/>
      </c>
      <c r="E35" s="198"/>
      <c r="F35"/>
    </row>
    <row r="36" spans="1:6" x14ac:dyDescent="0.25">
      <c r="A36" s="175" t="str">
        <f t="shared" si="0"/>
        <v/>
      </c>
      <c r="B36" s="176" t="str">
        <f t="shared" si="1"/>
        <v/>
      </c>
      <c r="C36" s="176" t="str">
        <f t="shared" si="2"/>
        <v/>
      </c>
      <c r="D36" s="176" t="str">
        <f t="shared" si="3"/>
        <v/>
      </c>
      <c r="E36" s="198"/>
      <c r="F36"/>
    </row>
    <row r="37" spans="1:6" x14ac:dyDescent="0.25">
      <c r="A37" s="175" t="str">
        <f t="shared" si="0"/>
        <v/>
      </c>
      <c r="B37" s="176" t="str">
        <f t="shared" si="1"/>
        <v/>
      </c>
      <c r="C37" s="176" t="str">
        <f t="shared" si="2"/>
        <v/>
      </c>
      <c r="D37" s="176" t="str">
        <f t="shared" si="3"/>
        <v/>
      </c>
      <c r="E37" s="198"/>
      <c r="F37"/>
    </row>
    <row r="38" spans="1:6" x14ac:dyDescent="0.25">
      <c r="A38" s="175" t="str">
        <f t="shared" si="0"/>
        <v/>
      </c>
      <c r="B38" s="176" t="str">
        <f t="shared" si="1"/>
        <v/>
      </c>
      <c r="C38" s="176" t="str">
        <f t="shared" si="2"/>
        <v/>
      </c>
      <c r="D38" s="176" t="str">
        <f t="shared" si="3"/>
        <v/>
      </c>
      <c r="E38" s="198"/>
      <c r="F38"/>
    </row>
    <row r="39" spans="1:6" x14ac:dyDescent="0.25">
      <c r="A39" s="175" t="str">
        <f t="shared" si="0"/>
        <v/>
      </c>
      <c r="B39" s="176" t="str">
        <f t="shared" si="1"/>
        <v/>
      </c>
      <c r="C39" s="176" t="str">
        <f t="shared" si="2"/>
        <v/>
      </c>
      <c r="D39" s="176" t="str">
        <f t="shared" si="3"/>
        <v/>
      </c>
      <c r="E39" s="198"/>
      <c r="F39"/>
    </row>
    <row r="40" spans="1:6" x14ac:dyDescent="0.25">
      <c r="A40" s="175" t="str">
        <f t="shared" si="0"/>
        <v/>
      </c>
      <c r="B40" s="176" t="str">
        <f t="shared" si="1"/>
        <v/>
      </c>
      <c r="C40" s="176" t="str">
        <f t="shared" si="2"/>
        <v/>
      </c>
      <c r="D40" s="176" t="str">
        <f t="shared" si="3"/>
        <v/>
      </c>
      <c r="E40" s="198"/>
      <c r="F40"/>
    </row>
    <row r="41" spans="1:6" x14ac:dyDescent="0.25">
      <c r="A41" s="175" t="str">
        <f t="shared" si="0"/>
        <v/>
      </c>
      <c r="B41" s="176" t="str">
        <f t="shared" si="1"/>
        <v/>
      </c>
      <c r="C41" s="176" t="str">
        <f t="shared" si="2"/>
        <v/>
      </c>
      <c r="D41" s="176" t="str">
        <f t="shared" si="3"/>
        <v/>
      </c>
      <c r="E41" s="198"/>
      <c r="F41"/>
    </row>
    <row r="42" spans="1:6" x14ac:dyDescent="0.25">
      <c r="A42" s="175" t="str">
        <f t="shared" si="0"/>
        <v/>
      </c>
      <c r="B42" s="176" t="str">
        <f t="shared" si="1"/>
        <v/>
      </c>
      <c r="C42" s="176" t="str">
        <f t="shared" si="2"/>
        <v/>
      </c>
      <c r="D42" s="176" t="str">
        <f t="shared" si="3"/>
        <v/>
      </c>
      <c r="E42" s="198"/>
      <c r="F42"/>
    </row>
    <row r="43" spans="1:6" x14ac:dyDescent="0.25">
      <c r="A43" s="175" t="str">
        <f t="shared" si="0"/>
        <v/>
      </c>
      <c r="B43" s="176" t="str">
        <f t="shared" si="1"/>
        <v/>
      </c>
      <c r="C43" s="176" t="str">
        <f t="shared" si="2"/>
        <v/>
      </c>
      <c r="D43" s="176" t="str">
        <f t="shared" si="3"/>
        <v/>
      </c>
      <c r="E43" s="198"/>
      <c r="F43"/>
    </row>
    <row r="44" spans="1:6" x14ac:dyDescent="0.25">
      <c r="A44" s="175" t="str">
        <f t="shared" si="0"/>
        <v/>
      </c>
      <c r="B44" s="176" t="str">
        <f t="shared" si="1"/>
        <v/>
      </c>
      <c r="C44" s="176" t="str">
        <f t="shared" si="2"/>
        <v/>
      </c>
      <c r="D44" s="176" t="str">
        <f t="shared" si="3"/>
        <v/>
      </c>
      <c r="E44" s="198"/>
      <c r="F44"/>
    </row>
    <row r="45" spans="1:6" x14ac:dyDescent="0.25">
      <c r="A45" s="175" t="str">
        <f t="shared" si="0"/>
        <v/>
      </c>
      <c r="B45" s="176" t="str">
        <f t="shared" si="1"/>
        <v/>
      </c>
      <c r="C45" s="176" t="str">
        <f t="shared" si="2"/>
        <v/>
      </c>
      <c r="D45" s="176" t="str">
        <f t="shared" si="3"/>
        <v/>
      </c>
      <c r="E45" s="198"/>
      <c r="F45"/>
    </row>
    <row r="46" spans="1:6" x14ac:dyDescent="0.25">
      <c r="A46" s="175" t="str">
        <f t="shared" si="0"/>
        <v/>
      </c>
      <c r="B46" s="176" t="str">
        <f t="shared" si="1"/>
        <v/>
      </c>
      <c r="C46" s="176" t="str">
        <f t="shared" si="2"/>
        <v/>
      </c>
      <c r="D46" s="176" t="str">
        <f t="shared" si="3"/>
        <v/>
      </c>
      <c r="E46" s="198"/>
      <c r="F46"/>
    </row>
    <row r="47" spans="1:6" x14ac:dyDescent="0.25">
      <c r="A47" s="175" t="str">
        <f t="shared" si="0"/>
        <v/>
      </c>
      <c r="B47" s="176" t="str">
        <f t="shared" si="1"/>
        <v/>
      </c>
      <c r="C47" s="176" t="str">
        <f t="shared" si="2"/>
        <v/>
      </c>
      <c r="D47" s="176" t="str">
        <f t="shared" si="3"/>
        <v/>
      </c>
      <c r="E47" s="198"/>
      <c r="F47"/>
    </row>
    <row r="48" spans="1:6" x14ac:dyDescent="0.25">
      <c r="A48" s="175" t="str">
        <f t="shared" si="0"/>
        <v/>
      </c>
      <c r="B48" s="176" t="str">
        <f t="shared" si="1"/>
        <v/>
      </c>
      <c r="C48" s="176" t="str">
        <f t="shared" si="2"/>
        <v/>
      </c>
      <c r="D48" s="176" t="str">
        <f t="shared" si="3"/>
        <v/>
      </c>
      <c r="E48" s="198"/>
      <c r="F48"/>
    </row>
    <row r="49" spans="1:6" x14ac:dyDescent="0.25">
      <c r="A49" s="175" t="str">
        <f t="shared" si="0"/>
        <v/>
      </c>
      <c r="B49" s="176" t="str">
        <f t="shared" si="1"/>
        <v/>
      </c>
      <c r="C49" s="176" t="str">
        <f t="shared" si="2"/>
        <v/>
      </c>
      <c r="D49" s="176" t="str">
        <f t="shared" si="3"/>
        <v/>
      </c>
      <c r="E49" s="198"/>
      <c r="F49"/>
    </row>
    <row r="50" spans="1:6" x14ac:dyDescent="0.25">
      <c r="A50" s="175" t="str">
        <f t="shared" si="0"/>
        <v/>
      </c>
      <c r="B50" s="176" t="str">
        <f t="shared" si="1"/>
        <v/>
      </c>
      <c r="C50" s="176" t="str">
        <f t="shared" si="2"/>
        <v/>
      </c>
      <c r="D50" s="176" t="str">
        <f t="shared" si="3"/>
        <v/>
      </c>
      <c r="E50" s="198"/>
      <c r="F50"/>
    </row>
    <row r="51" spans="1:6" s="167" customFormat="1" ht="15.75" thickBot="1" x14ac:dyDescent="0.3">
      <c r="A51" s="200" t="str">
        <f t="shared" si="0"/>
        <v/>
      </c>
      <c r="B51" s="197" t="str">
        <f t="shared" si="1"/>
        <v/>
      </c>
      <c r="C51" s="197" t="str">
        <f t="shared" si="2"/>
        <v/>
      </c>
      <c r="D51" s="197" t="str">
        <f t="shared" si="3"/>
        <v/>
      </c>
      <c r="E51" s="199"/>
    </row>
    <row r="52" spans="1:6" ht="15.75" thickTop="1" x14ac:dyDescent="0.25"/>
    <row r="56" spans="1:6" ht="18.75" x14ac:dyDescent="0.25">
      <c r="A56" s="177" t="s">
        <v>28</v>
      </c>
      <c r="B56" s="178" t="s">
        <v>1</v>
      </c>
      <c r="C56" s="179" t="s">
        <v>29</v>
      </c>
    </row>
    <row r="57" spans="1:6" ht="21" x14ac:dyDescent="0.25">
      <c r="A57" s="180" t="s">
        <v>35</v>
      </c>
      <c r="B57" s="179" t="b">
        <f>IF(H$5="small",E2,IF(H$5="large"," ",IF(H$5="matrix"," ")))</f>
        <v>0</v>
      </c>
      <c r="C57" s="179" t="b">
        <f>IF(H$5="large"," ",IF(H$5="matrix"," ",IF(B57=4,"0.75",IF(B57=3,"0.25",IF(B57=2,"-0.25",IF(B57=1,"-0.75"))))))</f>
        <v>0</v>
      </c>
    </row>
    <row r="58" spans="1:6" ht="21" x14ac:dyDescent="0.25">
      <c r="A58" s="180" t="s">
        <v>36</v>
      </c>
      <c r="B58" s="179" t="b">
        <f>IF(H$5="small","",IF(H$5="large",E2,IF(H$5="matrix","")))</f>
        <v>0</v>
      </c>
      <c r="C58" s="179" t="b">
        <f>IF(H$5="small"," ",IF(H$5="matrix"," ",IF(B58=4,"1",IF(B58=3,"0.33",IF(B58=2,"-0.33",IF(B58=1,"-1"))))))</f>
        <v>0</v>
      </c>
    </row>
    <row r="59" spans="1:6" ht="21" x14ac:dyDescent="0.25">
      <c r="A59" s="181" t="s">
        <v>30</v>
      </c>
      <c r="B59" s="179" t="b">
        <f>IF(H$5="small","",IF(H$5="large","",IF(H$5="matrix",E2)))</f>
        <v>0</v>
      </c>
      <c r="C59" s="182" t="b">
        <f>IF(H$5="large"," ",IF($C$5="small","",IF(B59=4,"1.5",IF(B59=3,"0.5",IF(B59=2,"-0.5",IF(B59=1,"-1.5"))))))</f>
        <v>0</v>
      </c>
    </row>
  </sheetData>
  <mergeCells count="1">
    <mergeCell ref="G1:J1"/>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2" r:id="rId4" name="Button 2">
              <controlPr defaultSize="0" print="0" autoFill="0" autoPict="0" macro="[0]!svClearCellsEO" altText="Clear EIA Data">
                <anchor moveWithCells="1" sizeWithCells="1">
                  <from>
                    <xdr:col>10</xdr:col>
                    <xdr:colOff>504825</xdr:colOff>
                    <xdr:row>0</xdr:row>
                    <xdr:rowOff>257175</xdr:rowOff>
                  </from>
                  <to>
                    <xdr:col>17</xdr:col>
                    <xdr:colOff>38100</xdr:colOff>
                    <xdr:row>0</xdr:row>
                    <xdr:rowOff>581025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28F9-FC3D-405A-BEAF-29282F7F4BE4}">
  <dimension ref="A1:M5662"/>
  <sheetViews>
    <sheetView zoomScaleNormal="100" workbookViewId="0">
      <pane ySplit="1" topLeftCell="A2" activePane="bottomLeft" state="frozen"/>
      <selection pane="bottomLeft"/>
    </sheetView>
  </sheetViews>
  <sheetFormatPr defaultColWidth="9.140625" defaultRowHeight="15" customHeight="1" x14ac:dyDescent="0.25"/>
  <cols>
    <col min="1" max="1" width="39" style="295" customWidth="1"/>
    <col min="2" max="2" width="42.7109375" style="295" customWidth="1"/>
    <col min="3" max="3" width="12.28515625" style="295" bestFit="1" customWidth="1"/>
    <col min="4" max="4" width="12.7109375" style="295" customWidth="1"/>
    <col min="5" max="5" width="31.85546875" style="295" customWidth="1"/>
    <col min="6" max="6" width="36.7109375" style="295" bestFit="1" customWidth="1"/>
    <col min="7" max="7" width="15.42578125" style="295" bestFit="1" customWidth="1"/>
    <col min="8" max="8" width="10.42578125" style="295" bestFit="1" customWidth="1"/>
    <col min="9" max="9" width="16.42578125" style="295" customWidth="1"/>
    <col min="10" max="10" width="18" style="295" bestFit="1" customWidth="1"/>
    <col min="11" max="11" width="20.42578125" style="295" bestFit="1" customWidth="1"/>
    <col min="12" max="12" width="6.7109375" style="287" bestFit="1" customWidth="1"/>
    <col min="13" max="13" width="26.5703125" style="295" bestFit="1" customWidth="1"/>
    <col min="14" max="16384" width="9.140625" style="295"/>
  </cols>
  <sheetData>
    <row r="1" spans="1:13" s="294" customFormat="1" ht="75" customHeight="1" x14ac:dyDescent="0.25">
      <c r="A1" s="294" t="s">
        <v>17989</v>
      </c>
      <c r="B1" s="294" t="s">
        <v>16366</v>
      </c>
      <c r="C1" s="294" t="s">
        <v>16370</v>
      </c>
      <c r="D1" s="294" t="s">
        <v>16371</v>
      </c>
      <c r="E1" s="294" t="s">
        <v>1580</v>
      </c>
      <c r="F1" s="294" t="s">
        <v>1581</v>
      </c>
      <c r="G1" s="294" t="s">
        <v>16369</v>
      </c>
      <c r="H1" s="294" t="s">
        <v>1582</v>
      </c>
      <c r="I1" s="294" t="s">
        <v>1583</v>
      </c>
      <c r="J1" s="294" t="s">
        <v>167</v>
      </c>
      <c r="K1" s="294" t="s">
        <v>1584</v>
      </c>
      <c r="L1" s="285" t="s">
        <v>16368</v>
      </c>
      <c r="M1" s="294" t="s">
        <v>169</v>
      </c>
    </row>
    <row r="2" spans="1:13" s="296" customFormat="1" ht="15" customHeight="1" x14ac:dyDescent="0.25">
      <c r="A2" s="295" t="s">
        <v>1585</v>
      </c>
      <c r="B2" s="295" t="s">
        <v>1585</v>
      </c>
      <c r="C2" s="295" t="s">
        <v>1586</v>
      </c>
      <c r="D2" s="295" t="s">
        <v>1586</v>
      </c>
      <c r="E2" s="295" t="s">
        <v>1587</v>
      </c>
      <c r="F2" s="295" t="s">
        <v>1588</v>
      </c>
      <c r="G2" s="295" t="s">
        <v>168</v>
      </c>
      <c r="H2" s="295" t="s">
        <v>1589</v>
      </c>
      <c r="I2" s="295" t="s">
        <v>1590</v>
      </c>
      <c r="J2" s="295" t="s">
        <v>170</v>
      </c>
      <c r="K2" s="295" t="s">
        <v>1325</v>
      </c>
      <c r="L2" s="286">
        <v>9</v>
      </c>
      <c r="M2" s="295" t="s">
        <v>171</v>
      </c>
    </row>
    <row r="3" spans="1:13" ht="15" customHeight="1" x14ac:dyDescent="0.25">
      <c r="A3" s="295" t="s">
        <v>1591</v>
      </c>
      <c r="B3" s="295" t="s">
        <v>1591</v>
      </c>
      <c r="C3" s="295" t="s">
        <v>172</v>
      </c>
      <c r="D3" s="295" t="s">
        <v>172</v>
      </c>
      <c r="E3" s="295" t="s">
        <v>1592</v>
      </c>
      <c r="F3" s="295" t="s">
        <v>1593</v>
      </c>
      <c r="G3" s="295" t="s">
        <v>1594</v>
      </c>
      <c r="H3" s="295" t="s">
        <v>1589</v>
      </c>
      <c r="I3" s="295" t="s">
        <v>1590</v>
      </c>
      <c r="J3" s="295" t="s">
        <v>170</v>
      </c>
      <c r="L3" s="286">
        <v>9</v>
      </c>
      <c r="M3" s="295" t="s">
        <v>171</v>
      </c>
    </row>
    <row r="4" spans="1:13" s="296" customFormat="1" ht="15" customHeight="1" x14ac:dyDescent="0.25">
      <c r="A4" s="295" t="s">
        <v>16469</v>
      </c>
      <c r="B4" s="295" t="s">
        <v>16469</v>
      </c>
      <c r="C4" s="295" t="s">
        <v>17060</v>
      </c>
      <c r="D4" s="295" t="s">
        <v>17060</v>
      </c>
      <c r="E4" s="295" t="s">
        <v>17650</v>
      </c>
      <c r="F4" s="295"/>
      <c r="G4" s="295" t="s">
        <v>168</v>
      </c>
      <c r="H4" s="295" t="s">
        <v>1589</v>
      </c>
      <c r="I4" s="295" t="s">
        <v>14673</v>
      </c>
      <c r="J4" s="295" t="s">
        <v>17925</v>
      </c>
      <c r="K4" s="295" t="s">
        <v>14674</v>
      </c>
      <c r="L4" s="287">
        <v>5</v>
      </c>
      <c r="M4" s="295" t="s">
        <v>171</v>
      </c>
    </row>
    <row r="5" spans="1:13" ht="15" customHeight="1" x14ac:dyDescent="0.25">
      <c r="A5" s="295" t="s">
        <v>16468</v>
      </c>
      <c r="B5" s="295" t="s">
        <v>16468</v>
      </c>
      <c r="C5" s="295" t="s">
        <v>17059</v>
      </c>
      <c r="D5" s="295" t="s">
        <v>17059</v>
      </c>
      <c r="G5" s="295" t="s">
        <v>1594</v>
      </c>
      <c r="H5" s="295" t="s">
        <v>1589</v>
      </c>
      <c r="I5" s="295" t="s">
        <v>14673</v>
      </c>
      <c r="J5" s="295" t="s">
        <v>17925</v>
      </c>
      <c r="K5" s="295" t="s">
        <v>14674</v>
      </c>
      <c r="L5" s="287">
        <v>5</v>
      </c>
      <c r="M5" s="295" t="s">
        <v>171</v>
      </c>
    </row>
    <row r="6" spans="1:13" ht="15" customHeight="1" x14ac:dyDescent="0.25">
      <c r="A6" s="295" t="s">
        <v>1595</v>
      </c>
      <c r="B6" s="295" t="s">
        <v>1595</v>
      </c>
      <c r="C6" s="295" t="s">
        <v>1596</v>
      </c>
      <c r="D6" s="295" t="s">
        <v>1596</v>
      </c>
      <c r="E6" s="295" t="s">
        <v>1592</v>
      </c>
      <c r="F6" s="295" t="s">
        <v>1597</v>
      </c>
      <c r="G6" s="295" t="s">
        <v>1594</v>
      </c>
      <c r="H6" s="295" t="s">
        <v>1589</v>
      </c>
      <c r="I6" s="295" t="s">
        <v>1598</v>
      </c>
      <c r="J6" s="295" t="s">
        <v>1231</v>
      </c>
      <c r="L6" s="286">
        <v>0</v>
      </c>
      <c r="M6" s="295" t="s">
        <v>16372</v>
      </c>
    </row>
    <row r="7" spans="1:13" ht="15" customHeight="1" x14ac:dyDescent="0.25">
      <c r="A7" s="295" t="s">
        <v>1599</v>
      </c>
      <c r="B7" s="295" t="s">
        <v>1599</v>
      </c>
      <c r="C7" s="295" t="s">
        <v>1600</v>
      </c>
      <c r="D7" s="295" t="s">
        <v>1600</v>
      </c>
      <c r="E7" s="295" t="s">
        <v>1601</v>
      </c>
      <c r="F7" s="295" t="s">
        <v>1602</v>
      </c>
      <c r="G7" s="295" t="s">
        <v>168</v>
      </c>
      <c r="H7" s="295" t="s">
        <v>1589</v>
      </c>
      <c r="I7" s="295" t="s">
        <v>1598</v>
      </c>
      <c r="J7" s="295" t="s">
        <v>1231</v>
      </c>
      <c r="K7" s="295" t="s">
        <v>1603</v>
      </c>
      <c r="L7" s="286">
        <v>0</v>
      </c>
      <c r="M7" s="295" t="s">
        <v>16372</v>
      </c>
    </row>
    <row r="8" spans="1:13" ht="15" customHeight="1" x14ac:dyDescent="0.25">
      <c r="A8" s="295" t="s">
        <v>1604</v>
      </c>
      <c r="B8" s="295" t="s">
        <v>1604</v>
      </c>
      <c r="C8" s="295" t="s">
        <v>1605</v>
      </c>
      <c r="D8" s="295" t="s">
        <v>1605</v>
      </c>
      <c r="E8" s="295" t="s">
        <v>1606</v>
      </c>
      <c r="F8" s="295" t="s">
        <v>1607</v>
      </c>
      <c r="G8" s="295" t="s">
        <v>168</v>
      </c>
      <c r="H8" s="295" t="s">
        <v>1589</v>
      </c>
      <c r="I8" s="295" t="s">
        <v>1598</v>
      </c>
      <c r="J8" s="295" t="s">
        <v>475</v>
      </c>
      <c r="K8" s="295" t="s">
        <v>1603</v>
      </c>
      <c r="L8" s="286">
        <v>0</v>
      </c>
      <c r="M8" s="295" t="s">
        <v>16372</v>
      </c>
    </row>
    <row r="9" spans="1:13" ht="15" customHeight="1" x14ac:dyDescent="0.25">
      <c r="A9" s="295" t="s">
        <v>1608</v>
      </c>
      <c r="B9" s="295" t="s">
        <v>1608</v>
      </c>
      <c r="C9" s="295" t="s">
        <v>1609</v>
      </c>
      <c r="D9" s="295" t="s">
        <v>1609</v>
      </c>
      <c r="E9" s="295" t="s">
        <v>1610</v>
      </c>
      <c r="F9" s="295" t="s">
        <v>1611</v>
      </c>
      <c r="G9" s="295" t="s">
        <v>168</v>
      </c>
      <c r="H9" s="295" t="s">
        <v>1589</v>
      </c>
      <c r="I9" s="295" t="s">
        <v>1598</v>
      </c>
      <c r="J9" s="295" t="s">
        <v>475</v>
      </c>
      <c r="K9" s="295" t="s">
        <v>1603</v>
      </c>
      <c r="L9" s="286">
        <v>2</v>
      </c>
      <c r="M9" s="295" t="s">
        <v>171</v>
      </c>
    </row>
    <row r="10" spans="1:13" ht="15" customHeight="1" x14ac:dyDescent="0.25">
      <c r="A10" s="295" t="s">
        <v>1612</v>
      </c>
      <c r="B10" s="295" t="s">
        <v>1612</v>
      </c>
      <c r="C10" s="295" t="s">
        <v>1613</v>
      </c>
      <c r="D10" s="295" t="s">
        <v>1613</v>
      </c>
      <c r="E10" s="295" t="s">
        <v>1614</v>
      </c>
      <c r="F10" s="295" t="s">
        <v>1615</v>
      </c>
      <c r="G10" s="295" t="s">
        <v>168</v>
      </c>
      <c r="H10" s="295" t="s">
        <v>1589</v>
      </c>
      <c r="I10" s="295" t="s">
        <v>1598</v>
      </c>
      <c r="J10" s="295" t="s">
        <v>475</v>
      </c>
      <c r="K10" s="295" t="s">
        <v>1603</v>
      </c>
      <c r="L10" s="286">
        <v>1</v>
      </c>
      <c r="M10" s="295" t="s">
        <v>171</v>
      </c>
    </row>
    <row r="11" spans="1:13" ht="15" customHeight="1" x14ac:dyDescent="0.25">
      <c r="A11" s="295" t="s">
        <v>1616</v>
      </c>
      <c r="B11" s="295" t="s">
        <v>1616</v>
      </c>
      <c r="C11" s="295" t="s">
        <v>1617</v>
      </c>
      <c r="D11" s="295" t="s">
        <v>1617</v>
      </c>
      <c r="E11" s="295" t="s">
        <v>1618</v>
      </c>
      <c r="F11" s="295" t="s">
        <v>1619</v>
      </c>
      <c r="G11" s="295" t="s">
        <v>168</v>
      </c>
      <c r="H11" s="295" t="s">
        <v>1589</v>
      </c>
      <c r="I11" s="295" t="s">
        <v>1598</v>
      </c>
      <c r="J11" s="295" t="s">
        <v>475</v>
      </c>
      <c r="K11" s="295" t="s">
        <v>1603</v>
      </c>
      <c r="L11" s="286">
        <v>1</v>
      </c>
      <c r="M11" s="295" t="s">
        <v>171</v>
      </c>
    </row>
    <row r="12" spans="1:13" ht="15" customHeight="1" x14ac:dyDescent="0.25">
      <c r="A12" s="295" t="s">
        <v>1620</v>
      </c>
      <c r="B12" s="295" t="s">
        <v>1620</v>
      </c>
      <c r="C12" s="295" t="s">
        <v>1621</v>
      </c>
      <c r="D12" s="295" t="s">
        <v>1621</v>
      </c>
      <c r="E12" s="295" t="s">
        <v>1606</v>
      </c>
      <c r="F12" s="295" t="s">
        <v>1622</v>
      </c>
      <c r="G12" s="295" t="s">
        <v>1594</v>
      </c>
      <c r="H12" s="295" t="s">
        <v>1589</v>
      </c>
      <c r="I12" s="295" t="s">
        <v>1598</v>
      </c>
      <c r="J12" s="295" t="s">
        <v>475</v>
      </c>
      <c r="L12" s="286">
        <v>1</v>
      </c>
      <c r="M12" s="295" t="s">
        <v>171</v>
      </c>
    </row>
    <row r="13" spans="1:13" ht="15" customHeight="1" x14ac:dyDescent="0.25">
      <c r="A13" s="295" t="s">
        <v>1623</v>
      </c>
      <c r="B13" s="295" t="s">
        <v>1623</v>
      </c>
      <c r="C13" s="295" t="s">
        <v>1624</v>
      </c>
      <c r="D13" s="295" t="s">
        <v>1624</v>
      </c>
      <c r="E13" s="295" t="s">
        <v>1606</v>
      </c>
      <c r="F13" s="295" t="s">
        <v>1625</v>
      </c>
      <c r="G13" s="295" t="s">
        <v>168</v>
      </c>
      <c r="H13" s="295" t="s">
        <v>1589</v>
      </c>
      <c r="I13" s="295" t="s">
        <v>1598</v>
      </c>
      <c r="J13" s="295" t="s">
        <v>475</v>
      </c>
      <c r="K13" s="295" t="s">
        <v>1603</v>
      </c>
      <c r="L13" s="286">
        <v>3</v>
      </c>
      <c r="M13" s="295" t="s">
        <v>171</v>
      </c>
    </row>
    <row r="14" spans="1:13" ht="15" customHeight="1" x14ac:dyDescent="0.25">
      <c r="A14" s="295" t="s">
        <v>1626</v>
      </c>
      <c r="B14" s="295" t="s">
        <v>1627</v>
      </c>
      <c r="C14" s="295" t="s">
        <v>1628</v>
      </c>
      <c r="D14" s="295" t="s">
        <v>1629</v>
      </c>
      <c r="E14" s="295" t="s">
        <v>1630</v>
      </c>
      <c r="F14" s="295" t="s">
        <v>1631</v>
      </c>
      <c r="G14" s="295" t="s">
        <v>168</v>
      </c>
      <c r="H14" s="295" t="s">
        <v>1632</v>
      </c>
      <c r="I14" s="295" t="s">
        <v>1598</v>
      </c>
      <c r="J14" s="295" t="s">
        <v>263</v>
      </c>
      <c r="K14" s="295" t="s">
        <v>1633</v>
      </c>
      <c r="L14" s="286">
        <v>0</v>
      </c>
      <c r="M14" s="295" t="s">
        <v>16372</v>
      </c>
    </row>
    <row r="15" spans="1:13" ht="15" customHeight="1" x14ac:dyDescent="0.25">
      <c r="A15" s="295" t="s">
        <v>1634</v>
      </c>
      <c r="B15" s="295" t="s">
        <v>1635</v>
      </c>
      <c r="C15" s="295" t="s">
        <v>1636</v>
      </c>
      <c r="D15" s="295" t="s">
        <v>1637</v>
      </c>
      <c r="E15" s="295" t="s">
        <v>1638</v>
      </c>
      <c r="F15" s="295" t="s">
        <v>1639</v>
      </c>
      <c r="G15" s="295" t="s">
        <v>1594</v>
      </c>
      <c r="H15" s="295" t="s">
        <v>1632</v>
      </c>
      <c r="I15" s="295" t="s">
        <v>1598</v>
      </c>
      <c r="J15" s="295" t="s">
        <v>263</v>
      </c>
      <c r="L15" s="286">
        <v>0</v>
      </c>
      <c r="M15" s="295" t="s">
        <v>16372</v>
      </c>
    </row>
    <row r="16" spans="1:13" ht="15" customHeight="1" x14ac:dyDescent="0.25">
      <c r="A16" s="295" t="s">
        <v>16471</v>
      </c>
      <c r="B16" s="295" t="s">
        <v>16471</v>
      </c>
      <c r="C16" s="295" t="s">
        <v>17062</v>
      </c>
      <c r="D16" s="295" t="s">
        <v>17062</v>
      </c>
      <c r="E16" s="295" t="s">
        <v>17651</v>
      </c>
      <c r="G16" s="295" t="s">
        <v>168</v>
      </c>
      <c r="H16" s="295" t="s">
        <v>1589</v>
      </c>
      <c r="I16" s="295" t="s">
        <v>14673</v>
      </c>
      <c r="J16" s="295" t="s">
        <v>17926</v>
      </c>
      <c r="K16" s="295" t="s">
        <v>14674</v>
      </c>
      <c r="L16" s="287">
        <v>2</v>
      </c>
      <c r="M16" s="295" t="s">
        <v>171</v>
      </c>
    </row>
    <row r="17" spans="1:13" ht="15" customHeight="1" x14ac:dyDescent="0.25">
      <c r="A17" s="295" t="s">
        <v>16470</v>
      </c>
      <c r="B17" s="295" t="s">
        <v>16470</v>
      </c>
      <c r="C17" s="295" t="s">
        <v>17061</v>
      </c>
      <c r="D17" s="295" t="s">
        <v>17061</v>
      </c>
      <c r="G17" s="295" t="s">
        <v>1594</v>
      </c>
      <c r="H17" s="295" t="s">
        <v>1589</v>
      </c>
      <c r="I17" s="295" t="s">
        <v>14673</v>
      </c>
      <c r="J17" s="295" t="s">
        <v>17926</v>
      </c>
      <c r="K17" s="295" t="s">
        <v>14674</v>
      </c>
      <c r="L17" s="287">
        <v>3</v>
      </c>
      <c r="M17" s="295" t="s">
        <v>171</v>
      </c>
    </row>
    <row r="18" spans="1:13" ht="15" customHeight="1" x14ac:dyDescent="0.25">
      <c r="A18" s="295" t="s">
        <v>16472</v>
      </c>
      <c r="B18" s="295" t="s">
        <v>16472</v>
      </c>
      <c r="C18" s="295" t="s">
        <v>17063</v>
      </c>
      <c r="D18" s="295" t="s">
        <v>17063</v>
      </c>
      <c r="E18" s="295" t="s">
        <v>17652</v>
      </c>
      <c r="G18" s="295" t="s">
        <v>168</v>
      </c>
      <c r="H18" s="295" t="s">
        <v>1589</v>
      </c>
      <c r="I18" s="295" t="s">
        <v>14673</v>
      </c>
      <c r="J18" s="295" t="s">
        <v>17926</v>
      </c>
      <c r="K18" s="295" t="s">
        <v>14674</v>
      </c>
      <c r="L18" s="287">
        <v>3</v>
      </c>
      <c r="M18" s="295" t="s">
        <v>171</v>
      </c>
    </row>
    <row r="19" spans="1:13" ht="15" customHeight="1" x14ac:dyDescent="0.25">
      <c r="A19" s="295" t="s">
        <v>1640</v>
      </c>
      <c r="B19" s="295" t="s">
        <v>1640</v>
      </c>
      <c r="C19" s="295" t="s">
        <v>1641</v>
      </c>
      <c r="D19" s="295" t="s">
        <v>1641</v>
      </c>
      <c r="E19" s="295" t="s">
        <v>1606</v>
      </c>
      <c r="F19" s="295" t="s">
        <v>1642</v>
      </c>
      <c r="G19" s="295" t="s">
        <v>168</v>
      </c>
      <c r="H19" s="295" t="s">
        <v>1589</v>
      </c>
      <c r="I19" s="295" t="s">
        <v>1598</v>
      </c>
      <c r="J19" s="295" t="s">
        <v>1643</v>
      </c>
      <c r="K19" s="295" t="s">
        <v>1325</v>
      </c>
      <c r="L19" s="286">
        <v>0</v>
      </c>
      <c r="M19" s="295" t="s">
        <v>16372</v>
      </c>
    </row>
    <row r="20" spans="1:13" ht="15" customHeight="1" x14ac:dyDescent="0.25">
      <c r="A20" s="295" t="s">
        <v>1644</v>
      </c>
      <c r="B20" s="295" t="s">
        <v>1645</v>
      </c>
      <c r="C20" s="295" t="s">
        <v>1646</v>
      </c>
      <c r="D20" s="295" t="s">
        <v>1647</v>
      </c>
      <c r="E20" s="295" t="s">
        <v>1648</v>
      </c>
      <c r="F20" s="295" t="s">
        <v>1649</v>
      </c>
      <c r="G20" s="295" t="s">
        <v>168</v>
      </c>
      <c r="H20" s="295" t="s">
        <v>1632</v>
      </c>
      <c r="I20" s="295" t="s">
        <v>1598</v>
      </c>
      <c r="J20" s="295" t="s">
        <v>1643</v>
      </c>
      <c r="K20" s="295" t="s">
        <v>1325</v>
      </c>
      <c r="L20" s="286">
        <v>4</v>
      </c>
      <c r="M20" s="295" t="s">
        <v>171</v>
      </c>
    </row>
    <row r="21" spans="1:13" ht="15" customHeight="1" x14ac:dyDescent="0.25">
      <c r="A21" s="295" t="s">
        <v>1650</v>
      </c>
      <c r="B21" s="295" t="s">
        <v>1650</v>
      </c>
      <c r="C21" s="295" t="s">
        <v>1651</v>
      </c>
      <c r="D21" s="295" t="s">
        <v>1651</v>
      </c>
      <c r="E21" s="295" t="s">
        <v>1652</v>
      </c>
      <c r="F21" s="295" t="s">
        <v>1653</v>
      </c>
      <c r="G21" s="295" t="s">
        <v>168</v>
      </c>
      <c r="H21" s="295" t="s">
        <v>1589</v>
      </c>
      <c r="I21" s="295" t="s">
        <v>1598</v>
      </c>
      <c r="J21" s="295" t="s">
        <v>1643</v>
      </c>
      <c r="K21" s="295" t="s">
        <v>1325</v>
      </c>
      <c r="L21" s="286">
        <v>0</v>
      </c>
      <c r="M21" s="295" t="s">
        <v>16372</v>
      </c>
    </row>
    <row r="22" spans="1:13" ht="15" customHeight="1" x14ac:dyDescent="0.25">
      <c r="A22" s="295" t="s">
        <v>1654</v>
      </c>
      <c r="B22" s="295" t="s">
        <v>1654</v>
      </c>
      <c r="C22" s="295" t="s">
        <v>1655</v>
      </c>
      <c r="D22" s="295" t="s">
        <v>1655</v>
      </c>
      <c r="E22" s="295" t="s">
        <v>1606</v>
      </c>
      <c r="F22" s="295" t="s">
        <v>1656</v>
      </c>
      <c r="G22" s="295" t="s">
        <v>168</v>
      </c>
      <c r="H22" s="295" t="s">
        <v>1589</v>
      </c>
      <c r="I22" s="295" t="s">
        <v>1598</v>
      </c>
      <c r="J22" s="295" t="s">
        <v>1643</v>
      </c>
      <c r="K22" s="295" t="s">
        <v>1325</v>
      </c>
      <c r="L22" s="286">
        <v>2</v>
      </c>
      <c r="M22" s="295" t="s">
        <v>171</v>
      </c>
    </row>
    <row r="23" spans="1:13" ht="15" customHeight="1" x14ac:dyDescent="0.25">
      <c r="A23" s="295" t="s">
        <v>1657</v>
      </c>
      <c r="B23" s="295" t="s">
        <v>1657</v>
      </c>
      <c r="C23" s="295" t="s">
        <v>1658</v>
      </c>
      <c r="D23" s="295" t="s">
        <v>1658</v>
      </c>
      <c r="E23" s="295" t="s">
        <v>1659</v>
      </c>
      <c r="F23" s="295" t="s">
        <v>1660</v>
      </c>
      <c r="G23" s="295" t="s">
        <v>168</v>
      </c>
      <c r="H23" s="295" t="s">
        <v>1589</v>
      </c>
      <c r="I23" s="295" t="s">
        <v>1598</v>
      </c>
      <c r="J23" s="295" t="s">
        <v>1643</v>
      </c>
      <c r="K23" s="295" t="s">
        <v>1325</v>
      </c>
      <c r="L23" s="286">
        <v>6</v>
      </c>
      <c r="M23" s="295" t="s">
        <v>171</v>
      </c>
    </row>
    <row r="24" spans="1:13" ht="15" customHeight="1" x14ac:dyDescent="0.25">
      <c r="A24" s="295" t="s">
        <v>1661</v>
      </c>
      <c r="B24" s="295" t="s">
        <v>1661</v>
      </c>
      <c r="C24" s="295" t="s">
        <v>1662</v>
      </c>
      <c r="D24" s="295" t="s">
        <v>1662</v>
      </c>
      <c r="E24" s="295" t="s">
        <v>1663</v>
      </c>
      <c r="F24" s="295" t="s">
        <v>1664</v>
      </c>
      <c r="G24" s="295" t="s">
        <v>168</v>
      </c>
      <c r="H24" s="295" t="s">
        <v>1589</v>
      </c>
      <c r="I24" s="295" t="s">
        <v>1598</v>
      </c>
      <c r="J24" s="295" t="s">
        <v>1643</v>
      </c>
      <c r="K24" s="295" t="s">
        <v>1325</v>
      </c>
      <c r="L24" s="286">
        <v>0</v>
      </c>
      <c r="M24" s="295" t="s">
        <v>16372</v>
      </c>
    </row>
    <row r="25" spans="1:13" ht="15" customHeight="1" x14ac:dyDescent="0.25">
      <c r="A25" s="295" t="s">
        <v>1665</v>
      </c>
      <c r="B25" s="295" t="s">
        <v>1665</v>
      </c>
      <c r="C25" s="295" t="s">
        <v>1666</v>
      </c>
      <c r="D25" s="295" t="s">
        <v>1666</v>
      </c>
      <c r="E25" s="295" t="s">
        <v>1606</v>
      </c>
      <c r="F25" s="295" t="s">
        <v>1667</v>
      </c>
      <c r="G25" s="295" t="s">
        <v>168</v>
      </c>
      <c r="H25" s="295" t="s">
        <v>1589</v>
      </c>
      <c r="I25" s="295" t="s">
        <v>1598</v>
      </c>
      <c r="J25" s="295" t="s">
        <v>1643</v>
      </c>
      <c r="K25" s="295" t="s">
        <v>1325</v>
      </c>
      <c r="L25" s="286">
        <v>7</v>
      </c>
      <c r="M25" s="295" t="s">
        <v>171</v>
      </c>
    </row>
    <row r="26" spans="1:13" ht="15" customHeight="1" x14ac:dyDescent="0.25">
      <c r="A26" s="295" t="s">
        <v>1668</v>
      </c>
      <c r="B26" s="295" t="s">
        <v>1668</v>
      </c>
      <c r="C26" s="295" t="s">
        <v>1669</v>
      </c>
      <c r="D26" s="295" t="s">
        <v>1669</v>
      </c>
      <c r="E26" s="295" t="s">
        <v>1606</v>
      </c>
      <c r="F26" s="295" t="s">
        <v>1670</v>
      </c>
      <c r="G26" s="295" t="s">
        <v>168</v>
      </c>
      <c r="H26" s="295" t="s">
        <v>1589</v>
      </c>
      <c r="I26" s="295" t="s">
        <v>1598</v>
      </c>
      <c r="J26" s="295" t="s">
        <v>1643</v>
      </c>
      <c r="K26" s="295" t="s">
        <v>1325</v>
      </c>
      <c r="L26" s="286">
        <v>0</v>
      </c>
      <c r="M26" s="295" t="s">
        <v>16372</v>
      </c>
    </row>
    <row r="27" spans="1:13" ht="15" customHeight="1" x14ac:dyDescent="0.25">
      <c r="A27" s="295" t="s">
        <v>1671</v>
      </c>
      <c r="B27" s="295" t="s">
        <v>1671</v>
      </c>
      <c r="C27" s="295" t="s">
        <v>1672</v>
      </c>
      <c r="D27" s="295" t="s">
        <v>1672</v>
      </c>
      <c r="E27" s="295" t="s">
        <v>1606</v>
      </c>
      <c r="F27" s="295" t="s">
        <v>1673</v>
      </c>
      <c r="G27" s="295" t="s">
        <v>168</v>
      </c>
      <c r="H27" s="295" t="s">
        <v>1589</v>
      </c>
      <c r="I27" s="295" t="s">
        <v>1598</v>
      </c>
      <c r="J27" s="295" t="s">
        <v>1643</v>
      </c>
      <c r="K27" s="295" t="s">
        <v>1325</v>
      </c>
      <c r="L27" s="286">
        <v>0</v>
      </c>
      <c r="M27" s="295" t="s">
        <v>16372</v>
      </c>
    </row>
    <row r="28" spans="1:13" ht="15" customHeight="1" x14ac:dyDescent="0.25">
      <c r="A28" s="295" t="s">
        <v>1674</v>
      </c>
      <c r="B28" s="295" t="s">
        <v>1674</v>
      </c>
      <c r="C28" s="295" t="s">
        <v>184</v>
      </c>
      <c r="D28" s="295" t="s">
        <v>184</v>
      </c>
      <c r="E28" s="295" t="s">
        <v>1606</v>
      </c>
      <c r="F28" s="295" t="s">
        <v>1675</v>
      </c>
      <c r="G28" s="295" t="s">
        <v>1676</v>
      </c>
      <c r="H28" s="295" t="s">
        <v>1589</v>
      </c>
      <c r="I28" s="295" t="s">
        <v>1598</v>
      </c>
      <c r="J28" s="295" t="s">
        <v>1643</v>
      </c>
      <c r="K28" s="295" t="s">
        <v>1325</v>
      </c>
      <c r="L28" s="287">
        <v>3</v>
      </c>
      <c r="M28" s="295" t="s">
        <v>171</v>
      </c>
    </row>
    <row r="29" spans="1:13" ht="15" customHeight="1" x14ac:dyDescent="0.25">
      <c r="A29" s="295" t="s">
        <v>1645</v>
      </c>
      <c r="B29" s="295" t="s">
        <v>1645</v>
      </c>
      <c r="C29" s="295" t="s">
        <v>1647</v>
      </c>
      <c r="D29" s="295" t="s">
        <v>1647</v>
      </c>
      <c r="E29" s="295" t="s">
        <v>1677</v>
      </c>
      <c r="F29" s="295" t="s">
        <v>1649</v>
      </c>
      <c r="G29" s="295" t="s">
        <v>1678</v>
      </c>
      <c r="H29" s="295" t="s">
        <v>1589</v>
      </c>
      <c r="I29" s="295" t="s">
        <v>1598</v>
      </c>
      <c r="J29" s="295" t="s">
        <v>1643</v>
      </c>
      <c r="K29" s="295" t="s">
        <v>1325</v>
      </c>
      <c r="L29" s="286">
        <v>4</v>
      </c>
      <c r="M29" s="295" t="s">
        <v>171</v>
      </c>
    </row>
    <row r="30" spans="1:13" ht="15" customHeight="1" x14ac:dyDescent="0.25">
      <c r="A30" s="295" t="s">
        <v>1679</v>
      </c>
      <c r="B30" s="295" t="s">
        <v>1679</v>
      </c>
      <c r="C30" s="295" t="s">
        <v>1680</v>
      </c>
      <c r="D30" s="295" t="s">
        <v>1680</v>
      </c>
      <c r="E30" s="295" t="s">
        <v>1606</v>
      </c>
      <c r="F30" s="295" t="s">
        <v>1675</v>
      </c>
      <c r="G30" s="295" t="s">
        <v>1678</v>
      </c>
      <c r="H30" s="295" t="s">
        <v>1589</v>
      </c>
      <c r="I30" s="295" t="s">
        <v>1598</v>
      </c>
      <c r="J30" s="295" t="s">
        <v>1643</v>
      </c>
      <c r="K30" s="295" t="s">
        <v>1325</v>
      </c>
      <c r="L30" s="286">
        <v>3</v>
      </c>
      <c r="M30" s="295" t="s">
        <v>171</v>
      </c>
    </row>
    <row r="31" spans="1:13" ht="15" customHeight="1" x14ac:dyDescent="0.25">
      <c r="A31" s="295" t="s">
        <v>1681</v>
      </c>
      <c r="B31" s="295" t="s">
        <v>1681</v>
      </c>
      <c r="C31" s="295" t="s">
        <v>1682</v>
      </c>
      <c r="D31" s="295" t="s">
        <v>1682</v>
      </c>
      <c r="E31" s="295" t="s">
        <v>1683</v>
      </c>
      <c r="F31" s="295" t="s">
        <v>1684</v>
      </c>
      <c r="G31" s="295" t="s">
        <v>1678</v>
      </c>
      <c r="H31" s="295" t="s">
        <v>1589</v>
      </c>
      <c r="I31" s="295" t="s">
        <v>1598</v>
      </c>
      <c r="J31" s="295" t="s">
        <v>1643</v>
      </c>
      <c r="K31" s="295" t="s">
        <v>1325</v>
      </c>
      <c r="L31" s="286">
        <v>4</v>
      </c>
      <c r="M31" s="295" t="s">
        <v>171</v>
      </c>
    </row>
    <row r="32" spans="1:13" ht="15" customHeight="1" x14ac:dyDescent="0.25">
      <c r="A32" s="295" t="s">
        <v>1685</v>
      </c>
      <c r="B32" s="295" t="s">
        <v>1685</v>
      </c>
      <c r="C32" s="295" t="s">
        <v>1686</v>
      </c>
      <c r="D32" s="295" t="s">
        <v>1686</v>
      </c>
      <c r="E32" s="295" t="s">
        <v>1606</v>
      </c>
      <c r="F32" s="295" t="s">
        <v>1687</v>
      </c>
      <c r="G32" s="295" t="s">
        <v>168</v>
      </c>
      <c r="H32" s="295" t="s">
        <v>1589</v>
      </c>
      <c r="I32" s="295" t="s">
        <v>1598</v>
      </c>
      <c r="J32" s="295" t="s">
        <v>1643</v>
      </c>
      <c r="K32" s="295" t="s">
        <v>1325</v>
      </c>
      <c r="L32" s="286">
        <v>5</v>
      </c>
      <c r="M32" s="295" t="s">
        <v>171</v>
      </c>
    </row>
    <row r="33" spans="1:13" ht="15" customHeight="1" x14ac:dyDescent="0.25">
      <c r="A33" s="295" t="s">
        <v>1688</v>
      </c>
      <c r="B33" s="295" t="s">
        <v>1688</v>
      </c>
      <c r="C33" s="295" t="s">
        <v>1689</v>
      </c>
      <c r="D33" s="295" t="s">
        <v>1689</v>
      </c>
      <c r="E33" s="295" t="s">
        <v>1606</v>
      </c>
      <c r="F33" s="295" t="s">
        <v>1690</v>
      </c>
      <c r="G33" s="295" t="s">
        <v>168</v>
      </c>
      <c r="H33" s="295" t="s">
        <v>1589</v>
      </c>
      <c r="I33" s="295" t="s">
        <v>1598</v>
      </c>
      <c r="J33" s="295" t="s">
        <v>1643</v>
      </c>
      <c r="K33" s="295" t="s">
        <v>1325</v>
      </c>
      <c r="L33" s="286">
        <v>5</v>
      </c>
      <c r="M33" s="295" t="s">
        <v>171</v>
      </c>
    </row>
    <row r="34" spans="1:13" ht="15" customHeight="1" x14ac:dyDescent="0.25">
      <c r="A34" s="295" t="s">
        <v>1691</v>
      </c>
      <c r="B34" s="295" t="s">
        <v>1691</v>
      </c>
      <c r="C34" s="295" t="s">
        <v>1692</v>
      </c>
      <c r="D34" s="295" t="s">
        <v>1692</v>
      </c>
      <c r="E34" s="295" t="s">
        <v>1606</v>
      </c>
      <c r="F34" s="295" t="s">
        <v>1693</v>
      </c>
      <c r="G34" s="295" t="s">
        <v>1594</v>
      </c>
      <c r="H34" s="295" t="s">
        <v>1589</v>
      </c>
      <c r="I34" s="295" t="s">
        <v>1598</v>
      </c>
      <c r="J34" s="295" t="s">
        <v>1643</v>
      </c>
      <c r="L34" s="286">
        <v>3</v>
      </c>
      <c r="M34" s="295" t="s">
        <v>171</v>
      </c>
    </row>
    <row r="35" spans="1:13" ht="15" customHeight="1" x14ac:dyDescent="0.25">
      <c r="A35" s="295" t="s">
        <v>1694</v>
      </c>
      <c r="B35" s="295" t="s">
        <v>1694</v>
      </c>
      <c r="C35" s="295" t="s">
        <v>1695</v>
      </c>
      <c r="D35" s="295" t="s">
        <v>1695</v>
      </c>
      <c r="E35" s="295" t="s">
        <v>1696</v>
      </c>
      <c r="F35" s="295" t="s">
        <v>1697</v>
      </c>
      <c r="G35" s="295" t="s">
        <v>168</v>
      </c>
      <c r="H35" s="295" t="s">
        <v>1589</v>
      </c>
      <c r="I35" s="295" t="s">
        <v>1598</v>
      </c>
      <c r="J35" s="295" t="s">
        <v>1643</v>
      </c>
      <c r="K35" s="295" t="s">
        <v>1325</v>
      </c>
      <c r="L35" s="286">
        <v>8</v>
      </c>
      <c r="M35" s="295" t="s">
        <v>171</v>
      </c>
    </row>
    <row r="36" spans="1:13" ht="15" customHeight="1" x14ac:dyDescent="0.25">
      <c r="A36" s="295" t="s">
        <v>1698</v>
      </c>
      <c r="B36" s="295" t="s">
        <v>1698</v>
      </c>
      <c r="C36" s="295" t="s">
        <v>1699</v>
      </c>
      <c r="D36" s="295" t="s">
        <v>1699</v>
      </c>
      <c r="E36" s="295" t="s">
        <v>1700</v>
      </c>
      <c r="F36" s="295" t="s">
        <v>1701</v>
      </c>
      <c r="G36" s="295" t="s">
        <v>1702</v>
      </c>
      <c r="H36" s="295" t="s">
        <v>1589</v>
      </c>
      <c r="I36" s="295" t="s">
        <v>1598</v>
      </c>
      <c r="J36" s="295" t="s">
        <v>1643</v>
      </c>
      <c r="K36" s="295" t="s">
        <v>1325</v>
      </c>
      <c r="L36" s="286">
        <v>5</v>
      </c>
      <c r="M36" s="295" t="s">
        <v>171</v>
      </c>
    </row>
    <row r="37" spans="1:13" ht="15" customHeight="1" x14ac:dyDescent="0.25">
      <c r="A37" s="295" t="s">
        <v>175</v>
      </c>
      <c r="B37" s="295" t="s">
        <v>175</v>
      </c>
      <c r="C37" s="295" t="s">
        <v>176</v>
      </c>
      <c r="D37" s="295" t="s">
        <v>176</v>
      </c>
      <c r="E37" s="295" t="s">
        <v>1606</v>
      </c>
      <c r="F37" s="295" t="s">
        <v>1703</v>
      </c>
      <c r="G37" s="295" t="s">
        <v>168</v>
      </c>
      <c r="H37" s="295" t="s">
        <v>1589</v>
      </c>
      <c r="I37" s="295" t="s">
        <v>1598</v>
      </c>
      <c r="J37" s="295" t="s">
        <v>177</v>
      </c>
      <c r="K37" s="295" t="s">
        <v>1603</v>
      </c>
      <c r="L37" s="286">
        <v>0</v>
      </c>
      <c r="M37" s="295" t="s">
        <v>16372</v>
      </c>
    </row>
    <row r="38" spans="1:13" ht="15" customHeight="1" x14ac:dyDescent="0.25">
      <c r="A38" s="295" t="s">
        <v>1704</v>
      </c>
      <c r="B38" s="295" t="s">
        <v>1704</v>
      </c>
      <c r="C38" s="295" t="s">
        <v>1705</v>
      </c>
      <c r="D38" s="295" t="s">
        <v>1705</v>
      </c>
      <c r="E38" s="295" t="s">
        <v>1606</v>
      </c>
      <c r="F38" s="295" t="s">
        <v>1706</v>
      </c>
      <c r="G38" s="295" t="s">
        <v>168</v>
      </c>
      <c r="H38" s="295" t="s">
        <v>1589</v>
      </c>
      <c r="I38" s="295" t="s">
        <v>1598</v>
      </c>
      <c r="J38" s="295" t="s">
        <v>177</v>
      </c>
      <c r="K38" s="295" t="s">
        <v>1603</v>
      </c>
      <c r="L38" s="286">
        <v>0</v>
      </c>
      <c r="M38" s="295" t="s">
        <v>16372</v>
      </c>
    </row>
    <row r="39" spans="1:13" ht="15" customHeight="1" x14ac:dyDescent="0.25">
      <c r="A39" s="295" t="s">
        <v>1707</v>
      </c>
      <c r="B39" s="295" t="s">
        <v>1707</v>
      </c>
      <c r="C39" s="295" t="s">
        <v>1708</v>
      </c>
      <c r="D39" s="295" t="s">
        <v>1708</v>
      </c>
      <c r="E39" s="295" t="s">
        <v>1606</v>
      </c>
      <c r="F39" s="295" t="s">
        <v>1709</v>
      </c>
      <c r="G39" s="295" t="s">
        <v>1594</v>
      </c>
      <c r="H39" s="295" t="s">
        <v>1589</v>
      </c>
      <c r="I39" s="295" t="s">
        <v>1598</v>
      </c>
      <c r="J39" s="295" t="s">
        <v>177</v>
      </c>
      <c r="L39" s="286">
        <v>0</v>
      </c>
      <c r="M39" s="295" t="s">
        <v>16372</v>
      </c>
    </row>
    <row r="40" spans="1:13" ht="15" customHeight="1" x14ac:dyDescent="0.25">
      <c r="A40" s="295" t="s">
        <v>1710</v>
      </c>
      <c r="B40" s="295" t="s">
        <v>1710</v>
      </c>
      <c r="C40" s="295" t="s">
        <v>1711</v>
      </c>
      <c r="D40" s="295" t="s">
        <v>1711</v>
      </c>
      <c r="E40" s="295" t="s">
        <v>1712</v>
      </c>
      <c r="F40" s="295" t="s">
        <v>1713</v>
      </c>
      <c r="G40" s="295" t="s">
        <v>168</v>
      </c>
      <c r="H40" s="295" t="s">
        <v>1589</v>
      </c>
      <c r="I40" s="295" t="s">
        <v>1714</v>
      </c>
      <c r="J40" s="295" t="s">
        <v>1715</v>
      </c>
      <c r="K40" s="295" t="s">
        <v>1603</v>
      </c>
      <c r="L40" s="286">
        <v>7</v>
      </c>
      <c r="M40" s="295" t="s">
        <v>171</v>
      </c>
    </row>
    <row r="41" spans="1:13" ht="15" customHeight="1" x14ac:dyDescent="0.25">
      <c r="A41" s="295" t="s">
        <v>1716</v>
      </c>
      <c r="B41" s="295" t="s">
        <v>1716</v>
      </c>
      <c r="C41" s="295" t="s">
        <v>1717</v>
      </c>
      <c r="D41" s="295" t="s">
        <v>1717</v>
      </c>
      <c r="E41" s="295" t="s">
        <v>1606</v>
      </c>
      <c r="F41" s="295" t="s">
        <v>1718</v>
      </c>
      <c r="G41" s="295" t="s">
        <v>168</v>
      </c>
      <c r="H41" s="295" t="s">
        <v>1589</v>
      </c>
      <c r="I41" s="295" t="s">
        <v>1714</v>
      </c>
      <c r="J41" s="295" t="s">
        <v>1715</v>
      </c>
      <c r="K41" s="295" t="s">
        <v>1603</v>
      </c>
      <c r="L41" s="286">
        <v>0</v>
      </c>
      <c r="M41" s="295" t="s">
        <v>16372</v>
      </c>
    </row>
    <row r="42" spans="1:13" ht="15" customHeight="1" x14ac:dyDescent="0.25">
      <c r="A42" s="295" t="s">
        <v>1719</v>
      </c>
      <c r="B42" s="295" t="s">
        <v>1719</v>
      </c>
      <c r="C42" s="295" t="s">
        <v>1720</v>
      </c>
      <c r="D42" s="295" t="s">
        <v>1720</v>
      </c>
      <c r="E42" s="295" t="s">
        <v>1606</v>
      </c>
      <c r="F42" s="295" t="s">
        <v>1721</v>
      </c>
      <c r="G42" s="295" t="s">
        <v>1594</v>
      </c>
      <c r="H42" s="295" t="s">
        <v>1589</v>
      </c>
      <c r="I42" s="295" t="s">
        <v>1714</v>
      </c>
      <c r="J42" s="295" t="s">
        <v>1715</v>
      </c>
      <c r="L42" s="286">
        <v>4</v>
      </c>
      <c r="M42" s="295" t="s">
        <v>171</v>
      </c>
    </row>
    <row r="43" spans="1:13" ht="15" customHeight="1" x14ac:dyDescent="0.25">
      <c r="A43" s="295" t="s">
        <v>1722</v>
      </c>
      <c r="B43" s="295" t="s">
        <v>1722</v>
      </c>
      <c r="C43" s="295" t="s">
        <v>1723</v>
      </c>
      <c r="D43" s="295" t="s">
        <v>1723</v>
      </c>
      <c r="E43" s="295" t="s">
        <v>1724</v>
      </c>
      <c r="F43" s="295" t="s">
        <v>1725</v>
      </c>
      <c r="G43" s="295" t="s">
        <v>168</v>
      </c>
      <c r="H43" s="295" t="s">
        <v>1589</v>
      </c>
      <c r="I43" s="295" t="s">
        <v>1598</v>
      </c>
      <c r="J43" s="295" t="s">
        <v>180</v>
      </c>
      <c r="K43" s="295" t="s">
        <v>1603</v>
      </c>
      <c r="L43" s="286">
        <v>6</v>
      </c>
      <c r="M43" s="295" t="s">
        <v>171</v>
      </c>
    </row>
    <row r="44" spans="1:13" ht="15" customHeight="1" x14ac:dyDescent="0.25">
      <c r="A44" s="295" t="s">
        <v>1726</v>
      </c>
      <c r="B44" s="295" t="s">
        <v>1726</v>
      </c>
      <c r="C44" s="295" t="s">
        <v>1727</v>
      </c>
      <c r="D44" s="295" t="s">
        <v>1727</v>
      </c>
      <c r="E44" s="295" t="s">
        <v>1606</v>
      </c>
      <c r="F44" s="295" t="s">
        <v>1728</v>
      </c>
      <c r="G44" s="295" t="s">
        <v>1676</v>
      </c>
      <c r="H44" s="295" t="s">
        <v>1589</v>
      </c>
      <c r="I44" s="295" t="s">
        <v>1598</v>
      </c>
      <c r="J44" s="295" t="s">
        <v>180</v>
      </c>
      <c r="K44" s="295" t="s">
        <v>1603</v>
      </c>
      <c r="L44" s="287">
        <v>8</v>
      </c>
      <c r="M44" s="295" t="s">
        <v>171</v>
      </c>
    </row>
    <row r="45" spans="1:13" ht="15" customHeight="1" x14ac:dyDescent="0.25">
      <c r="A45" s="295" t="s">
        <v>1729</v>
      </c>
      <c r="B45" s="295" t="s">
        <v>1729</v>
      </c>
      <c r="C45" s="295" t="s">
        <v>1730</v>
      </c>
      <c r="D45" s="295" t="s">
        <v>1730</v>
      </c>
      <c r="E45" s="295" t="s">
        <v>1606</v>
      </c>
      <c r="F45" s="295" t="s">
        <v>1728</v>
      </c>
      <c r="G45" s="295" t="s">
        <v>1678</v>
      </c>
      <c r="H45" s="295" t="s">
        <v>1589</v>
      </c>
      <c r="I45" s="295" t="s">
        <v>1598</v>
      </c>
      <c r="J45" s="295" t="s">
        <v>180</v>
      </c>
      <c r="K45" s="295" t="s">
        <v>1603</v>
      </c>
      <c r="L45" s="286">
        <v>8</v>
      </c>
      <c r="M45" s="295" t="s">
        <v>171</v>
      </c>
    </row>
    <row r="46" spans="1:13" ht="15" customHeight="1" x14ac:dyDescent="0.25">
      <c r="A46" s="295" t="s">
        <v>182</v>
      </c>
      <c r="B46" s="295" t="s">
        <v>182</v>
      </c>
      <c r="C46" s="295" t="s">
        <v>183</v>
      </c>
      <c r="D46" s="295" t="s">
        <v>183</v>
      </c>
      <c r="E46" s="295" t="s">
        <v>1732</v>
      </c>
      <c r="F46" s="295" t="s">
        <v>1733</v>
      </c>
      <c r="G46" s="295" t="s">
        <v>1676</v>
      </c>
      <c r="H46" s="295" t="s">
        <v>1589</v>
      </c>
      <c r="I46" s="295" t="s">
        <v>1598</v>
      </c>
      <c r="J46" s="295" t="s">
        <v>180</v>
      </c>
      <c r="K46" s="295" t="s">
        <v>1603</v>
      </c>
      <c r="L46" s="287">
        <v>8</v>
      </c>
      <c r="M46" s="295" t="s">
        <v>171</v>
      </c>
    </row>
    <row r="47" spans="1:13" ht="15" customHeight="1" x14ac:dyDescent="0.25">
      <c r="A47" s="295" t="s">
        <v>1735</v>
      </c>
      <c r="B47" s="295" t="s">
        <v>1735</v>
      </c>
      <c r="C47" s="295" t="s">
        <v>1736</v>
      </c>
      <c r="D47" s="295" t="s">
        <v>1736</v>
      </c>
      <c r="E47" s="295" t="s">
        <v>1737</v>
      </c>
      <c r="F47" s="295" t="s">
        <v>1733</v>
      </c>
      <c r="G47" s="295" t="s">
        <v>1738</v>
      </c>
      <c r="H47" s="295" t="s">
        <v>1589</v>
      </c>
      <c r="I47" s="295" t="s">
        <v>1598</v>
      </c>
      <c r="J47" s="295" t="s">
        <v>180</v>
      </c>
      <c r="K47" s="295" t="s">
        <v>1603</v>
      </c>
      <c r="L47" s="286">
        <v>8</v>
      </c>
      <c r="M47" s="295" t="s">
        <v>171</v>
      </c>
    </row>
    <row r="48" spans="1:13" ht="15" customHeight="1" x14ac:dyDescent="0.25">
      <c r="A48" s="295" t="s">
        <v>1734</v>
      </c>
      <c r="B48" s="295" t="s">
        <v>1735</v>
      </c>
      <c r="C48" s="295" t="s">
        <v>1739</v>
      </c>
      <c r="D48" s="295" t="s">
        <v>1736</v>
      </c>
      <c r="E48" s="295" t="s">
        <v>1737</v>
      </c>
      <c r="F48" s="295" t="s">
        <v>1733</v>
      </c>
      <c r="G48" s="295" t="s">
        <v>1678</v>
      </c>
      <c r="H48" s="295" t="s">
        <v>1632</v>
      </c>
      <c r="I48" s="295" t="s">
        <v>1598</v>
      </c>
      <c r="J48" s="295" t="s">
        <v>180</v>
      </c>
      <c r="K48" s="295" t="s">
        <v>1603</v>
      </c>
      <c r="L48" s="286">
        <v>8</v>
      </c>
      <c r="M48" s="295" t="s">
        <v>171</v>
      </c>
    </row>
    <row r="49" spans="1:13" ht="15" customHeight="1" x14ac:dyDescent="0.25">
      <c r="A49" s="295" t="s">
        <v>1740</v>
      </c>
      <c r="B49" s="295" t="s">
        <v>1740</v>
      </c>
      <c r="C49" s="295" t="s">
        <v>1741</v>
      </c>
      <c r="D49" s="295" t="s">
        <v>1741</v>
      </c>
      <c r="E49" s="295" t="s">
        <v>1606</v>
      </c>
      <c r="F49" s="295" t="s">
        <v>1742</v>
      </c>
      <c r="G49" s="295" t="s">
        <v>1594</v>
      </c>
      <c r="H49" s="295" t="s">
        <v>1589</v>
      </c>
      <c r="I49" s="295" t="s">
        <v>1598</v>
      </c>
      <c r="J49" s="295" t="s">
        <v>180</v>
      </c>
      <c r="L49" s="286">
        <v>8</v>
      </c>
      <c r="M49" s="295" t="s">
        <v>171</v>
      </c>
    </row>
    <row r="50" spans="1:13" ht="15" customHeight="1" x14ac:dyDescent="0.25">
      <c r="A50" s="295" t="s">
        <v>1744</v>
      </c>
      <c r="B50" s="295" t="s">
        <v>1744</v>
      </c>
      <c r="C50" s="295" t="s">
        <v>185</v>
      </c>
      <c r="D50" s="295" t="s">
        <v>185</v>
      </c>
      <c r="E50" s="295" t="s">
        <v>1606</v>
      </c>
      <c r="F50" s="295" t="s">
        <v>1745</v>
      </c>
      <c r="G50" s="295" t="s">
        <v>168</v>
      </c>
      <c r="H50" s="295" t="s">
        <v>1589</v>
      </c>
      <c r="I50" s="295" t="s">
        <v>1746</v>
      </c>
      <c r="J50" s="295" t="s">
        <v>186</v>
      </c>
      <c r="K50" s="295" t="s">
        <v>1603</v>
      </c>
      <c r="L50" s="286">
        <v>8</v>
      </c>
      <c r="M50" s="295" t="s">
        <v>171</v>
      </c>
    </row>
    <row r="51" spans="1:13" ht="15" customHeight="1" x14ac:dyDescent="0.25">
      <c r="A51" s="295" t="s">
        <v>1747</v>
      </c>
      <c r="B51" s="295" t="s">
        <v>1747</v>
      </c>
      <c r="C51" s="295" t="s">
        <v>1748</v>
      </c>
      <c r="D51" s="295" t="s">
        <v>1748</v>
      </c>
      <c r="E51" s="295" t="s">
        <v>1606</v>
      </c>
      <c r="F51" s="295" t="s">
        <v>1749</v>
      </c>
      <c r="G51" s="295" t="s">
        <v>1594</v>
      </c>
      <c r="H51" s="295" t="s">
        <v>1589</v>
      </c>
      <c r="I51" s="295" t="s">
        <v>1746</v>
      </c>
      <c r="J51" s="295" t="s">
        <v>186</v>
      </c>
      <c r="L51" s="286">
        <v>8</v>
      </c>
      <c r="M51" s="295" t="s">
        <v>171</v>
      </c>
    </row>
    <row r="52" spans="1:13" ht="15" customHeight="1" x14ac:dyDescent="0.25">
      <c r="A52" s="295" t="s">
        <v>1750</v>
      </c>
      <c r="B52" s="295" t="s">
        <v>1750</v>
      </c>
      <c r="C52" s="295" t="s">
        <v>1751</v>
      </c>
      <c r="D52" s="295" t="s">
        <v>1751</v>
      </c>
      <c r="E52" s="295" t="s">
        <v>1752</v>
      </c>
      <c r="F52" s="295" t="s">
        <v>1753</v>
      </c>
      <c r="G52" s="295" t="s">
        <v>168</v>
      </c>
      <c r="H52" s="295" t="s">
        <v>1589</v>
      </c>
      <c r="I52" s="295" t="s">
        <v>1598</v>
      </c>
      <c r="J52" s="295" t="s">
        <v>1754</v>
      </c>
      <c r="K52" s="295" t="s">
        <v>1755</v>
      </c>
      <c r="L52" s="286">
        <v>9</v>
      </c>
      <c r="M52" s="295" t="s">
        <v>171</v>
      </c>
    </row>
    <row r="53" spans="1:13" ht="15" customHeight="1" x14ac:dyDescent="0.25">
      <c r="A53" s="295" t="s">
        <v>1756</v>
      </c>
      <c r="B53" s="295" t="s">
        <v>1756</v>
      </c>
      <c r="C53" s="295" t="s">
        <v>1757</v>
      </c>
      <c r="D53" s="295" t="s">
        <v>1757</v>
      </c>
      <c r="E53" s="295" t="s">
        <v>1758</v>
      </c>
      <c r="F53" s="295" t="s">
        <v>1759</v>
      </c>
      <c r="G53" s="295" t="s">
        <v>1594</v>
      </c>
      <c r="H53" s="295" t="s">
        <v>1589</v>
      </c>
      <c r="I53" s="295" t="s">
        <v>1598</v>
      </c>
      <c r="J53" s="295" t="s">
        <v>1754</v>
      </c>
      <c r="L53" s="286">
        <v>9</v>
      </c>
      <c r="M53" s="295" t="s">
        <v>171</v>
      </c>
    </row>
    <row r="54" spans="1:13" ht="15" customHeight="1" x14ac:dyDescent="0.25">
      <c r="A54" s="295" t="s">
        <v>1760</v>
      </c>
      <c r="B54" s="295" t="s">
        <v>1760</v>
      </c>
      <c r="C54" s="295" t="s">
        <v>1761</v>
      </c>
      <c r="D54" s="295" t="s">
        <v>1761</v>
      </c>
      <c r="E54" s="295" t="s">
        <v>1606</v>
      </c>
      <c r="F54" s="295" t="s">
        <v>1762</v>
      </c>
      <c r="G54" s="295" t="s">
        <v>168</v>
      </c>
      <c r="H54" s="295" t="s">
        <v>1589</v>
      </c>
      <c r="I54" s="295" t="s">
        <v>1598</v>
      </c>
      <c r="J54" s="295" t="s">
        <v>237</v>
      </c>
      <c r="K54" s="295" t="s">
        <v>1603</v>
      </c>
      <c r="L54" s="286">
        <v>0</v>
      </c>
      <c r="M54" s="295" t="s">
        <v>16372</v>
      </c>
    </row>
    <row r="55" spans="1:13" ht="15" customHeight="1" x14ac:dyDescent="0.25">
      <c r="A55" s="295" t="s">
        <v>1763</v>
      </c>
      <c r="B55" s="295" t="s">
        <v>1763</v>
      </c>
      <c r="C55" s="295" t="s">
        <v>1764</v>
      </c>
      <c r="D55" s="295" t="s">
        <v>1764</v>
      </c>
      <c r="E55" s="295" t="s">
        <v>1606</v>
      </c>
      <c r="F55" s="295" t="s">
        <v>1762</v>
      </c>
      <c r="G55" s="295" t="s">
        <v>1594</v>
      </c>
      <c r="H55" s="295" t="s">
        <v>1589</v>
      </c>
      <c r="I55" s="295" t="s">
        <v>1598</v>
      </c>
      <c r="J55" s="295" t="s">
        <v>237</v>
      </c>
      <c r="L55" s="286">
        <v>0</v>
      </c>
      <c r="M55" s="295" t="s">
        <v>16372</v>
      </c>
    </row>
    <row r="56" spans="1:13" ht="15" customHeight="1" x14ac:dyDescent="0.25">
      <c r="A56" s="295" t="s">
        <v>1765</v>
      </c>
      <c r="B56" s="295" t="s">
        <v>1765</v>
      </c>
      <c r="C56" s="295" t="s">
        <v>1766</v>
      </c>
      <c r="D56" s="295" t="s">
        <v>1766</v>
      </c>
      <c r="E56" s="295" t="s">
        <v>1606</v>
      </c>
      <c r="F56" s="295" t="s">
        <v>1767</v>
      </c>
      <c r="G56" s="295" t="s">
        <v>1594</v>
      </c>
      <c r="H56" s="295" t="s">
        <v>1589</v>
      </c>
      <c r="I56" s="295" t="s">
        <v>1598</v>
      </c>
      <c r="J56" s="295" t="s">
        <v>179</v>
      </c>
      <c r="L56" s="286">
        <v>10</v>
      </c>
      <c r="M56" s="295" t="s">
        <v>171</v>
      </c>
    </row>
    <row r="57" spans="1:13" ht="15" customHeight="1" x14ac:dyDescent="0.25">
      <c r="A57" s="295" t="s">
        <v>1768</v>
      </c>
      <c r="B57" s="295" t="s">
        <v>1768</v>
      </c>
      <c r="C57" s="295" t="s">
        <v>1769</v>
      </c>
      <c r="D57" s="295" t="s">
        <v>1769</v>
      </c>
      <c r="E57" s="295" t="s">
        <v>1770</v>
      </c>
      <c r="F57" s="295" t="s">
        <v>1771</v>
      </c>
      <c r="G57" s="295" t="s">
        <v>168</v>
      </c>
      <c r="H57" s="295" t="s">
        <v>1589</v>
      </c>
      <c r="I57" s="295" t="s">
        <v>1598</v>
      </c>
      <c r="J57" s="295" t="s">
        <v>179</v>
      </c>
      <c r="K57" s="295" t="s">
        <v>1603</v>
      </c>
      <c r="L57" s="286">
        <v>10</v>
      </c>
      <c r="M57" s="295" t="s">
        <v>171</v>
      </c>
    </row>
    <row r="58" spans="1:13" ht="15" customHeight="1" x14ac:dyDescent="0.25">
      <c r="A58" s="295" t="s">
        <v>1772</v>
      </c>
      <c r="B58" s="295" t="s">
        <v>1772</v>
      </c>
      <c r="C58" s="295" t="s">
        <v>1773</v>
      </c>
      <c r="D58" s="295" t="s">
        <v>1773</v>
      </c>
      <c r="E58" s="295" t="s">
        <v>1774</v>
      </c>
      <c r="F58" s="295" t="s">
        <v>1775</v>
      </c>
      <c r="G58" s="295" t="s">
        <v>168</v>
      </c>
      <c r="H58" s="295" t="s">
        <v>1589</v>
      </c>
      <c r="I58" s="295" t="s">
        <v>1598</v>
      </c>
      <c r="J58" s="295" t="s">
        <v>1776</v>
      </c>
      <c r="K58" s="295" t="s">
        <v>1325</v>
      </c>
      <c r="L58" s="286">
        <v>0</v>
      </c>
      <c r="M58" s="295" t="s">
        <v>16372</v>
      </c>
    </row>
    <row r="59" spans="1:13" ht="15" customHeight="1" x14ac:dyDescent="0.25">
      <c r="A59" s="295" t="s">
        <v>1777</v>
      </c>
      <c r="B59" s="295" t="s">
        <v>1777</v>
      </c>
      <c r="C59" s="295" t="s">
        <v>1778</v>
      </c>
      <c r="D59" s="295" t="s">
        <v>1778</v>
      </c>
      <c r="E59" s="295" t="s">
        <v>1779</v>
      </c>
      <c r="F59" s="295" t="s">
        <v>1780</v>
      </c>
      <c r="G59" s="295" t="s">
        <v>168</v>
      </c>
      <c r="H59" s="295" t="s">
        <v>1589</v>
      </c>
      <c r="I59" s="295" t="s">
        <v>1598</v>
      </c>
      <c r="J59" s="295" t="s">
        <v>1776</v>
      </c>
      <c r="K59" s="295" t="s">
        <v>1325</v>
      </c>
      <c r="L59" s="286">
        <v>0</v>
      </c>
      <c r="M59" s="295" t="s">
        <v>16372</v>
      </c>
    </row>
    <row r="60" spans="1:13" ht="15" customHeight="1" x14ac:dyDescent="0.25">
      <c r="A60" s="295" t="s">
        <v>1781</v>
      </c>
      <c r="B60" s="295" t="s">
        <v>1781</v>
      </c>
      <c r="C60" s="295" t="s">
        <v>1782</v>
      </c>
      <c r="D60" s="295" t="s">
        <v>1782</v>
      </c>
      <c r="E60" s="295" t="s">
        <v>1606</v>
      </c>
      <c r="F60" s="295" t="s">
        <v>1783</v>
      </c>
      <c r="G60" s="295" t="s">
        <v>168</v>
      </c>
      <c r="H60" s="295" t="s">
        <v>1589</v>
      </c>
      <c r="I60" s="295" t="s">
        <v>1598</v>
      </c>
      <c r="J60" s="295" t="s">
        <v>1776</v>
      </c>
      <c r="K60" s="295" t="s">
        <v>1325</v>
      </c>
      <c r="L60" s="286">
        <v>0</v>
      </c>
      <c r="M60" s="295" t="s">
        <v>16372</v>
      </c>
    </row>
    <row r="61" spans="1:13" ht="15" customHeight="1" x14ac:dyDescent="0.25">
      <c r="A61" s="295" t="s">
        <v>1784</v>
      </c>
      <c r="B61" s="295" t="s">
        <v>1784</v>
      </c>
      <c r="C61" s="295" t="s">
        <v>1785</v>
      </c>
      <c r="D61" s="295" t="s">
        <v>1785</v>
      </c>
      <c r="E61" s="295" t="s">
        <v>1606</v>
      </c>
      <c r="F61" s="295" t="s">
        <v>1786</v>
      </c>
      <c r="G61" s="295" t="s">
        <v>1594</v>
      </c>
      <c r="H61" s="295" t="s">
        <v>1589</v>
      </c>
      <c r="I61" s="295" t="s">
        <v>1598</v>
      </c>
      <c r="J61" s="295" t="s">
        <v>1776</v>
      </c>
      <c r="L61" s="286">
        <v>0</v>
      </c>
      <c r="M61" s="295" t="s">
        <v>16372</v>
      </c>
    </row>
    <row r="62" spans="1:13" ht="15" customHeight="1" x14ac:dyDescent="0.25">
      <c r="A62" s="295" t="s">
        <v>1787</v>
      </c>
      <c r="B62" s="295" t="s">
        <v>1787</v>
      </c>
      <c r="C62" s="295" t="s">
        <v>1788</v>
      </c>
      <c r="D62" s="295" t="s">
        <v>1788</v>
      </c>
      <c r="E62" s="295" t="s">
        <v>1606</v>
      </c>
      <c r="F62" s="295" t="s">
        <v>1789</v>
      </c>
      <c r="G62" s="295" t="s">
        <v>168</v>
      </c>
      <c r="H62" s="295" t="s">
        <v>1589</v>
      </c>
      <c r="I62" s="295" t="s">
        <v>1598</v>
      </c>
      <c r="J62" s="295" t="s">
        <v>237</v>
      </c>
      <c r="K62" s="295" t="s">
        <v>1603</v>
      </c>
      <c r="L62" s="286">
        <v>0</v>
      </c>
      <c r="M62" s="295" t="s">
        <v>16372</v>
      </c>
    </row>
    <row r="63" spans="1:13" ht="15" customHeight="1" x14ac:dyDescent="0.25">
      <c r="A63" s="295" t="s">
        <v>1790</v>
      </c>
      <c r="B63" s="295" t="s">
        <v>1790</v>
      </c>
      <c r="C63" s="295" t="s">
        <v>1791</v>
      </c>
      <c r="D63" s="295" t="s">
        <v>1791</v>
      </c>
      <c r="E63" s="295" t="s">
        <v>1606</v>
      </c>
      <c r="F63" s="295" t="s">
        <v>1792</v>
      </c>
      <c r="G63" s="295" t="s">
        <v>1594</v>
      </c>
      <c r="H63" s="295" t="s">
        <v>1589</v>
      </c>
      <c r="I63" s="295" t="s">
        <v>1598</v>
      </c>
      <c r="J63" s="295" t="s">
        <v>237</v>
      </c>
      <c r="L63" s="286">
        <v>0</v>
      </c>
      <c r="M63" s="295" t="s">
        <v>16372</v>
      </c>
    </row>
    <row r="64" spans="1:13" ht="15" customHeight="1" x14ac:dyDescent="0.25">
      <c r="A64" s="295" t="s">
        <v>1793</v>
      </c>
      <c r="B64" s="295" t="s">
        <v>1793</v>
      </c>
      <c r="C64" s="295" t="s">
        <v>1794</v>
      </c>
      <c r="D64" s="295" t="s">
        <v>1794</v>
      </c>
      <c r="E64" s="295" t="s">
        <v>1795</v>
      </c>
      <c r="F64" s="295" t="s">
        <v>1796</v>
      </c>
      <c r="G64" s="295" t="s">
        <v>168</v>
      </c>
      <c r="H64" s="295" t="s">
        <v>1589</v>
      </c>
      <c r="I64" s="295" t="s">
        <v>1598</v>
      </c>
      <c r="J64" s="295" t="s">
        <v>836</v>
      </c>
      <c r="K64" s="295" t="s">
        <v>1603</v>
      </c>
      <c r="L64" s="286">
        <v>9</v>
      </c>
      <c r="M64" s="295" t="s">
        <v>171</v>
      </c>
    </row>
    <row r="65" spans="1:13" ht="15" customHeight="1" x14ac:dyDescent="0.25">
      <c r="A65" s="295" t="s">
        <v>1797</v>
      </c>
      <c r="B65" s="295" t="s">
        <v>1797</v>
      </c>
      <c r="C65" s="295" t="s">
        <v>1798</v>
      </c>
      <c r="D65" s="295" t="s">
        <v>1798</v>
      </c>
      <c r="E65" s="295" t="s">
        <v>1799</v>
      </c>
      <c r="F65" s="295" t="s">
        <v>1800</v>
      </c>
      <c r="G65" s="295" t="s">
        <v>168</v>
      </c>
      <c r="H65" s="295" t="s">
        <v>1589</v>
      </c>
      <c r="I65" s="295" t="s">
        <v>1598</v>
      </c>
      <c r="J65" s="295" t="s">
        <v>836</v>
      </c>
      <c r="K65" s="295" t="s">
        <v>1603</v>
      </c>
      <c r="L65" s="286">
        <v>7</v>
      </c>
      <c r="M65" s="295" t="s">
        <v>171</v>
      </c>
    </row>
    <row r="66" spans="1:13" ht="15" customHeight="1" x14ac:dyDescent="0.25">
      <c r="A66" s="295" t="s">
        <v>1801</v>
      </c>
      <c r="B66" s="295" t="s">
        <v>1801</v>
      </c>
      <c r="C66" s="295" t="s">
        <v>1802</v>
      </c>
      <c r="D66" s="295" t="s">
        <v>1802</v>
      </c>
      <c r="E66" s="295" t="s">
        <v>1712</v>
      </c>
      <c r="F66" s="295" t="s">
        <v>1803</v>
      </c>
      <c r="G66" s="295" t="s">
        <v>168</v>
      </c>
      <c r="H66" s="295" t="s">
        <v>1589</v>
      </c>
      <c r="I66" s="295" t="s">
        <v>1598</v>
      </c>
      <c r="J66" s="295" t="s">
        <v>836</v>
      </c>
      <c r="K66" s="295" t="s">
        <v>1603</v>
      </c>
      <c r="L66" s="286">
        <v>7</v>
      </c>
      <c r="M66" s="295" t="s">
        <v>171</v>
      </c>
    </row>
    <row r="67" spans="1:13" ht="15" customHeight="1" x14ac:dyDescent="0.25">
      <c r="A67" s="295" t="s">
        <v>1804</v>
      </c>
      <c r="B67" s="295" t="s">
        <v>1804</v>
      </c>
      <c r="C67" s="295" t="s">
        <v>1805</v>
      </c>
      <c r="D67" s="295" t="s">
        <v>1805</v>
      </c>
      <c r="E67" s="295" t="s">
        <v>1806</v>
      </c>
      <c r="F67" s="295" t="s">
        <v>1807</v>
      </c>
      <c r="G67" s="295" t="s">
        <v>1676</v>
      </c>
      <c r="H67" s="295" t="s">
        <v>1589</v>
      </c>
      <c r="I67" s="295" t="s">
        <v>1598</v>
      </c>
      <c r="J67" s="295" t="s">
        <v>836</v>
      </c>
      <c r="K67" s="295" t="s">
        <v>1603</v>
      </c>
      <c r="L67" s="287">
        <v>10</v>
      </c>
      <c r="M67" s="295" t="s">
        <v>171</v>
      </c>
    </row>
    <row r="68" spans="1:13" ht="15" customHeight="1" x14ac:dyDescent="0.25">
      <c r="A68" s="295" t="s">
        <v>1808</v>
      </c>
      <c r="B68" s="295" t="s">
        <v>1808</v>
      </c>
      <c r="C68" s="295" t="s">
        <v>1809</v>
      </c>
      <c r="D68" s="295" t="s">
        <v>1809</v>
      </c>
      <c r="E68" s="295" t="s">
        <v>1810</v>
      </c>
      <c r="F68" s="295" t="s">
        <v>1807</v>
      </c>
      <c r="G68" s="295" t="s">
        <v>1678</v>
      </c>
      <c r="H68" s="295" t="s">
        <v>1589</v>
      </c>
      <c r="I68" s="295" t="s">
        <v>1598</v>
      </c>
      <c r="J68" s="295" t="s">
        <v>836</v>
      </c>
      <c r="K68" s="295" t="s">
        <v>1603</v>
      </c>
      <c r="L68" s="286">
        <v>10</v>
      </c>
      <c r="M68" s="295" t="s">
        <v>171</v>
      </c>
    </row>
    <row r="69" spans="1:13" ht="15" customHeight="1" x14ac:dyDescent="0.25">
      <c r="A69" s="295" t="s">
        <v>1812</v>
      </c>
      <c r="B69" s="295" t="s">
        <v>1812</v>
      </c>
      <c r="C69" s="295" t="s">
        <v>1813</v>
      </c>
      <c r="D69" s="295" t="s">
        <v>1813</v>
      </c>
      <c r="E69" s="295" t="s">
        <v>1814</v>
      </c>
      <c r="F69" s="295" t="s">
        <v>1815</v>
      </c>
      <c r="G69" s="295" t="s">
        <v>1676</v>
      </c>
      <c r="H69" s="295" t="s">
        <v>1589</v>
      </c>
      <c r="I69" s="295" t="s">
        <v>1598</v>
      </c>
      <c r="J69" s="295" t="s">
        <v>836</v>
      </c>
      <c r="K69" s="295" t="s">
        <v>1603</v>
      </c>
      <c r="L69" s="287">
        <v>4</v>
      </c>
      <c r="M69" s="295" t="s">
        <v>171</v>
      </c>
    </row>
    <row r="70" spans="1:13" ht="15" customHeight="1" x14ac:dyDescent="0.25">
      <c r="A70" s="295" t="s">
        <v>1811</v>
      </c>
      <c r="B70" s="295" t="s">
        <v>1808</v>
      </c>
      <c r="C70" s="295" t="s">
        <v>1816</v>
      </c>
      <c r="D70" s="295" t="s">
        <v>1809</v>
      </c>
      <c r="E70" s="295" t="s">
        <v>1817</v>
      </c>
      <c r="F70" s="295" t="s">
        <v>1815</v>
      </c>
      <c r="G70" s="295" t="s">
        <v>1678</v>
      </c>
      <c r="H70" s="295" t="s">
        <v>1632</v>
      </c>
      <c r="I70" s="295" t="s">
        <v>1598</v>
      </c>
      <c r="J70" s="295" t="s">
        <v>836</v>
      </c>
      <c r="K70" s="295" t="s">
        <v>1603</v>
      </c>
      <c r="L70" s="286">
        <v>10</v>
      </c>
      <c r="M70" s="295" t="s">
        <v>171</v>
      </c>
    </row>
    <row r="71" spans="1:13" ht="15" customHeight="1" x14ac:dyDescent="0.25">
      <c r="A71" s="295" t="s">
        <v>1818</v>
      </c>
      <c r="B71" s="295" t="s">
        <v>1818</v>
      </c>
      <c r="C71" s="295" t="s">
        <v>1819</v>
      </c>
      <c r="D71" s="295" t="s">
        <v>1819</v>
      </c>
      <c r="E71" s="295" t="s">
        <v>1820</v>
      </c>
      <c r="F71" s="295" t="s">
        <v>1821</v>
      </c>
      <c r="G71" s="295" t="s">
        <v>168</v>
      </c>
      <c r="H71" s="295" t="s">
        <v>1589</v>
      </c>
      <c r="I71" s="295" t="s">
        <v>1598</v>
      </c>
      <c r="J71" s="295" t="s">
        <v>836</v>
      </c>
      <c r="K71" s="295" t="s">
        <v>1603</v>
      </c>
      <c r="L71" s="286">
        <v>7</v>
      </c>
      <c r="M71" s="295" t="s">
        <v>171</v>
      </c>
    </row>
    <row r="72" spans="1:13" ht="15" customHeight="1" x14ac:dyDescent="0.25">
      <c r="A72" s="295" t="s">
        <v>1822</v>
      </c>
      <c r="B72" s="295" t="s">
        <v>1822</v>
      </c>
      <c r="C72" s="295" t="s">
        <v>1823</v>
      </c>
      <c r="D72" s="295" t="s">
        <v>1823</v>
      </c>
      <c r="E72" s="295" t="s">
        <v>1618</v>
      </c>
      <c r="F72" s="295" t="s">
        <v>1824</v>
      </c>
      <c r="G72" s="295" t="s">
        <v>1594</v>
      </c>
      <c r="H72" s="295" t="s">
        <v>1589</v>
      </c>
      <c r="I72" s="295" t="s">
        <v>1598</v>
      </c>
      <c r="J72" s="295" t="s">
        <v>836</v>
      </c>
      <c r="L72" s="286">
        <v>7</v>
      </c>
      <c r="M72" s="295" t="s">
        <v>171</v>
      </c>
    </row>
    <row r="73" spans="1:13" ht="15" customHeight="1" x14ac:dyDescent="0.25">
      <c r="A73" s="295" t="s">
        <v>1825</v>
      </c>
      <c r="B73" s="295" t="s">
        <v>1825</v>
      </c>
      <c r="C73" s="295" t="s">
        <v>1826</v>
      </c>
      <c r="D73" s="295" t="s">
        <v>1826</v>
      </c>
      <c r="E73" s="295" t="s">
        <v>1827</v>
      </c>
      <c r="F73" s="295" t="s">
        <v>1828</v>
      </c>
      <c r="G73" s="295" t="s">
        <v>168</v>
      </c>
      <c r="H73" s="295" t="s">
        <v>1589</v>
      </c>
      <c r="I73" s="295" t="s">
        <v>1598</v>
      </c>
      <c r="J73" s="295" t="s">
        <v>836</v>
      </c>
      <c r="K73" s="295" t="s">
        <v>1603</v>
      </c>
      <c r="L73" s="286">
        <v>5</v>
      </c>
      <c r="M73" s="295" t="s">
        <v>171</v>
      </c>
    </row>
    <row r="74" spans="1:13" ht="15" customHeight="1" x14ac:dyDescent="0.25">
      <c r="A74" s="295" t="s">
        <v>1829</v>
      </c>
      <c r="B74" s="295" t="s">
        <v>1829</v>
      </c>
      <c r="C74" s="295" t="s">
        <v>1830</v>
      </c>
      <c r="D74" s="295" t="s">
        <v>1830</v>
      </c>
      <c r="E74" s="295" t="s">
        <v>1831</v>
      </c>
      <c r="F74" s="295" t="s">
        <v>1832</v>
      </c>
      <c r="G74" s="295" t="s">
        <v>168</v>
      </c>
      <c r="H74" s="295" t="s">
        <v>1589</v>
      </c>
      <c r="I74" s="295" t="s">
        <v>1598</v>
      </c>
      <c r="J74" s="295" t="s">
        <v>188</v>
      </c>
      <c r="K74" s="295" t="s">
        <v>1603</v>
      </c>
      <c r="L74" s="286">
        <v>4</v>
      </c>
      <c r="M74" s="295" t="s">
        <v>171</v>
      </c>
    </row>
    <row r="75" spans="1:13" ht="15" customHeight="1" x14ac:dyDescent="0.25">
      <c r="A75" s="295" t="s">
        <v>1833</v>
      </c>
      <c r="B75" s="295" t="s">
        <v>1833</v>
      </c>
      <c r="C75" s="295" t="s">
        <v>197</v>
      </c>
      <c r="D75" s="295" t="s">
        <v>197</v>
      </c>
      <c r="E75" s="295" t="s">
        <v>1834</v>
      </c>
      <c r="F75" s="295" t="s">
        <v>1835</v>
      </c>
      <c r="G75" s="295" t="s">
        <v>168</v>
      </c>
      <c r="H75" s="295" t="s">
        <v>1589</v>
      </c>
      <c r="I75" s="295" t="s">
        <v>1598</v>
      </c>
      <c r="J75" s="295" t="s">
        <v>188</v>
      </c>
      <c r="K75" s="295" t="s">
        <v>1603</v>
      </c>
      <c r="L75" s="286">
        <v>6</v>
      </c>
      <c r="M75" s="295" t="s">
        <v>171</v>
      </c>
    </row>
    <row r="76" spans="1:13" ht="15" customHeight="1" x14ac:dyDescent="0.25">
      <c r="A76" s="295" t="s">
        <v>1836</v>
      </c>
      <c r="B76" s="295" t="s">
        <v>1836</v>
      </c>
      <c r="C76" s="295" t="s">
        <v>187</v>
      </c>
      <c r="D76" s="295" t="s">
        <v>187</v>
      </c>
      <c r="E76" s="295" t="s">
        <v>1837</v>
      </c>
      <c r="F76" s="295" t="s">
        <v>1838</v>
      </c>
      <c r="G76" s="295" t="s">
        <v>1594</v>
      </c>
      <c r="H76" s="295" t="s">
        <v>1589</v>
      </c>
      <c r="I76" s="295" t="s">
        <v>1598</v>
      </c>
      <c r="J76" s="295" t="s">
        <v>188</v>
      </c>
      <c r="L76" s="286">
        <v>5</v>
      </c>
      <c r="M76" s="295" t="s">
        <v>171</v>
      </c>
    </row>
    <row r="77" spans="1:13" ht="15" customHeight="1" x14ac:dyDescent="0.25">
      <c r="A77" s="295" t="s">
        <v>1839</v>
      </c>
      <c r="B77" s="295" t="s">
        <v>1839</v>
      </c>
      <c r="C77" s="295" t="s">
        <v>1840</v>
      </c>
      <c r="D77" s="295" t="s">
        <v>1840</v>
      </c>
      <c r="E77" s="295" t="s">
        <v>1841</v>
      </c>
      <c r="F77" s="295" t="s">
        <v>1842</v>
      </c>
      <c r="G77" s="295" t="s">
        <v>1676</v>
      </c>
      <c r="H77" s="295" t="s">
        <v>1589</v>
      </c>
      <c r="I77" s="295" t="s">
        <v>1598</v>
      </c>
      <c r="J77" s="295" t="s">
        <v>177</v>
      </c>
      <c r="K77" s="295" t="s">
        <v>1603</v>
      </c>
      <c r="L77" s="287">
        <v>3</v>
      </c>
      <c r="M77" s="295" t="s">
        <v>171</v>
      </c>
    </row>
    <row r="78" spans="1:13" ht="15" customHeight="1" x14ac:dyDescent="0.25">
      <c r="A78" s="295" t="s">
        <v>1843</v>
      </c>
      <c r="B78" s="295" t="s">
        <v>1843</v>
      </c>
      <c r="C78" s="295" t="s">
        <v>1844</v>
      </c>
      <c r="D78" s="295" t="s">
        <v>1844</v>
      </c>
      <c r="E78" s="295" t="s">
        <v>1845</v>
      </c>
      <c r="F78" s="295" t="s">
        <v>1842</v>
      </c>
      <c r="G78" s="295" t="s">
        <v>1678</v>
      </c>
      <c r="H78" s="295" t="s">
        <v>1589</v>
      </c>
      <c r="I78" s="295" t="s">
        <v>1598</v>
      </c>
      <c r="J78" s="295" t="s">
        <v>177</v>
      </c>
      <c r="K78" s="295" t="s">
        <v>1603</v>
      </c>
      <c r="L78" s="286">
        <v>3</v>
      </c>
      <c r="M78" s="295" t="s">
        <v>171</v>
      </c>
    </row>
    <row r="79" spans="1:13" ht="15" customHeight="1" x14ac:dyDescent="0.25">
      <c r="A79" s="295" t="s">
        <v>1847</v>
      </c>
      <c r="B79" s="295" t="s">
        <v>1847</v>
      </c>
      <c r="C79" s="295" t="s">
        <v>1848</v>
      </c>
      <c r="D79" s="295" t="s">
        <v>1848</v>
      </c>
      <c r="E79" s="295" t="s">
        <v>1849</v>
      </c>
      <c r="F79" s="295" t="s">
        <v>1850</v>
      </c>
      <c r="G79" s="295" t="s">
        <v>1676</v>
      </c>
      <c r="H79" s="295" t="s">
        <v>1589</v>
      </c>
      <c r="I79" s="295" t="s">
        <v>1598</v>
      </c>
      <c r="J79" s="295" t="s">
        <v>177</v>
      </c>
      <c r="K79" s="295" t="s">
        <v>1603</v>
      </c>
      <c r="L79" s="287">
        <v>10</v>
      </c>
      <c r="M79" s="295" t="s">
        <v>171</v>
      </c>
    </row>
    <row r="80" spans="1:13" ht="15" customHeight="1" x14ac:dyDescent="0.25">
      <c r="A80" s="295" t="s">
        <v>1851</v>
      </c>
      <c r="B80" s="295" t="s">
        <v>1851</v>
      </c>
      <c r="C80" s="295" t="s">
        <v>1852</v>
      </c>
      <c r="D80" s="295" t="s">
        <v>1852</v>
      </c>
      <c r="E80" s="295" t="s">
        <v>1849</v>
      </c>
      <c r="F80" s="295" t="s">
        <v>1850</v>
      </c>
      <c r="G80" s="295" t="s">
        <v>1678</v>
      </c>
      <c r="H80" s="295" t="s">
        <v>1589</v>
      </c>
      <c r="I80" s="295" t="s">
        <v>1598</v>
      </c>
      <c r="J80" s="295" t="s">
        <v>177</v>
      </c>
      <c r="K80" s="295" t="s">
        <v>1603</v>
      </c>
      <c r="L80" s="286">
        <v>10</v>
      </c>
      <c r="M80" s="295" t="s">
        <v>171</v>
      </c>
    </row>
    <row r="81" spans="1:13" ht="15" customHeight="1" x14ac:dyDescent="0.25">
      <c r="A81" s="295" t="s">
        <v>1854</v>
      </c>
      <c r="B81" s="295" t="s">
        <v>1854</v>
      </c>
      <c r="C81" s="295" t="s">
        <v>1855</v>
      </c>
      <c r="D81" s="295" t="s">
        <v>1855</v>
      </c>
      <c r="E81" s="295" t="s">
        <v>1856</v>
      </c>
      <c r="F81" s="295" t="s">
        <v>1857</v>
      </c>
      <c r="G81" s="295" t="s">
        <v>1594</v>
      </c>
      <c r="H81" s="295" t="s">
        <v>1589</v>
      </c>
      <c r="I81" s="295" t="s">
        <v>1598</v>
      </c>
      <c r="J81" s="295" t="s">
        <v>177</v>
      </c>
      <c r="L81" s="286">
        <v>10</v>
      </c>
      <c r="M81" s="295" t="s">
        <v>171</v>
      </c>
    </row>
    <row r="82" spans="1:13" ht="15" customHeight="1" x14ac:dyDescent="0.25">
      <c r="A82" s="295" t="s">
        <v>1858</v>
      </c>
      <c r="B82" s="295" t="s">
        <v>1858</v>
      </c>
      <c r="C82" s="295" t="s">
        <v>1859</v>
      </c>
      <c r="D82" s="295" t="s">
        <v>1859</v>
      </c>
      <c r="E82" s="295" t="s">
        <v>1860</v>
      </c>
      <c r="F82" s="295" t="s">
        <v>1861</v>
      </c>
      <c r="G82" s="295" t="s">
        <v>168</v>
      </c>
      <c r="H82" s="295" t="s">
        <v>1589</v>
      </c>
      <c r="I82" s="295" t="s">
        <v>1598</v>
      </c>
      <c r="J82" s="295" t="s">
        <v>226</v>
      </c>
      <c r="K82" s="295" t="s">
        <v>1603</v>
      </c>
      <c r="L82" s="286">
        <v>4</v>
      </c>
      <c r="M82" s="295" t="s">
        <v>171</v>
      </c>
    </row>
    <row r="83" spans="1:13" ht="15" customHeight="1" x14ac:dyDescent="0.25">
      <c r="A83" s="295" t="s">
        <v>1862</v>
      </c>
      <c r="B83" s="295" t="s">
        <v>1862</v>
      </c>
      <c r="C83" s="295" t="s">
        <v>1863</v>
      </c>
      <c r="D83" s="295" t="s">
        <v>1863</v>
      </c>
      <c r="E83" s="295" t="s">
        <v>1860</v>
      </c>
      <c r="F83" s="295" t="s">
        <v>1864</v>
      </c>
      <c r="G83" s="295" t="s">
        <v>168</v>
      </c>
      <c r="H83" s="295" t="s">
        <v>1589</v>
      </c>
      <c r="I83" s="295" t="s">
        <v>1598</v>
      </c>
      <c r="J83" s="295" t="s">
        <v>226</v>
      </c>
      <c r="K83" s="295" t="s">
        <v>1603</v>
      </c>
      <c r="L83" s="286">
        <v>8</v>
      </c>
      <c r="M83" s="295" t="s">
        <v>171</v>
      </c>
    </row>
    <row r="84" spans="1:13" ht="15" customHeight="1" x14ac:dyDescent="0.25">
      <c r="A84" s="295" t="s">
        <v>1865</v>
      </c>
      <c r="B84" s="295" t="s">
        <v>1865</v>
      </c>
      <c r="C84" s="295" t="s">
        <v>1866</v>
      </c>
      <c r="D84" s="295" t="s">
        <v>1866</v>
      </c>
      <c r="E84" s="295" t="s">
        <v>1867</v>
      </c>
      <c r="F84" s="295" t="s">
        <v>1868</v>
      </c>
      <c r="G84" s="295" t="s">
        <v>168</v>
      </c>
      <c r="H84" s="295" t="s">
        <v>1589</v>
      </c>
      <c r="I84" s="295" t="s">
        <v>1598</v>
      </c>
      <c r="J84" s="295" t="s">
        <v>226</v>
      </c>
      <c r="K84" s="295" t="s">
        <v>1603</v>
      </c>
      <c r="L84" s="286">
        <v>3</v>
      </c>
      <c r="M84" s="295" t="s">
        <v>171</v>
      </c>
    </row>
    <row r="85" spans="1:13" ht="15" customHeight="1" x14ac:dyDescent="0.25">
      <c r="A85" s="295" t="s">
        <v>1869</v>
      </c>
      <c r="B85" s="295" t="s">
        <v>1869</v>
      </c>
      <c r="C85" s="295" t="s">
        <v>1870</v>
      </c>
      <c r="D85" s="295" t="s">
        <v>1870</v>
      </c>
      <c r="E85" s="295" t="s">
        <v>1860</v>
      </c>
      <c r="F85" s="295" t="s">
        <v>1871</v>
      </c>
      <c r="G85" s="295" t="s">
        <v>168</v>
      </c>
      <c r="H85" s="295" t="s">
        <v>1589</v>
      </c>
      <c r="I85" s="295" t="s">
        <v>1598</v>
      </c>
      <c r="J85" s="295" t="s">
        <v>226</v>
      </c>
      <c r="K85" s="295" t="s">
        <v>1603</v>
      </c>
      <c r="L85" s="286">
        <v>4</v>
      </c>
      <c r="M85" s="295" t="s">
        <v>171</v>
      </c>
    </row>
    <row r="86" spans="1:13" ht="15" customHeight="1" x14ac:dyDescent="0.25">
      <c r="A86" s="295" t="s">
        <v>1872</v>
      </c>
      <c r="B86" s="295" t="s">
        <v>1872</v>
      </c>
      <c r="C86" s="295" t="s">
        <v>1873</v>
      </c>
      <c r="D86" s="295" t="s">
        <v>1873</v>
      </c>
      <c r="E86" s="295" t="s">
        <v>1860</v>
      </c>
      <c r="F86" s="295" t="s">
        <v>1874</v>
      </c>
      <c r="G86" s="295" t="s">
        <v>168</v>
      </c>
      <c r="H86" s="295" t="s">
        <v>1589</v>
      </c>
      <c r="I86" s="295" t="s">
        <v>1598</v>
      </c>
      <c r="J86" s="295" t="s">
        <v>226</v>
      </c>
      <c r="K86" s="295" t="s">
        <v>1603</v>
      </c>
      <c r="L86" s="286">
        <v>7</v>
      </c>
      <c r="M86" s="295" t="s">
        <v>171</v>
      </c>
    </row>
    <row r="87" spans="1:13" ht="15" customHeight="1" x14ac:dyDescent="0.25">
      <c r="A87" s="295" t="s">
        <v>1875</v>
      </c>
      <c r="B87" s="295" t="s">
        <v>1875</v>
      </c>
      <c r="C87" s="295" t="s">
        <v>1876</v>
      </c>
      <c r="D87" s="295" t="s">
        <v>1876</v>
      </c>
      <c r="E87" s="295" t="s">
        <v>1606</v>
      </c>
      <c r="F87" s="295" t="s">
        <v>1877</v>
      </c>
      <c r="G87" s="295" t="s">
        <v>1594</v>
      </c>
      <c r="H87" s="295" t="s">
        <v>1589</v>
      </c>
      <c r="I87" s="295" t="s">
        <v>1598</v>
      </c>
      <c r="J87" s="295" t="s">
        <v>226</v>
      </c>
      <c r="L87" s="286">
        <v>5</v>
      </c>
      <c r="M87" s="295" t="s">
        <v>171</v>
      </c>
    </row>
    <row r="88" spans="1:13" ht="15" customHeight="1" x14ac:dyDescent="0.25">
      <c r="A88" s="295" t="s">
        <v>1878</v>
      </c>
      <c r="B88" s="295" t="s">
        <v>1878</v>
      </c>
      <c r="C88" s="295" t="s">
        <v>1879</v>
      </c>
      <c r="D88" s="295" t="s">
        <v>1879</v>
      </c>
      <c r="E88" s="295" t="s">
        <v>1880</v>
      </c>
      <c r="F88" s="295" t="s">
        <v>1881</v>
      </c>
      <c r="G88" s="295" t="s">
        <v>168</v>
      </c>
      <c r="H88" s="295" t="s">
        <v>1589</v>
      </c>
      <c r="I88" s="295" t="s">
        <v>1598</v>
      </c>
      <c r="J88" s="295" t="s">
        <v>226</v>
      </c>
      <c r="K88" s="295" t="s">
        <v>1603</v>
      </c>
      <c r="L88" s="286">
        <v>5</v>
      </c>
      <c r="M88" s="295" t="s">
        <v>171</v>
      </c>
    </row>
    <row r="89" spans="1:13" ht="15" customHeight="1" x14ac:dyDescent="0.25">
      <c r="A89" s="295" t="s">
        <v>1882</v>
      </c>
      <c r="B89" s="295" t="s">
        <v>1882</v>
      </c>
      <c r="C89" s="295" t="s">
        <v>1883</v>
      </c>
      <c r="D89" s="295" t="s">
        <v>1883</v>
      </c>
      <c r="E89" s="295" t="s">
        <v>1606</v>
      </c>
      <c r="F89" s="295" t="s">
        <v>1884</v>
      </c>
      <c r="G89" s="295" t="s">
        <v>168</v>
      </c>
      <c r="H89" s="295" t="s">
        <v>1589</v>
      </c>
      <c r="I89" s="295" t="s">
        <v>1598</v>
      </c>
      <c r="J89" s="295" t="s">
        <v>270</v>
      </c>
      <c r="K89" s="295" t="s">
        <v>1603</v>
      </c>
      <c r="L89" s="286">
        <v>0</v>
      </c>
      <c r="M89" s="295" t="s">
        <v>16372</v>
      </c>
    </row>
    <row r="90" spans="1:13" ht="15" customHeight="1" x14ac:dyDescent="0.25">
      <c r="A90" s="295" t="s">
        <v>1885</v>
      </c>
      <c r="B90" s="295" t="s">
        <v>1885</v>
      </c>
      <c r="C90" s="295" t="s">
        <v>194</v>
      </c>
      <c r="D90" s="295" t="s">
        <v>194</v>
      </c>
      <c r="E90" s="295" t="s">
        <v>1606</v>
      </c>
      <c r="F90" s="295" t="s">
        <v>1884</v>
      </c>
      <c r="G90" s="295" t="s">
        <v>1594</v>
      </c>
      <c r="H90" s="295" t="s">
        <v>1589</v>
      </c>
      <c r="I90" s="295" t="s">
        <v>1598</v>
      </c>
      <c r="J90" s="295" t="s">
        <v>270</v>
      </c>
      <c r="L90" s="286">
        <v>0</v>
      </c>
      <c r="M90" s="295" t="s">
        <v>16372</v>
      </c>
    </row>
    <row r="91" spans="1:13" ht="15" customHeight="1" x14ac:dyDescent="0.25">
      <c r="A91" s="295" t="s">
        <v>1886</v>
      </c>
      <c r="B91" s="295" t="s">
        <v>1887</v>
      </c>
      <c r="C91" s="295" t="s">
        <v>1888</v>
      </c>
      <c r="D91" s="295" t="s">
        <v>1889</v>
      </c>
      <c r="E91" s="295" t="s">
        <v>1890</v>
      </c>
      <c r="F91" s="295" t="s">
        <v>1891</v>
      </c>
      <c r="G91" s="295" t="s">
        <v>168</v>
      </c>
      <c r="H91" s="295" t="s">
        <v>1632</v>
      </c>
      <c r="I91" s="295" t="s">
        <v>1714</v>
      </c>
      <c r="J91" s="295" t="s">
        <v>174</v>
      </c>
      <c r="K91" s="295" t="s">
        <v>1892</v>
      </c>
      <c r="L91" s="286">
        <v>5</v>
      </c>
      <c r="M91" s="295" t="s">
        <v>171</v>
      </c>
    </row>
    <row r="92" spans="1:13" ht="15" customHeight="1" x14ac:dyDescent="0.25">
      <c r="A92" s="295" t="s">
        <v>1893</v>
      </c>
      <c r="B92" s="295" t="s">
        <v>1893</v>
      </c>
      <c r="C92" s="295" t="s">
        <v>1894</v>
      </c>
      <c r="D92" s="295" t="s">
        <v>1894</v>
      </c>
      <c r="E92" s="295" t="s">
        <v>1606</v>
      </c>
      <c r="F92" s="295" t="s">
        <v>1895</v>
      </c>
      <c r="G92" s="295" t="s">
        <v>168</v>
      </c>
      <c r="H92" s="295" t="s">
        <v>1589</v>
      </c>
      <c r="I92" s="295" t="s">
        <v>1714</v>
      </c>
      <c r="J92" s="295" t="s">
        <v>174</v>
      </c>
      <c r="K92" s="295" t="s">
        <v>1892</v>
      </c>
      <c r="L92" s="286">
        <v>0</v>
      </c>
      <c r="M92" s="295" t="s">
        <v>16372</v>
      </c>
    </row>
    <row r="93" spans="1:13" ht="15" customHeight="1" x14ac:dyDescent="0.25">
      <c r="A93" s="295" t="s">
        <v>189</v>
      </c>
      <c r="B93" s="295" t="s">
        <v>189</v>
      </c>
      <c r="C93" s="295" t="s">
        <v>190</v>
      </c>
      <c r="D93" s="295" t="s">
        <v>190</v>
      </c>
      <c r="E93" s="295" t="s">
        <v>1606</v>
      </c>
      <c r="F93" s="295" t="s">
        <v>1896</v>
      </c>
      <c r="G93" s="295" t="s">
        <v>168</v>
      </c>
      <c r="H93" s="295" t="s">
        <v>1589</v>
      </c>
      <c r="I93" s="295" t="s">
        <v>1714</v>
      </c>
      <c r="J93" s="295" t="s">
        <v>174</v>
      </c>
      <c r="K93" s="295" t="s">
        <v>1892</v>
      </c>
      <c r="L93" s="286">
        <v>0</v>
      </c>
      <c r="M93" s="295" t="s">
        <v>16372</v>
      </c>
    </row>
    <row r="94" spans="1:13" ht="15" customHeight="1" x14ac:dyDescent="0.25">
      <c r="A94" s="295" t="s">
        <v>1897</v>
      </c>
      <c r="B94" s="295" t="s">
        <v>1897</v>
      </c>
      <c r="C94" s="295" t="s">
        <v>1898</v>
      </c>
      <c r="D94" s="295" t="s">
        <v>1898</v>
      </c>
      <c r="E94" s="295" t="s">
        <v>1899</v>
      </c>
      <c r="F94" s="295" t="s">
        <v>1900</v>
      </c>
      <c r="G94" s="295" t="s">
        <v>168</v>
      </c>
      <c r="H94" s="295" t="s">
        <v>1589</v>
      </c>
      <c r="I94" s="295" t="s">
        <v>1714</v>
      </c>
      <c r="J94" s="295" t="s">
        <v>174</v>
      </c>
      <c r="K94" s="295" t="s">
        <v>1892</v>
      </c>
      <c r="L94" s="286">
        <v>0</v>
      </c>
      <c r="M94" s="295" t="s">
        <v>16372</v>
      </c>
    </row>
    <row r="95" spans="1:13" ht="15" customHeight="1" x14ac:dyDescent="0.25">
      <c r="A95" s="295" t="s">
        <v>1901</v>
      </c>
      <c r="B95" s="295" t="s">
        <v>1901</v>
      </c>
      <c r="C95" s="295" t="s">
        <v>1902</v>
      </c>
      <c r="D95" s="295" t="s">
        <v>1902</v>
      </c>
      <c r="E95" s="295" t="s">
        <v>1903</v>
      </c>
      <c r="F95" s="295" t="s">
        <v>1904</v>
      </c>
      <c r="G95" s="295" t="s">
        <v>168</v>
      </c>
      <c r="H95" s="295" t="s">
        <v>1589</v>
      </c>
      <c r="I95" s="295" t="s">
        <v>1714</v>
      </c>
      <c r="J95" s="295" t="s">
        <v>174</v>
      </c>
      <c r="K95" s="295" t="s">
        <v>1892</v>
      </c>
      <c r="L95" s="286">
        <v>5</v>
      </c>
      <c r="M95" s="295" t="s">
        <v>171</v>
      </c>
    </row>
    <row r="96" spans="1:13" ht="15" customHeight="1" x14ac:dyDescent="0.25">
      <c r="A96" s="295" t="s">
        <v>191</v>
      </c>
      <c r="B96" s="295" t="s">
        <v>191</v>
      </c>
      <c r="C96" s="295" t="s">
        <v>192</v>
      </c>
      <c r="D96" s="295" t="s">
        <v>192</v>
      </c>
      <c r="E96" s="295" t="s">
        <v>1906</v>
      </c>
      <c r="F96" s="295" t="s">
        <v>1907</v>
      </c>
      <c r="G96" s="295" t="s">
        <v>168</v>
      </c>
      <c r="H96" s="295" t="s">
        <v>1589</v>
      </c>
      <c r="I96" s="295" t="s">
        <v>1714</v>
      </c>
      <c r="J96" s="295" t="s">
        <v>174</v>
      </c>
      <c r="K96" s="295" t="s">
        <v>1892</v>
      </c>
      <c r="L96" s="286">
        <v>0</v>
      </c>
      <c r="M96" s="295" t="s">
        <v>16372</v>
      </c>
    </row>
    <row r="97" spans="1:13" ht="15" customHeight="1" x14ac:dyDescent="0.25">
      <c r="A97" s="295" t="s">
        <v>1908</v>
      </c>
      <c r="B97" s="295" t="s">
        <v>1908</v>
      </c>
      <c r="C97" s="295" t="s">
        <v>1909</v>
      </c>
      <c r="D97" s="295" t="s">
        <v>1909</v>
      </c>
      <c r="E97" s="295" t="s">
        <v>1910</v>
      </c>
      <c r="F97" s="295" t="s">
        <v>1911</v>
      </c>
      <c r="G97" s="295" t="s">
        <v>168</v>
      </c>
      <c r="H97" s="295" t="s">
        <v>1589</v>
      </c>
      <c r="I97" s="295" t="s">
        <v>1714</v>
      </c>
      <c r="J97" s="295" t="s">
        <v>174</v>
      </c>
      <c r="K97" s="295" t="s">
        <v>1892</v>
      </c>
      <c r="L97" s="286">
        <v>2</v>
      </c>
      <c r="M97" s="295" t="s">
        <v>171</v>
      </c>
    </row>
    <row r="98" spans="1:13" ht="15" customHeight="1" x14ac:dyDescent="0.25">
      <c r="A98" s="295" t="s">
        <v>1912</v>
      </c>
      <c r="B98" s="295" t="s">
        <v>195</v>
      </c>
      <c r="C98" s="295" t="s">
        <v>1913</v>
      </c>
      <c r="D98" s="295" t="s">
        <v>196</v>
      </c>
      <c r="E98" s="295" t="s">
        <v>1914</v>
      </c>
      <c r="F98" s="295" t="s">
        <v>1915</v>
      </c>
      <c r="G98" s="295" t="s">
        <v>1678</v>
      </c>
      <c r="H98" s="295" t="s">
        <v>1632</v>
      </c>
      <c r="I98" s="295" t="s">
        <v>1714</v>
      </c>
      <c r="J98" s="295" t="s">
        <v>174</v>
      </c>
      <c r="K98" s="295" t="s">
        <v>1892</v>
      </c>
      <c r="L98" s="286">
        <v>5</v>
      </c>
      <c r="M98" s="295" t="s">
        <v>171</v>
      </c>
    </row>
    <row r="99" spans="1:13" ht="15" customHeight="1" x14ac:dyDescent="0.25">
      <c r="A99" s="295" t="s">
        <v>1887</v>
      </c>
      <c r="B99" s="295" t="s">
        <v>1887</v>
      </c>
      <c r="C99" s="295" t="s">
        <v>1889</v>
      </c>
      <c r="D99" s="295" t="s">
        <v>1889</v>
      </c>
      <c r="E99" s="295" t="s">
        <v>1890</v>
      </c>
      <c r="F99" s="295" t="s">
        <v>1891</v>
      </c>
      <c r="G99" s="295" t="s">
        <v>168</v>
      </c>
      <c r="H99" s="295" t="s">
        <v>1589</v>
      </c>
      <c r="I99" s="295" t="s">
        <v>1714</v>
      </c>
      <c r="J99" s="295" t="s">
        <v>174</v>
      </c>
      <c r="K99" s="295" t="s">
        <v>1892</v>
      </c>
      <c r="L99" s="286">
        <v>5</v>
      </c>
      <c r="M99" s="295" t="s">
        <v>171</v>
      </c>
    </row>
    <row r="100" spans="1:13" ht="15" customHeight="1" x14ac:dyDescent="0.25">
      <c r="A100" s="295" t="s">
        <v>195</v>
      </c>
      <c r="B100" s="295" t="s">
        <v>195</v>
      </c>
      <c r="C100" s="295" t="s">
        <v>196</v>
      </c>
      <c r="D100" s="295" t="s">
        <v>196</v>
      </c>
      <c r="E100" s="295" t="s">
        <v>1779</v>
      </c>
      <c r="F100" s="295" t="s">
        <v>1915</v>
      </c>
      <c r="G100" s="295" t="s">
        <v>168</v>
      </c>
      <c r="H100" s="295" t="s">
        <v>1589</v>
      </c>
      <c r="I100" s="295" t="s">
        <v>1714</v>
      </c>
      <c r="J100" s="295" t="s">
        <v>174</v>
      </c>
      <c r="K100" s="295" t="s">
        <v>1892</v>
      </c>
      <c r="L100" s="286">
        <v>5</v>
      </c>
      <c r="M100" s="295" t="s">
        <v>171</v>
      </c>
    </row>
    <row r="101" spans="1:13" ht="15" customHeight="1" x14ac:dyDescent="0.25">
      <c r="A101" s="295" t="s">
        <v>1905</v>
      </c>
      <c r="B101" s="295" t="s">
        <v>1901</v>
      </c>
      <c r="C101" s="295" t="s">
        <v>1916</v>
      </c>
      <c r="D101" s="295" t="s">
        <v>1902</v>
      </c>
      <c r="E101" s="295" t="s">
        <v>1917</v>
      </c>
      <c r="F101" s="295" t="s">
        <v>1904</v>
      </c>
      <c r="G101" s="295" t="s">
        <v>1678</v>
      </c>
      <c r="H101" s="295" t="s">
        <v>1632</v>
      </c>
      <c r="I101" s="295" t="s">
        <v>1714</v>
      </c>
      <c r="J101" s="295" t="s">
        <v>174</v>
      </c>
      <c r="K101" s="295" t="s">
        <v>1892</v>
      </c>
      <c r="L101" s="286">
        <v>5</v>
      </c>
      <c r="M101" s="295" t="s">
        <v>171</v>
      </c>
    </row>
    <row r="102" spans="1:13" ht="15" customHeight="1" x14ac:dyDescent="0.25">
      <c r="A102" s="295" t="s">
        <v>1918</v>
      </c>
      <c r="B102" s="295" t="s">
        <v>1918</v>
      </c>
      <c r="C102" s="295" t="s">
        <v>193</v>
      </c>
      <c r="D102" s="295" t="s">
        <v>193</v>
      </c>
      <c r="E102" s="295" t="s">
        <v>1606</v>
      </c>
      <c r="F102" s="295" t="s">
        <v>1900</v>
      </c>
      <c r="G102" s="295" t="s">
        <v>1594</v>
      </c>
      <c r="H102" s="295" t="s">
        <v>1589</v>
      </c>
      <c r="I102" s="295" t="s">
        <v>1714</v>
      </c>
      <c r="J102" s="295" t="s">
        <v>174</v>
      </c>
      <c r="L102" s="286">
        <v>0</v>
      </c>
      <c r="M102" s="295" t="s">
        <v>16372</v>
      </c>
    </row>
    <row r="103" spans="1:13" ht="15" customHeight="1" x14ac:dyDescent="0.25">
      <c r="A103" s="295" t="s">
        <v>198</v>
      </c>
      <c r="B103" s="295" t="s">
        <v>198</v>
      </c>
      <c r="C103" s="295" t="s">
        <v>199</v>
      </c>
      <c r="D103" s="295" t="s">
        <v>199</v>
      </c>
      <c r="E103" s="295" t="s">
        <v>1606</v>
      </c>
      <c r="F103" s="295" t="s">
        <v>1919</v>
      </c>
      <c r="G103" s="295" t="s">
        <v>168</v>
      </c>
      <c r="H103" s="295" t="s">
        <v>1589</v>
      </c>
      <c r="I103" s="295" t="s">
        <v>1714</v>
      </c>
      <c r="J103" s="295" t="s">
        <v>174</v>
      </c>
      <c r="K103" s="295" t="s">
        <v>1892</v>
      </c>
      <c r="L103" s="286">
        <v>0</v>
      </c>
      <c r="M103" s="295" t="s">
        <v>16372</v>
      </c>
    </row>
    <row r="104" spans="1:13" ht="15" customHeight="1" x14ac:dyDescent="0.25">
      <c r="A104" s="295" t="s">
        <v>1920</v>
      </c>
      <c r="B104" s="295" t="s">
        <v>1920</v>
      </c>
      <c r="C104" s="295" t="s">
        <v>1921</v>
      </c>
      <c r="D104" s="295" t="s">
        <v>1921</v>
      </c>
      <c r="E104" s="295" t="s">
        <v>1922</v>
      </c>
      <c r="F104" s="295" t="s">
        <v>1923</v>
      </c>
      <c r="G104" s="295" t="s">
        <v>168</v>
      </c>
      <c r="H104" s="295" t="s">
        <v>1589</v>
      </c>
      <c r="I104" s="295" t="s">
        <v>1598</v>
      </c>
      <c r="J104" s="295" t="s">
        <v>1924</v>
      </c>
      <c r="K104" s="295" t="s">
        <v>1325</v>
      </c>
      <c r="L104" s="286">
        <v>0</v>
      </c>
      <c r="M104" s="295" t="s">
        <v>16372</v>
      </c>
    </row>
    <row r="105" spans="1:13" ht="15" customHeight="1" x14ac:dyDescent="0.25">
      <c r="A105" s="295" t="s">
        <v>1925</v>
      </c>
      <c r="B105" s="295" t="s">
        <v>1925</v>
      </c>
      <c r="C105" s="295" t="s">
        <v>1926</v>
      </c>
      <c r="D105" s="295" t="s">
        <v>1926</v>
      </c>
      <c r="E105" s="295" t="s">
        <v>1927</v>
      </c>
      <c r="F105" s="295" t="s">
        <v>1928</v>
      </c>
      <c r="G105" s="295" t="s">
        <v>1594</v>
      </c>
      <c r="H105" s="295" t="s">
        <v>1589</v>
      </c>
      <c r="I105" s="295" t="s">
        <v>1598</v>
      </c>
      <c r="J105" s="295" t="s">
        <v>1924</v>
      </c>
      <c r="L105" s="286">
        <v>0</v>
      </c>
      <c r="M105" s="295" t="s">
        <v>16372</v>
      </c>
    </row>
    <row r="106" spans="1:13" ht="15" customHeight="1" x14ac:dyDescent="0.25">
      <c r="A106" s="295" t="s">
        <v>201</v>
      </c>
      <c r="B106" s="295" t="s">
        <v>201</v>
      </c>
      <c r="C106" s="295" t="s">
        <v>200</v>
      </c>
      <c r="D106" s="295" t="s">
        <v>200</v>
      </c>
      <c r="E106" s="295" t="s">
        <v>1606</v>
      </c>
      <c r="F106" s="295" t="s">
        <v>1929</v>
      </c>
      <c r="G106" s="295" t="s">
        <v>168</v>
      </c>
      <c r="H106" s="295" t="s">
        <v>1589</v>
      </c>
      <c r="I106" s="295" t="s">
        <v>1714</v>
      </c>
      <c r="J106" s="295" t="s">
        <v>174</v>
      </c>
      <c r="K106" s="295" t="s">
        <v>1892</v>
      </c>
      <c r="L106" s="286">
        <v>0</v>
      </c>
      <c r="M106" s="295" t="s">
        <v>16372</v>
      </c>
    </row>
    <row r="107" spans="1:13" ht="15" customHeight="1" x14ac:dyDescent="0.25">
      <c r="A107" s="295" t="s">
        <v>1930</v>
      </c>
      <c r="B107" s="295" t="s">
        <v>1930</v>
      </c>
      <c r="C107" s="295" t="s">
        <v>1931</v>
      </c>
      <c r="D107" s="295" t="s">
        <v>1931</v>
      </c>
      <c r="E107" s="295" t="s">
        <v>1932</v>
      </c>
      <c r="F107" s="295" t="s">
        <v>1933</v>
      </c>
      <c r="G107" s="295" t="s">
        <v>168</v>
      </c>
      <c r="H107" s="295" t="s">
        <v>1589</v>
      </c>
      <c r="I107" s="295" t="s">
        <v>1714</v>
      </c>
      <c r="J107" s="295" t="s">
        <v>174</v>
      </c>
      <c r="K107" s="295" t="s">
        <v>1892</v>
      </c>
      <c r="L107" s="286">
        <v>0</v>
      </c>
      <c r="M107" s="295" t="s">
        <v>16372</v>
      </c>
    </row>
    <row r="108" spans="1:13" ht="15" customHeight="1" x14ac:dyDescent="0.25">
      <c r="A108" s="295" t="s">
        <v>1934</v>
      </c>
      <c r="B108" s="295" t="s">
        <v>1930</v>
      </c>
      <c r="C108" s="295" t="s">
        <v>1935</v>
      </c>
      <c r="D108" s="295" t="s">
        <v>1931</v>
      </c>
      <c r="E108" s="295" t="s">
        <v>1936</v>
      </c>
      <c r="F108" s="295" t="s">
        <v>1933</v>
      </c>
      <c r="G108" s="295" t="s">
        <v>168</v>
      </c>
      <c r="H108" s="295" t="s">
        <v>1632</v>
      </c>
      <c r="I108" s="295" t="s">
        <v>1714</v>
      </c>
      <c r="J108" s="295" t="s">
        <v>174</v>
      </c>
      <c r="K108" s="295" t="s">
        <v>1892</v>
      </c>
      <c r="L108" s="287">
        <v>0</v>
      </c>
      <c r="M108" s="295" t="s">
        <v>16372</v>
      </c>
    </row>
    <row r="109" spans="1:13" ht="15" customHeight="1" x14ac:dyDescent="0.25">
      <c r="A109" s="295" t="s">
        <v>202</v>
      </c>
      <c r="B109" s="295" t="s">
        <v>202</v>
      </c>
      <c r="C109" s="295" t="s">
        <v>203</v>
      </c>
      <c r="D109" s="295" t="s">
        <v>203</v>
      </c>
      <c r="E109" s="295" t="s">
        <v>1606</v>
      </c>
      <c r="F109" s="295" t="s">
        <v>1937</v>
      </c>
      <c r="G109" s="295" t="s">
        <v>168</v>
      </c>
      <c r="H109" s="295" t="s">
        <v>1589</v>
      </c>
      <c r="I109" s="295" t="s">
        <v>1714</v>
      </c>
      <c r="J109" s="295" t="s">
        <v>174</v>
      </c>
      <c r="K109" s="295" t="s">
        <v>1892</v>
      </c>
      <c r="L109" s="286">
        <v>0</v>
      </c>
      <c r="M109" s="295" t="s">
        <v>16372</v>
      </c>
    </row>
    <row r="110" spans="1:13" ht="15" customHeight="1" x14ac:dyDescent="0.25">
      <c r="A110" s="295" t="s">
        <v>1938</v>
      </c>
      <c r="B110" s="295" t="s">
        <v>1938</v>
      </c>
      <c r="C110" s="295" t="s">
        <v>1939</v>
      </c>
      <c r="D110" s="295" t="s">
        <v>1939</v>
      </c>
      <c r="E110" s="295" t="s">
        <v>1606</v>
      </c>
      <c r="F110" s="295" t="s">
        <v>1940</v>
      </c>
      <c r="G110" s="295" t="s">
        <v>1594</v>
      </c>
      <c r="H110" s="295" t="s">
        <v>1589</v>
      </c>
      <c r="I110" s="295" t="s">
        <v>1714</v>
      </c>
      <c r="J110" s="295" t="s">
        <v>174</v>
      </c>
      <c r="L110" s="286">
        <v>0</v>
      </c>
      <c r="M110" s="295" t="s">
        <v>16372</v>
      </c>
    </row>
    <row r="111" spans="1:13" ht="15" customHeight="1" x14ac:dyDescent="0.25">
      <c r="A111" s="295" t="s">
        <v>1941</v>
      </c>
      <c r="B111" s="295" t="s">
        <v>1941</v>
      </c>
      <c r="C111" s="295" t="s">
        <v>1942</v>
      </c>
      <c r="D111" s="295" t="s">
        <v>1942</v>
      </c>
      <c r="E111" s="295" t="s">
        <v>1606</v>
      </c>
      <c r="F111" s="295" t="s">
        <v>1943</v>
      </c>
      <c r="G111" s="295" t="s">
        <v>168</v>
      </c>
      <c r="H111" s="295" t="s">
        <v>1589</v>
      </c>
      <c r="I111" s="295" t="s">
        <v>1598</v>
      </c>
      <c r="J111" s="295" t="s">
        <v>188</v>
      </c>
      <c r="K111" s="295" t="s">
        <v>1603</v>
      </c>
      <c r="L111" s="286">
        <v>0</v>
      </c>
      <c r="M111" s="295" t="s">
        <v>16372</v>
      </c>
    </row>
    <row r="112" spans="1:13" ht="15" customHeight="1" x14ac:dyDescent="0.25">
      <c r="A112" s="295" t="s">
        <v>1944</v>
      </c>
      <c r="B112" s="295" t="s">
        <v>1944</v>
      </c>
      <c r="C112" s="295" t="s">
        <v>1945</v>
      </c>
      <c r="D112" s="295" t="s">
        <v>1945</v>
      </c>
      <c r="E112" s="295" t="s">
        <v>1606</v>
      </c>
      <c r="F112" s="295" t="s">
        <v>1946</v>
      </c>
      <c r="G112" s="295" t="s">
        <v>168</v>
      </c>
      <c r="H112" s="295" t="s">
        <v>1589</v>
      </c>
      <c r="I112" s="295" t="s">
        <v>1598</v>
      </c>
      <c r="J112" s="295" t="s">
        <v>188</v>
      </c>
      <c r="K112" s="295" t="s">
        <v>1603</v>
      </c>
      <c r="L112" s="286">
        <v>0</v>
      </c>
      <c r="M112" s="295" t="s">
        <v>16372</v>
      </c>
    </row>
    <row r="113" spans="1:13" ht="15" customHeight="1" x14ac:dyDescent="0.25">
      <c r="A113" s="295" t="s">
        <v>1947</v>
      </c>
      <c r="B113" s="295" t="s">
        <v>1947</v>
      </c>
      <c r="C113" s="295" t="s">
        <v>1948</v>
      </c>
      <c r="D113" s="295" t="s">
        <v>1948</v>
      </c>
      <c r="E113" s="295" t="s">
        <v>1606</v>
      </c>
      <c r="F113" s="295" t="s">
        <v>1949</v>
      </c>
      <c r="G113" s="295" t="s">
        <v>1594</v>
      </c>
      <c r="H113" s="295" t="s">
        <v>1589</v>
      </c>
      <c r="I113" s="295" t="s">
        <v>1598</v>
      </c>
      <c r="J113" s="295" t="s">
        <v>188</v>
      </c>
      <c r="L113" s="286">
        <v>0</v>
      </c>
      <c r="M113" s="295" t="s">
        <v>16372</v>
      </c>
    </row>
    <row r="114" spans="1:13" ht="15" customHeight="1" x14ac:dyDescent="0.25">
      <c r="A114" s="295" t="s">
        <v>1950</v>
      </c>
      <c r="B114" s="295" t="s">
        <v>1950</v>
      </c>
      <c r="C114" s="295" t="s">
        <v>1951</v>
      </c>
      <c r="D114" s="295" t="s">
        <v>1951</v>
      </c>
      <c r="E114" s="295" t="s">
        <v>1952</v>
      </c>
      <c r="F114" s="295" t="s">
        <v>1953</v>
      </c>
      <c r="G114" s="295" t="s">
        <v>168</v>
      </c>
      <c r="H114" s="295" t="s">
        <v>1589</v>
      </c>
      <c r="I114" s="295" t="s">
        <v>1598</v>
      </c>
      <c r="J114" s="295" t="s">
        <v>1954</v>
      </c>
      <c r="K114" s="295" t="s">
        <v>1955</v>
      </c>
      <c r="L114" s="286">
        <v>0</v>
      </c>
      <c r="M114" s="295" t="s">
        <v>16372</v>
      </c>
    </row>
    <row r="115" spans="1:13" ht="15" customHeight="1" x14ac:dyDescent="0.25">
      <c r="A115" s="295" t="s">
        <v>1956</v>
      </c>
      <c r="B115" s="295" t="s">
        <v>1956</v>
      </c>
      <c r="C115" s="295" t="s">
        <v>1957</v>
      </c>
      <c r="D115" s="295" t="s">
        <v>1957</v>
      </c>
      <c r="E115" s="295" t="s">
        <v>1958</v>
      </c>
      <c r="F115" s="295" t="s">
        <v>1959</v>
      </c>
      <c r="G115" s="295" t="s">
        <v>1594</v>
      </c>
      <c r="H115" s="295" t="s">
        <v>1589</v>
      </c>
      <c r="I115" s="295" t="s">
        <v>1598</v>
      </c>
      <c r="J115" s="295" t="s">
        <v>1954</v>
      </c>
      <c r="L115" s="286">
        <v>0</v>
      </c>
      <c r="M115" s="295" t="s">
        <v>16372</v>
      </c>
    </row>
    <row r="116" spans="1:13" ht="15" customHeight="1" x14ac:dyDescent="0.25">
      <c r="A116" s="295" t="s">
        <v>1960</v>
      </c>
      <c r="B116" s="295" t="s">
        <v>1960</v>
      </c>
      <c r="C116" s="295" t="s">
        <v>1961</v>
      </c>
      <c r="D116" s="295" t="s">
        <v>1961</v>
      </c>
      <c r="E116" s="295" t="s">
        <v>1962</v>
      </c>
      <c r="F116" s="295" t="s">
        <v>1963</v>
      </c>
      <c r="G116" s="295" t="s">
        <v>168</v>
      </c>
      <c r="H116" s="295" t="s">
        <v>1589</v>
      </c>
      <c r="I116" s="295" t="s">
        <v>1598</v>
      </c>
      <c r="J116" s="295" t="s">
        <v>179</v>
      </c>
      <c r="K116" s="295" t="s">
        <v>1325</v>
      </c>
      <c r="L116" s="286">
        <v>0</v>
      </c>
      <c r="M116" s="295" t="s">
        <v>16372</v>
      </c>
    </row>
    <row r="117" spans="1:13" ht="15" customHeight="1" x14ac:dyDescent="0.25">
      <c r="A117" s="295" t="s">
        <v>1964</v>
      </c>
      <c r="B117" s="295" t="s">
        <v>1964</v>
      </c>
      <c r="C117" s="295" t="s">
        <v>1965</v>
      </c>
      <c r="D117" s="295" t="s">
        <v>1965</v>
      </c>
      <c r="E117" s="295" t="s">
        <v>1962</v>
      </c>
      <c r="F117" s="295" t="s">
        <v>1966</v>
      </c>
      <c r="G117" s="295" t="s">
        <v>1594</v>
      </c>
      <c r="H117" s="295" t="s">
        <v>1589</v>
      </c>
      <c r="I117" s="295" t="s">
        <v>1598</v>
      </c>
      <c r="J117" s="295" t="s">
        <v>179</v>
      </c>
      <c r="L117" s="286">
        <v>0</v>
      </c>
      <c r="M117" s="295" t="s">
        <v>16372</v>
      </c>
    </row>
    <row r="118" spans="1:13" ht="15" customHeight="1" x14ac:dyDescent="0.25">
      <c r="A118" s="295" t="s">
        <v>1967</v>
      </c>
      <c r="B118" s="295" t="s">
        <v>1967</v>
      </c>
      <c r="C118" s="295" t="s">
        <v>1968</v>
      </c>
      <c r="D118" s="295" t="s">
        <v>1968</v>
      </c>
      <c r="E118" s="295" t="s">
        <v>1606</v>
      </c>
      <c r="F118" s="295" t="s">
        <v>1969</v>
      </c>
      <c r="G118" s="295" t="s">
        <v>168</v>
      </c>
      <c r="H118" s="295" t="s">
        <v>1589</v>
      </c>
      <c r="I118" s="295" t="s">
        <v>1714</v>
      </c>
      <c r="J118" s="295" t="s">
        <v>353</v>
      </c>
      <c r="K118" s="295" t="s">
        <v>1603</v>
      </c>
      <c r="L118" s="286">
        <v>7</v>
      </c>
      <c r="M118" s="295" t="s">
        <v>171</v>
      </c>
    </row>
    <row r="119" spans="1:13" ht="15" customHeight="1" x14ac:dyDescent="0.25">
      <c r="A119" s="295" t="s">
        <v>1970</v>
      </c>
      <c r="B119" s="295" t="s">
        <v>1970</v>
      </c>
      <c r="C119" s="295" t="s">
        <v>1971</v>
      </c>
      <c r="D119" s="295" t="s">
        <v>1971</v>
      </c>
      <c r="E119" s="295" t="s">
        <v>1606</v>
      </c>
      <c r="F119" s="295" t="s">
        <v>1972</v>
      </c>
      <c r="G119" s="295" t="s">
        <v>1594</v>
      </c>
      <c r="H119" s="295" t="s">
        <v>1589</v>
      </c>
      <c r="I119" s="295" t="s">
        <v>1714</v>
      </c>
      <c r="J119" s="295" t="s">
        <v>353</v>
      </c>
      <c r="L119" s="286">
        <v>7</v>
      </c>
      <c r="M119" s="295" t="s">
        <v>171</v>
      </c>
    </row>
    <row r="120" spans="1:13" ht="15" customHeight="1" x14ac:dyDescent="0.25">
      <c r="A120" s="295" t="s">
        <v>1973</v>
      </c>
      <c r="B120" s="295" t="s">
        <v>1973</v>
      </c>
      <c r="C120" s="295" t="s">
        <v>206</v>
      </c>
      <c r="D120" s="295" t="s">
        <v>206</v>
      </c>
      <c r="E120" s="295" t="s">
        <v>1606</v>
      </c>
      <c r="F120" s="295" t="s">
        <v>1974</v>
      </c>
      <c r="G120" s="295" t="s">
        <v>1594</v>
      </c>
      <c r="H120" s="295" t="s">
        <v>1589</v>
      </c>
      <c r="I120" s="295" t="s">
        <v>1714</v>
      </c>
      <c r="J120" s="295" t="s">
        <v>205</v>
      </c>
      <c r="L120" s="286">
        <v>5</v>
      </c>
      <c r="M120" s="295" t="s">
        <v>171</v>
      </c>
    </row>
    <row r="121" spans="1:13" ht="15" customHeight="1" x14ac:dyDescent="0.25">
      <c r="A121" s="295" t="s">
        <v>1975</v>
      </c>
      <c r="B121" s="295" t="s">
        <v>1975</v>
      </c>
      <c r="C121" s="295" t="s">
        <v>1976</v>
      </c>
      <c r="D121" s="295" t="s">
        <v>1976</v>
      </c>
      <c r="E121" s="295" t="s">
        <v>1618</v>
      </c>
      <c r="F121" s="295" t="s">
        <v>1977</v>
      </c>
      <c r="G121" s="295" t="s">
        <v>168</v>
      </c>
      <c r="H121" s="295" t="s">
        <v>1589</v>
      </c>
      <c r="I121" s="295" t="s">
        <v>1714</v>
      </c>
      <c r="J121" s="295" t="s">
        <v>205</v>
      </c>
      <c r="K121" s="295" t="s">
        <v>1603</v>
      </c>
      <c r="L121" s="286">
        <v>5</v>
      </c>
      <c r="M121" s="295" t="s">
        <v>171</v>
      </c>
    </row>
    <row r="122" spans="1:13" ht="15" customHeight="1" x14ac:dyDescent="0.25">
      <c r="A122" s="295" t="s">
        <v>207</v>
      </c>
      <c r="B122" s="295" t="s">
        <v>207</v>
      </c>
      <c r="C122" s="295" t="s">
        <v>208</v>
      </c>
      <c r="D122" s="295" t="s">
        <v>208</v>
      </c>
      <c r="E122" s="295" t="s">
        <v>1978</v>
      </c>
      <c r="F122" s="295" t="s">
        <v>1979</v>
      </c>
      <c r="G122" s="295" t="s">
        <v>168</v>
      </c>
      <c r="H122" s="295" t="s">
        <v>1589</v>
      </c>
      <c r="I122" s="295" t="s">
        <v>1714</v>
      </c>
      <c r="J122" s="295" t="s">
        <v>205</v>
      </c>
      <c r="K122" s="295" t="s">
        <v>1603</v>
      </c>
      <c r="L122" s="286">
        <v>6</v>
      </c>
      <c r="M122" s="295" t="s">
        <v>171</v>
      </c>
    </row>
    <row r="123" spans="1:13" ht="15" customHeight="1" x14ac:dyDescent="0.25">
      <c r="A123" s="295" t="s">
        <v>1980</v>
      </c>
      <c r="B123" s="295" t="s">
        <v>1980</v>
      </c>
      <c r="C123" s="295" t="s">
        <v>1981</v>
      </c>
      <c r="D123" s="295" t="s">
        <v>1981</v>
      </c>
      <c r="E123" s="295" t="s">
        <v>1982</v>
      </c>
      <c r="F123" s="295" t="s">
        <v>1983</v>
      </c>
      <c r="G123" s="295" t="s">
        <v>168</v>
      </c>
      <c r="H123" s="295" t="s">
        <v>1589</v>
      </c>
      <c r="I123" s="295" t="s">
        <v>1598</v>
      </c>
      <c r="J123" s="295" t="s">
        <v>255</v>
      </c>
      <c r="K123" s="295" t="s">
        <v>1603</v>
      </c>
      <c r="L123" s="286">
        <v>0</v>
      </c>
      <c r="M123" s="295" t="s">
        <v>16372</v>
      </c>
    </row>
    <row r="124" spans="1:13" ht="15" customHeight="1" x14ac:dyDescent="0.25">
      <c r="A124" s="295" t="s">
        <v>1984</v>
      </c>
      <c r="B124" s="295" t="s">
        <v>1984</v>
      </c>
      <c r="C124" s="295" t="s">
        <v>1985</v>
      </c>
      <c r="D124" s="295" t="s">
        <v>1985</v>
      </c>
      <c r="E124" s="295" t="s">
        <v>1986</v>
      </c>
      <c r="F124" s="295" t="s">
        <v>1987</v>
      </c>
      <c r="G124" s="295" t="s">
        <v>1594</v>
      </c>
      <c r="H124" s="295" t="s">
        <v>1589</v>
      </c>
      <c r="I124" s="295" t="s">
        <v>1598</v>
      </c>
      <c r="J124" s="295" t="s">
        <v>255</v>
      </c>
      <c r="L124" s="286">
        <v>0</v>
      </c>
      <c r="M124" s="295" t="s">
        <v>16372</v>
      </c>
    </row>
    <row r="125" spans="1:13" ht="15" customHeight="1" x14ac:dyDescent="0.25">
      <c r="A125" s="295" t="s">
        <v>1988</v>
      </c>
      <c r="B125" s="295" t="s">
        <v>1988</v>
      </c>
      <c r="C125" s="295" t="s">
        <v>1989</v>
      </c>
      <c r="D125" s="295" t="s">
        <v>1989</v>
      </c>
      <c r="E125" s="295" t="s">
        <v>1606</v>
      </c>
      <c r="F125" s="295" t="s">
        <v>1990</v>
      </c>
      <c r="G125" s="295" t="s">
        <v>168</v>
      </c>
      <c r="H125" s="295" t="s">
        <v>1589</v>
      </c>
      <c r="I125" s="295" t="s">
        <v>1714</v>
      </c>
      <c r="J125" s="295" t="s">
        <v>353</v>
      </c>
      <c r="K125" s="295" t="s">
        <v>1603</v>
      </c>
      <c r="L125" s="286">
        <v>5</v>
      </c>
      <c r="M125" s="295" t="s">
        <v>171</v>
      </c>
    </row>
    <row r="126" spans="1:13" ht="15" customHeight="1" x14ac:dyDescent="0.25">
      <c r="A126" s="295" t="s">
        <v>1991</v>
      </c>
      <c r="B126" s="295" t="s">
        <v>1991</v>
      </c>
      <c r="C126" s="295" t="s">
        <v>204</v>
      </c>
      <c r="D126" s="295" t="s">
        <v>204</v>
      </c>
      <c r="E126" s="295" t="s">
        <v>1606</v>
      </c>
      <c r="F126" s="295" t="s">
        <v>1992</v>
      </c>
      <c r="G126" s="295" t="s">
        <v>168</v>
      </c>
      <c r="H126" s="295" t="s">
        <v>1589</v>
      </c>
      <c r="I126" s="295" t="s">
        <v>1714</v>
      </c>
      <c r="J126" s="295" t="s">
        <v>353</v>
      </c>
      <c r="K126" s="295" t="s">
        <v>1603</v>
      </c>
      <c r="L126" s="286">
        <v>0</v>
      </c>
      <c r="M126" s="295" t="s">
        <v>16372</v>
      </c>
    </row>
    <row r="127" spans="1:13" ht="15" customHeight="1" x14ac:dyDescent="0.25">
      <c r="A127" s="295" t="s">
        <v>211</v>
      </c>
      <c r="B127" s="295" t="s">
        <v>211</v>
      </c>
      <c r="C127" s="295" t="s">
        <v>212</v>
      </c>
      <c r="D127" s="295" t="s">
        <v>212</v>
      </c>
      <c r="E127" s="295" t="s">
        <v>1606</v>
      </c>
      <c r="F127" s="295" t="s">
        <v>1993</v>
      </c>
      <c r="G127" s="295" t="s">
        <v>168</v>
      </c>
      <c r="H127" s="295" t="s">
        <v>1589</v>
      </c>
      <c r="I127" s="295" t="s">
        <v>1714</v>
      </c>
      <c r="J127" s="295" t="s">
        <v>353</v>
      </c>
      <c r="K127" s="295" t="s">
        <v>1603</v>
      </c>
      <c r="L127" s="286">
        <v>0</v>
      </c>
      <c r="M127" s="295" t="s">
        <v>16372</v>
      </c>
    </row>
    <row r="128" spans="1:13" ht="15" customHeight="1" x14ac:dyDescent="0.25">
      <c r="A128" s="295" t="s">
        <v>1994</v>
      </c>
      <c r="B128" s="295" t="s">
        <v>1994</v>
      </c>
      <c r="C128" s="295" t="s">
        <v>210</v>
      </c>
      <c r="D128" s="295" t="s">
        <v>210</v>
      </c>
      <c r="E128" s="295" t="s">
        <v>1606</v>
      </c>
      <c r="F128" s="295" t="s">
        <v>1995</v>
      </c>
      <c r="G128" s="295" t="s">
        <v>1594</v>
      </c>
      <c r="H128" s="295" t="s">
        <v>1589</v>
      </c>
      <c r="I128" s="295" t="s">
        <v>1714</v>
      </c>
      <c r="J128" s="295" t="s">
        <v>353</v>
      </c>
      <c r="L128" s="286">
        <v>0</v>
      </c>
      <c r="M128" s="295" t="s">
        <v>16372</v>
      </c>
    </row>
    <row r="129" spans="1:13" ht="15" customHeight="1" x14ac:dyDescent="0.25">
      <c r="A129" s="295" t="s">
        <v>1996</v>
      </c>
      <c r="B129" s="295" t="s">
        <v>1996</v>
      </c>
      <c r="C129" s="295" t="s">
        <v>1997</v>
      </c>
      <c r="D129" s="295" t="s">
        <v>1997</v>
      </c>
      <c r="E129" s="295" t="s">
        <v>1774</v>
      </c>
      <c r="F129" s="295" t="s">
        <v>1998</v>
      </c>
      <c r="G129" s="295" t="s">
        <v>168</v>
      </c>
      <c r="H129" s="295" t="s">
        <v>1589</v>
      </c>
      <c r="I129" s="295" t="s">
        <v>1714</v>
      </c>
      <c r="J129" s="295" t="s">
        <v>353</v>
      </c>
      <c r="K129" s="295" t="s">
        <v>1603</v>
      </c>
      <c r="L129" s="286">
        <v>6</v>
      </c>
      <c r="M129" s="295" t="s">
        <v>171</v>
      </c>
    </row>
    <row r="130" spans="1:13" ht="15" customHeight="1" x14ac:dyDescent="0.25">
      <c r="A130" s="295" t="s">
        <v>1999</v>
      </c>
      <c r="B130" s="295" t="s">
        <v>1999</v>
      </c>
      <c r="C130" s="295" t="s">
        <v>213</v>
      </c>
      <c r="D130" s="295" t="s">
        <v>213</v>
      </c>
      <c r="E130" s="295" t="s">
        <v>1606</v>
      </c>
      <c r="F130" s="295" t="s">
        <v>2000</v>
      </c>
      <c r="G130" s="295" t="s">
        <v>168</v>
      </c>
      <c r="H130" s="295" t="s">
        <v>1589</v>
      </c>
      <c r="I130" s="295" t="s">
        <v>1714</v>
      </c>
      <c r="J130" s="295" t="s">
        <v>353</v>
      </c>
      <c r="K130" s="295" t="s">
        <v>1603</v>
      </c>
      <c r="L130" s="286">
        <v>0</v>
      </c>
      <c r="M130" s="295" t="s">
        <v>16372</v>
      </c>
    </row>
    <row r="131" spans="1:13" ht="15" customHeight="1" x14ac:dyDescent="0.25">
      <c r="A131" s="295" t="s">
        <v>2001</v>
      </c>
      <c r="B131" s="295" t="s">
        <v>2001</v>
      </c>
      <c r="C131" s="295" t="s">
        <v>2002</v>
      </c>
      <c r="D131" s="295" t="s">
        <v>2002</v>
      </c>
      <c r="E131" s="295" t="s">
        <v>2003</v>
      </c>
      <c r="F131" s="295" t="s">
        <v>2004</v>
      </c>
      <c r="G131" s="295" t="s">
        <v>168</v>
      </c>
      <c r="H131" s="295" t="s">
        <v>1589</v>
      </c>
      <c r="I131" s="295" t="s">
        <v>1598</v>
      </c>
      <c r="J131" s="295" t="s">
        <v>215</v>
      </c>
      <c r="K131" s="295" t="s">
        <v>1325</v>
      </c>
      <c r="L131" s="286">
        <v>0</v>
      </c>
      <c r="M131" s="295" t="s">
        <v>16372</v>
      </c>
    </row>
    <row r="132" spans="1:13" ht="15" customHeight="1" x14ac:dyDescent="0.25">
      <c r="A132" s="295" t="s">
        <v>216</v>
      </c>
      <c r="B132" s="295" t="s">
        <v>216</v>
      </c>
      <c r="C132" s="295" t="s">
        <v>2005</v>
      </c>
      <c r="D132" s="295" t="s">
        <v>2005</v>
      </c>
      <c r="E132" s="295" t="s">
        <v>2003</v>
      </c>
      <c r="F132" s="295" t="s">
        <v>2006</v>
      </c>
      <c r="G132" s="295" t="s">
        <v>168</v>
      </c>
      <c r="H132" s="295" t="s">
        <v>1589</v>
      </c>
      <c r="I132" s="295" t="s">
        <v>1598</v>
      </c>
      <c r="J132" s="295" t="s">
        <v>215</v>
      </c>
      <c r="K132" s="295" t="s">
        <v>1230</v>
      </c>
      <c r="L132" s="286">
        <v>6</v>
      </c>
      <c r="M132" s="295" t="s">
        <v>171</v>
      </c>
    </row>
    <row r="133" spans="1:13" ht="15" customHeight="1" x14ac:dyDescent="0.25">
      <c r="A133" s="295" t="s">
        <v>2007</v>
      </c>
      <c r="B133" s="295" t="s">
        <v>2007</v>
      </c>
      <c r="C133" s="295" t="s">
        <v>2008</v>
      </c>
      <c r="D133" s="295" t="s">
        <v>2008</v>
      </c>
      <c r="E133" s="295" t="s">
        <v>2009</v>
      </c>
      <c r="F133" s="295" t="s">
        <v>2010</v>
      </c>
      <c r="G133" s="295" t="s">
        <v>168</v>
      </c>
      <c r="H133" s="295" t="s">
        <v>1589</v>
      </c>
      <c r="I133" s="295" t="s">
        <v>1598</v>
      </c>
      <c r="J133" s="295" t="s">
        <v>215</v>
      </c>
      <c r="K133" s="295" t="s">
        <v>1230</v>
      </c>
      <c r="L133" s="286">
        <v>4</v>
      </c>
      <c r="M133" s="295" t="s">
        <v>171</v>
      </c>
    </row>
    <row r="134" spans="1:13" ht="15" customHeight="1" x14ac:dyDescent="0.25">
      <c r="A134" s="295" t="s">
        <v>2011</v>
      </c>
      <c r="B134" s="295" t="s">
        <v>2011</v>
      </c>
      <c r="C134" s="295" t="s">
        <v>2012</v>
      </c>
      <c r="D134" s="295" t="s">
        <v>2012</v>
      </c>
      <c r="E134" s="295" t="s">
        <v>1592</v>
      </c>
      <c r="F134" s="295" t="s">
        <v>2013</v>
      </c>
      <c r="G134" s="295" t="s">
        <v>1594</v>
      </c>
      <c r="H134" s="295" t="s">
        <v>1589</v>
      </c>
      <c r="I134" s="295" t="s">
        <v>1598</v>
      </c>
      <c r="J134" s="295" t="s">
        <v>215</v>
      </c>
      <c r="L134" s="286">
        <v>4</v>
      </c>
      <c r="M134" s="295" t="s">
        <v>171</v>
      </c>
    </row>
    <row r="135" spans="1:13" ht="15" customHeight="1" x14ac:dyDescent="0.25">
      <c r="A135" s="295" t="s">
        <v>220</v>
      </c>
      <c r="B135" s="295" t="s">
        <v>220</v>
      </c>
      <c r="C135" s="295" t="s">
        <v>219</v>
      </c>
      <c r="D135" s="295" t="s">
        <v>219</v>
      </c>
      <c r="E135" s="295" t="s">
        <v>2014</v>
      </c>
      <c r="F135" s="295" t="s">
        <v>2015</v>
      </c>
      <c r="G135" s="295" t="s">
        <v>1676</v>
      </c>
      <c r="H135" s="295" t="s">
        <v>1589</v>
      </c>
      <c r="I135" s="295" t="s">
        <v>1714</v>
      </c>
      <c r="J135" s="295" t="s">
        <v>174</v>
      </c>
      <c r="K135" s="295" t="s">
        <v>1892</v>
      </c>
      <c r="L135" s="287">
        <v>7</v>
      </c>
      <c r="M135" s="295" t="s">
        <v>171</v>
      </c>
    </row>
    <row r="136" spans="1:13" ht="15" customHeight="1" x14ac:dyDescent="0.25">
      <c r="A136" s="295" t="s">
        <v>217</v>
      </c>
      <c r="B136" s="295" t="s">
        <v>217</v>
      </c>
      <c r="C136" s="295" t="s">
        <v>218</v>
      </c>
      <c r="D136" s="295" t="s">
        <v>218</v>
      </c>
      <c r="E136" s="295" t="s">
        <v>2014</v>
      </c>
      <c r="F136" s="295" t="s">
        <v>2015</v>
      </c>
      <c r="G136" s="295" t="s">
        <v>1678</v>
      </c>
      <c r="H136" s="295" t="s">
        <v>1589</v>
      </c>
      <c r="I136" s="295" t="s">
        <v>1714</v>
      </c>
      <c r="J136" s="295" t="s">
        <v>174</v>
      </c>
      <c r="K136" s="295" t="s">
        <v>1892</v>
      </c>
      <c r="L136" s="286">
        <v>7</v>
      </c>
      <c r="M136" s="295" t="s">
        <v>171</v>
      </c>
    </row>
    <row r="137" spans="1:13" ht="15" customHeight="1" x14ac:dyDescent="0.25">
      <c r="A137" s="295" t="s">
        <v>2016</v>
      </c>
      <c r="B137" s="295" t="s">
        <v>2016</v>
      </c>
      <c r="C137" s="295" t="s">
        <v>2017</v>
      </c>
      <c r="D137" s="295" t="s">
        <v>2017</v>
      </c>
      <c r="E137" s="295" t="s">
        <v>2014</v>
      </c>
      <c r="F137" s="295" t="s">
        <v>2018</v>
      </c>
      <c r="G137" s="295" t="s">
        <v>168</v>
      </c>
      <c r="H137" s="295" t="s">
        <v>1589</v>
      </c>
      <c r="I137" s="295" t="s">
        <v>1714</v>
      </c>
      <c r="J137" s="295" t="s">
        <v>174</v>
      </c>
      <c r="K137" s="295" t="s">
        <v>1892</v>
      </c>
      <c r="L137" s="286">
        <v>2</v>
      </c>
      <c r="M137" s="295" t="s">
        <v>171</v>
      </c>
    </row>
    <row r="138" spans="1:13" ht="15" customHeight="1" x14ac:dyDescent="0.25">
      <c r="A138" s="295" t="s">
        <v>221</v>
      </c>
      <c r="B138" s="295" t="s">
        <v>221</v>
      </c>
      <c r="C138" s="295" t="s">
        <v>209</v>
      </c>
      <c r="D138" s="295" t="s">
        <v>209</v>
      </c>
      <c r="E138" s="295" t="s">
        <v>2019</v>
      </c>
      <c r="F138" s="295" t="s">
        <v>2020</v>
      </c>
      <c r="G138" s="295" t="s">
        <v>168</v>
      </c>
      <c r="H138" s="295" t="s">
        <v>1589</v>
      </c>
      <c r="I138" s="295" t="s">
        <v>1714</v>
      </c>
      <c r="J138" s="295" t="s">
        <v>174</v>
      </c>
      <c r="K138" s="295" t="s">
        <v>1892</v>
      </c>
      <c r="L138" s="286">
        <v>0</v>
      </c>
      <c r="M138" s="295" t="s">
        <v>16372</v>
      </c>
    </row>
    <row r="139" spans="1:13" ht="15" customHeight="1" x14ac:dyDescent="0.25">
      <c r="A139" s="295" t="s">
        <v>2021</v>
      </c>
      <c r="B139" s="295" t="s">
        <v>2021</v>
      </c>
      <c r="C139" s="295" t="s">
        <v>2022</v>
      </c>
      <c r="D139" s="295" t="s">
        <v>2022</v>
      </c>
      <c r="E139" s="295" t="s">
        <v>2023</v>
      </c>
      <c r="F139" s="295" t="s">
        <v>2024</v>
      </c>
      <c r="G139" s="295" t="s">
        <v>168</v>
      </c>
      <c r="H139" s="295" t="s">
        <v>1589</v>
      </c>
      <c r="I139" s="295" t="s">
        <v>1714</v>
      </c>
      <c r="J139" s="295" t="s">
        <v>174</v>
      </c>
      <c r="K139" s="295" t="s">
        <v>1892</v>
      </c>
      <c r="L139" s="286">
        <v>0</v>
      </c>
      <c r="M139" s="295" t="s">
        <v>16372</v>
      </c>
    </row>
    <row r="140" spans="1:13" ht="15" customHeight="1" x14ac:dyDescent="0.25">
      <c r="A140" s="295" t="s">
        <v>223</v>
      </c>
      <c r="B140" s="295" t="s">
        <v>223</v>
      </c>
      <c r="C140" s="295" t="s">
        <v>224</v>
      </c>
      <c r="D140" s="295" t="s">
        <v>224</v>
      </c>
      <c r="E140" s="295" t="s">
        <v>1606</v>
      </c>
      <c r="F140" s="295" t="s">
        <v>2025</v>
      </c>
      <c r="G140" s="295" t="s">
        <v>168</v>
      </c>
      <c r="H140" s="295" t="s">
        <v>1589</v>
      </c>
      <c r="I140" s="295" t="s">
        <v>1714</v>
      </c>
      <c r="J140" s="295" t="s">
        <v>174</v>
      </c>
      <c r="K140" s="295" t="s">
        <v>1892</v>
      </c>
      <c r="L140" s="286">
        <v>0</v>
      </c>
      <c r="M140" s="295" t="s">
        <v>16372</v>
      </c>
    </row>
    <row r="141" spans="1:13" ht="15" customHeight="1" x14ac:dyDescent="0.25">
      <c r="A141" s="295" t="s">
        <v>2026</v>
      </c>
      <c r="B141" s="295" t="s">
        <v>2026</v>
      </c>
      <c r="C141" s="295" t="s">
        <v>222</v>
      </c>
      <c r="D141" s="295" t="s">
        <v>222</v>
      </c>
      <c r="E141" s="295" t="s">
        <v>1606</v>
      </c>
      <c r="F141" s="295" t="s">
        <v>2027</v>
      </c>
      <c r="G141" s="295" t="s">
        <v>1594</v>
      </c>
      <c r="H141" s="295" t="s">
        <v>1589</v>
      </c>
      <c r="I141" s="295" t="s">
        <v>1714</v>
      </c>
      <c r="J141" s="295" t="s">
        <v>174</v>
      </c>
      <c r="L141" s="286">
        <v>0</v>
      </c>
      <c r="M141" s="295" t="s">
        <v>16372</v>
      </c>
    </row>
    <row r="142" spans="1:13" ht="15" customHeight="1" x14ac:dyDescent="0.25">
      <c r="A142" s="295" t="s">
        <v>2028</v>
      </c>
      <c r="B142" s="295" t="s">
        <v>2028</v>
      </c>
      <c r="C142" s="295" t="s">
        <v>2029</v>
      </c>
      <c r="D142" s="295" t="s">
        <v>2029</v>
      </c>
      <c r="E142" s="295" t="s">
        <v>1606</v>
      </c>
      <c r="F142" s="295" t="s">
        <v>2030</v>
      </c>
      <c r="G142" s="295" t="s">
        <v>168</v>
      </c>
      <c r="H142" s="295" t="s">
        <v>1589</v>
      </c>
      <c r="I142" s="295" t="s">
        <v>1598</v>
      </c>
      <c r="J142" s="295" t="s">
        <v>1231</v>
      </c>
      <c r="K142" s="295" t="s">
        <v>1603</v>
      </c>
      <c r="L142" s="286">
        <v>0</v>
      </c>
      <c r="M142" s="295" t="s">
        <v>16372</v>
      </c>
    </row>
    <row r="143" spans="1:13" ht="15" customHeight="1" x14ac:dyDescent="0.25">
      <c r="A143" s="295" t="s">
        <v>2031</v>
      </c>
      <c r="B143" s="295" t="s">
        <v>2031</v>
      </c>
      <c r="C143" s="295" t="s">
        <v>2032</v>
      </c>
      <c r="D143" s="295" t="s">
        <v>2032</v>
      </c>
      <c r="E143" s="295" t="s">
        <v>1606</v>
      </c>
      <c r="F143" s="295" t="s">
        <v>2033</v>
      </c>
      <c r="G143" s="295" t="s">
        <v>1594</v>
      </c>
      <c r="H143" s="295" t="s">
        <v>1589</v>
      </c>
      <c r="I143" s="295" t="s">
        <v>1598</v>
      </c>
      <c r="J143" s="295" t="s">
        <v>1231</v>
      </c>
      <c r="L143" s="286">
        <v>0</v>
      </c>
      <c r="M143" s="295" t="s">
        <v>16372</v>
      </c>
    </row>
    <row r="144" spans="1:13" ht="15" customHeight="1" x14ac:dyDescent="0.25">
      <c r="A144" s="295" t="s">
        <v>2034</v>
      </c>
      <c r="B144" s="295" t="s">
        <v>2034</v>
      </c>
      <c r="C144" s="295" t="s">
        <v>2035</v>
      </c>
      <c r="D144" s="295" t="s">
        <v>2035</v>
      </c>
      <c r="E144" s="295" t="s">
        <v>2036</v>
      </c>
      <c r="F144" s="295" t="s">
        <v>2037</v>
      </c>
      <c r="G144" s="295" t="s">
        <v>168</v>
      </c>
      <c r="H144" s="295" t="s">
        <v>1589</v>
      </c>
      <c r="I144" s="295" t="s">
        <v>1598</v>
      </c>
      <c r="J144" s="295" t="s">
        <v>255</v>
      </c>
      <c r="K144" s="295" t="s">
        <v>1603</v>
      </c>
      <c r="L144" s="286">
        <v>0</v>
      </c>
      <c r="M144" s="295" t="s">
        <v>16372</v>
      </c>
    </row>
    <row r="145" spans="1:13" ht="15" customHeight="1" x14ac:dyDescent="0.25">
      <c r="A145" s="295" t="s">
        <v>2038</v>
      </c>
      <c r="B145" s="295" t="s">
        <v>2038</v>
      </c>
      <c r="C145" s="295" t="s">
        <v>2039</v>
      </c>
      <c r="D145" s="295" t="s">
        <v>2039</v>
      </c>
      <c r="E145" s="295" t="s">
        <v>1606</v>
      </c>
      <c r="F145" s="295" t="s">
        <v>2040</v>
      </c>
      <c r="G145" s="295" t="s">
        <v>1594</v>
      </c>
      <c r="H145" s="295" t="s">
        <v>1589</v>
      </c>
      <c r="I145" s="295" t="s">
        <v>1598</v>
      </c>
      <c r="J145" s="295" t="s">
        <v>255</v>
      </c>
      <c r="L145" s="286">
        <v>0</v>
      </c>
      <c r="M145" s="295" t="s">
        <v>16372</v>
      </c>
    </row>
    <row r="146" spans="1:13" ht="15" customHeight="1" x14ac:dyDescent="0.25">
      <c r="A146" s="295" t="s">
        <v>2041</v>
      </c>
      <c r="B146" s="295" t="s">
        <v>2041</v>
      </c>
      <c r="C146" s="295" t="s">
        <v>225</v>
      </c>
      <c r="D146" s="295" t="s">
        <v>225</v>
      </c>
      <c r="E146" s="295" t="s">
        <v>1606</v>
      </c>
      <c r="F146" s="295" t="s">
        <v>2042</v>
      </c>
      <c r="G146" s="295" t="s">
        <v>168</v>
      </c>
      <c r="H146" s="295" t="s">
        <v>1589</v>
      </c>
      <c r="I146" s="295" t="s">
        <v>1598</v>
      </c>
      <c r="J146" s="295" t="s">
        <v>305</v>
      </c>
      <c r="K146" s="295" t="s">
        <v>1603</v>
      </c>
      <c r="L146" s="287">
        <v>0</v>
      </c>
      <c r="M146" s="295" t="s">
        <v>16372</v>
      </c>
    </row>
    <row r="147" spans="1:13" ht="15" customHeight="1" x14ac:dyDescent="0.25">
      <c r="A147" s="295" t="s">
        <v>2043</v>
      </c>
      <c r="B147" s="295" t="s">
        <v>2043</v>
      </c>
      <c r="C147" s="295" t="s">
        <v>2044</v>
      </c>
      <c r="D147" s="295" t="s">
        <v>2044</v>
      </c>
      <c r="E147" s="295" t="s">
        <v>2045</v>
      </c>
      <c r="F147" s="295" t="s">
        <v>2046</v>
      </c>
      <c r="G147" s="295" t="s">
        <v>168</v>
      </c>
      <c r="H147" s="295" t="s">
        <v>1589</v>
      </c>
      <c r="I147" s="295" t="s">
        <v>1598</v>
      </c>
      <c r="J147" s="295" t="s">
        <v>305</v>
      </c>
      <c r="K147" s="295" t="s">
        <v>1603</v>
      </c>
      <c r="L147" s="286">
        <v>0</v>
      </c>
      <c r="M147" s="295" t="s">
        <v>16372</v>
      </c>
    </row>
    <row r="148" spans="1:13" ht="15" customHeight="1" x14ac:dyDescent="0.25">
      <c r="A148" s="295" t="s">
        <v>2047</v>
      </c>
      <c r="B148" s="295" t="s">
        <v>2047</v>
      </c>
      <c r="C148" s="295" t="s">
        <v>2048</v>
      </c>
      <c r="D148" s="295" t="s">
        <v>2048</v>
      </c>
      <c r="E148" s="295" t="s">
        <v>2049</v>
      </c>
      <c r="F148" s="295" t="s">
        <v>2050</v>
      </c>
      <c r="G148" s="295" t="s">
        <v>168</v>
      </c>
      <c r="H148" s="295" t="s">
        <v>1589</v>
      </c>
      <c r="I148" s="295" t="s">
        <v>1598</v>
      </c>
      <c r="J148" s="295" t="s">
        <v>305</v>
      </c>
      <c r="K148" s="295" t="s">
        <v>1603</v>
      </c>
      <c r="L148" s="286">
        <v>0</v>
      </c>
      <c r="M148" s="295" t="s">
        <v>16372</v>
      </c>
    </row>
    <row r="149" spans="1:13" ht="15" customHeight="1" x14ac:dyDescent="0.25">
      <c r="A149" s="295" t="s">
        <v>2051</v>
      </c>
      <c r="B149" s="295" t="s">
        <v>2051</v>
      </c>
      <c r="C149" s="295" t="s">
        <v>2052</v>
      </c>
      <c r="D149" s="295" t="s">
        <v>2052</v>
      </c>
      <c r="E149" s="295" t="s">
        <v>1606</v>
      </c>
      <c r="F149" s="295" t="s">
        <v>2053</v>
      </c>
      <c r="G149" s="295" t="s">
        <v>168</v>
      </c>
      <c r="H149" s="295" t="s">
        <v>1589</v>
      </c>
      <c r="I149" s="295" t="s">
        <v>1598</v>
      </c>
      <c r="J149" s="295" t="s">
        <v>305</v>
      </c>
      <c r="K149" s="295" t="s">
        <v>1603</v>
      </c>
      <c r="L149" s="286">
        <v>0</v>
      </c>
      <c r="M149" s="295" t="s">
        <v>16372</v>
      </c>
    </row>
    <row r="150" spans="1:13" ht="15" customHeight="1" x14ac:dyDescent="0.25">
      <c r="A150" s="295" t="s">
        <v>2054</v>
      </c>
      <c r="B150" s="295" t="s">
        <v>2054</v>
      </c>
      <c r="C150" s="295" t="s">
        <v>2055</v>
      </c>
      <c r="D150" s="295" t="s">
        <v>2055</v>
      </c>
      <c r="E150" s="295" t="s">
        <v>2056</v>
      </c>
      <c r="F150" s="295" t="s">
        <v>2057</v>
      </c>
      <c r="G150" s="295" t="s">
        <v>168</v>
      </c>
      <c r="H150" s="295" t="s">
        <v>1589</v>
      </c>
      <c r="I150" s="295" t="s">
        <v>1598</v>
      </c>
      <c r="J150" s="295" t="s">
        <v>305</v>
      </c>
      <c r="K150" s="295" t="s">
        <v>1603</v>
      </c>
      <c r="L150" s="286">
        <v>7</v>
      </c>
      <c r="M150" s="295" t="s">
        <v>171</v>
      </c>
    </row>
    <row r="151" spans="1:13" ht="15" customHeight="1" x14ac:dyDescent="0.25">
      <c r="A151" s="295" t="s">
        <v>2058</v>
      </c>
      <c r="B151" s="295" t="s">
        <v>2058</v>
      </c>
      <c r="C151" s="295" t="s">
        <v>2059</v>
      </c>
      <c r="D151" s="295" t="s">
        <v>2059</v>
      </c>
      <c r="E151" s="295" t="s">
        <v>1606</v>
      </c>
      <c r="F151" s="295" t="s">
        <v>2060</v>
      </c>
      <c r="G151" s="295" t="s">
        <v>168</v>
      </c>
      <c r="H151" s="295" t="s">
        <v>1589</v>
      </c>
      <c r="I151" s="295" t="s">
        <v>1598</v>
      </c>
      <c r="J151" s="295" t="s">
        <v>305</v>
      </c>
      <c r="K151" s="295" t="s">
        <v>1603</v>
      </c>
      <c r="L151" s="286">
        <v>0</v>
      </c>
      <c r="M151" s="295" t="s">
        <v>16372</v>
      </c>
    </row>
    <row r="152" spans="1:13" ht="15" customHeight="1" x14ac:dyDescent="0.25">
      <c r="A152" s="295" t="s">
        <v>2061</v>
      </c>
      <c r="B152" s="295" t="s">
        <v>2061</v>
      </c>
      <c r="C152" s="295" t="s">
        <v>2062</v>
      </c>
      <c r="D152" s="295" t="s">
        <v>2062</v>
      </c>
      <c r="E152" s="295" t="s">
        <v>2063</v>
      </c>
      <c r="F152" s="295" t="s">
        <v>2064</v>
      </c>
      <c r="G152" s="295" t="s">
        <v>168</v>
      </c>
      <c r="H152" s="295" t="s">
        <v>1589</v>
      </c>
      <c r="I152" s="295" t="s">
        <v>1598</v>
      </c>
      <c r="J152" s="295" t="s">
        <v>305</v>
      </c>
      <c r="K152" s="295" t="s">
        <v>1603</v>
      </c>
      <c r="L152" s="286">
        <v>0</v>
      </c>
      <c r="M152" s="295" t="s">
        <v>16372</v>
      </c>
    </row>
    <row r="153" spans="1:13" ht="15" customHeight="1" x14ac:dyDescent="0.25">
      <c r="A153" s="295" t="s">
        <v>2065</v>
      </c>
      <c r="B153" s="295" t="s">
        <v>2065</v>
      </c>
      <c r="C153" s="295" t="s">
        <v>2066</v>
      </c>
      <c r="D153" s="295" t="s">
        <v>2066</v>
      </c>
      <c r="E153" s="295" t="s">
        <v>1606</v>
      </c>
      <c r="F153" s="295" t="s">
        <v>2067</v>
      </c>
      <c r="G153" s="295" t="s">
        <v>168</v>
      </c>
      <c r="H153" s="295" t="s">
        <v>1589</v>
      </c>
      <c r="I153" s="295" t="s">
        <v>1598</v>
      </c>
      <c r="J153" s="295" t="s">
        <v>305</v>
      </c>
      <c r="K153" s="295" t="s">
        <v>1603</v>
      </c>
      <c r="L153" s="286">
        <v>0</v>
      </c>
      <c r="M153" s="295" t="s">
        <v>16372</v>
      </c>
    </row>
    <row r="154" spans="1:13" ht="15" customHeight="1" x14ac:dyDescent="0.25">
      <c r="A154" s="295" t="s">
        <v>2068</v>
      </c>
      <c r="B154" s="295" t="s">
        <v>2068</v>
      </c>
      <c r="C154" s="295" t="s">
        <v>2069</v>
      </c>
      <c r="D154" s="295" t="s">
        <v>2069</v>
      </c>
      <c r="E154" s="295" t="s">
        <v>1606</v>
      </c>
      <c r="F154" s="295" t="s">
        <v>2070</v>
      </c>
      <c r="G154" s="295" t="s">
        <v>168</v>
      </c>
      <c r="H154" s="295" t="s">
        <v>1589</v>
      </c>
      <c r="I154" s="295" t="s">
        <v>1598</v>
      </c>
      <c r="J154" s="295" t="s">
        <v>305</v>
      </c>
      <c r="K154" s="295" t="s">
        <v>1603</v>
      </c>
      <c r="L154" s="286">
        <v>0</v>
      </c>
      <c r="M154" s="295" t="s">
        <v>16372</v>
      </c>
    </row>
    <row r="155" spans="1:13" ht="15" customHeight="1" x14ac:dyDescent="0.25">
      <c r="A155" s="295" t="s">
        <v>2071</v>
      </c>
      <c r="B155" s="295" t="s">
        <v>2071</v>
      </c>
      <c r="C155" s="295" t="s">
        <v>2072</v>
      </c>
      <c r="D155" s="295" t="s">
        <v>2072</v>
      </c>
      <c r="E155" s="295" t="s">
        <v>1606</v>
      </c>
      <c r="F155" s="295" t="s">
        <v>2073</v>
      </c>
      <c r="G155" s="295" t="s">
        <v>168</v>
      </c>
      <c r="H155" s="295" t="s">
        <v>1589</v>
      </c>
      <c r="I155" s="295" t="s">
        <v>1598</v>
      </c>
      <c r="J155" s="295" t="s">
        <v>305</v>
      </c>
      <c r="K155" s="295" t="s">
        <v>1603</v>
      </c>
      <c r="L155" s="286">
        <v>0</v>
      </c>
      <c r="M155" s="295" t="s">
        <v>16372</v>
      </c>
    </row>
    <row r="156" spans="1:13" ht="15" customHeight="1" x14ac:dyDescent="0.25">
      <c r="A156" s="295" t="s">
        <v>2074</v>
      </c>
      <c r="B156" s="295" t="s">
        <v>2074</v>
      </c>
      <c r="C156" s="295" t="s">
        <v>2075</v>
      </c>
      <c r="D156" s="295" t="s">
        <v>2075</v>
      </c>
      <c r="E156" s="295" t="s">
        <v>2076</v>
      </c>
      <c r="F156" s="295" t="s">
        <v>2077</v>
      </c>
      <c r="G156" s="295" t="s">
        <v>168</v>
      </c>
      <c r="H156" s="295" t="s">
        <v>1589</v>
      </c>
      <c r="I156" s="295" t="s">
        <v>1598</v>
      </c>
      <c r="J156" s="295" t="s">
        <v>305</v>
      </c>
      <c r="K156" s="295" t="s">
        <v>1603</v>
      </c>
      <c r="L156" s="286">
        <v>0</v>
      </c>
      <c r="M156" s="295" t="s">
        <v>16372</v>
      </c>
    </row>
    <row r="157" spans="1:13" ht="15" customHeight="1" x14ac:dyDescent="0.25">
      <c r="A157" s="295" t="s">
        <v>2078</v>
      </c>
      <c r="B157" s="295" t="s">
        <v>2078</v>
      </c>
      <c r="C157" s="295" t="s">
        <v>2079</v>
      </c>
      <c r="D157" s="295" t="s">
        <v>2079</v>
      </c>
      <c r="E157" s="295" t="s">
        <v>1618</v>
      </c>
      <c r="F157" s="295" t="s">
        <v>2053</v>
      </c>
      <c r="G157" s="295" t="s">
        <v>168</v>
      </c>
      <c r="H157" s="295" t="s">
        <v>1589</v>
      </c>
      <c r="I157" s="295" t="s">
        <v>1598</v>
      </c>
      <c r="J157" s="295" t="s">
        <v>305</v>
      </c>
      <c r="K157" s="295" t="s">
        <v>1603</v>
      </c>
      <c r="L157" s="286">
        <v>0</v>
      </c>
      <c r="M157" s="295" t="s">
        <v>16372</v>
      </c>
    </row>
    <row r="158" spans="1:13" ht="15" customHeight="1" x14ac:dyDescent="0.25">
      <c r="A158" s="295" t="s">
        <v>2080</v>
      </c>
      <c r="B158" s="295" t="s">
        <v>2080</v>
      </c>
      <c r="C158" s="295" t="s">
        <v>2081</v>
      </c>
      <c r="D158" s="295" t="s">
        <v>2081</v>
      </c>
      <c r="E158" s="295" t="s">
        <v>1606</v>
      </c>
      <c r="F158" s="295" t="s">
        <v>2082</v>
      </c>
      <c r="G158" s="295" t="s">
        <v>168</v>
      </c>
      <c r="H158" s="295" t="s">
        <v>1589</v>
      </c>
      <c r="I158" s="295" t="s">
        <v>1598</v>
      </c>
      <c r="J158" s="295" t="s">
        <v>305</v>
      </c>
      <c r="K158" s="295" t="s">
        <v>1603</v>
      </c>
      <c r="L158" s="286">
        <v>10</v>
      </c>
      <c r="M158" s="295" t="s">
        <v>171</v>
      </c>
    </row>
    <row r="159" spans="1:13" ht="15" customHeight="1" x14ac:dyDescent="0.25">
      <c r="A159" s="295" t="s">
        <v>2083</v>
      </c>
      <c r="B159" s="295" t="s">
        <v>2083</v>
      </c>
      <c r="C159" s="295" t="s">
        <v>2084</v>
      </c>
      <c r="D159" s="295" t="s">
        <v>2084</v>
      </c>
      <c r="E159" s="295" t="s">
        <v>1606</v>
      </c>
      <c r="F159" s="295" t="s">
        <v>2085</v>
      </c>
      <c r="G159" s="295" t="s">
        <v>168</v>
      </c>
      <c r="H159" s="295" t="s">
        <v>1589</v>
      </c>
      <c r="I159" s="295" t="s">
        <v>1598</v>
      </c>
      <c r="J159" s="295" t="s">
        <v>305</v>
      </c>
      <c r="K159" s="295" t="s">
        <v>1603</v>
      </c>
      <c r="L159" s="286">
        <v>0</v>
      </c>
      <c r="M159" s="295" t="s">
        <v>16372</v>
      </c>
    </row>
    <row r="160" spans="1:13" ht="15" customHeight="1" x14ac:dyDescent="0.25">
      <c r="A160" s="295" t="s">
        <v>2086</v>
      </c>
      <c r="B160" s="295" t="s">
        <v>2087</v>
      </c>
      <c r="C160" s="295" t="s">
        <v>2088</v>
      </c>
      <c r="D160" s="295" t="s">
        <v>2089</v>
      </c>
      <c r="E160" s="295" t="s">
        <v>2090</v>
      </c>
      <c r="F160" s="295" t="s">
        <v>2091</v>
      </c>
      <c r="G160" s="295" t="s">
        <v>168</v>
      </c>
      <c r="H160" s="295" t="s">
        <v>1632</v>
      </c>
      <c r="I160" s="295" t="s">
        <v>1598</v>
      </c>
      <c r="J160" s="295" t="s">
        <v>305</v>
      </c>
      <c r="K160" s="295" t="s">
        <v>1603</v>
      </c>
      <c r="L160" s="286">
        <v>1</v>
      </c>
      <c r="M160" s="295" t="s">
        <v>171</v>
      </c>
    </row>
    <row r="161" spans="1:13" ht="15" customHeight="1" x14ac:dyDescent="0.25">
      <c r="A161" s="295" t="s">
        <v>2092</v>
      </c>
      <c r="B161" s="295" t="s">
        <v>2092</v>
      </c>
      <c r="C161" s="295" t="s">
        <v>2093</v>
      </c>
      <c r="D161" s="295" t="s">
        <v>2093</v>
      </c>
      <c r="E161" s="295" t="s">
        <v>1606</v>
      </c>
      <c r="F161" s="295" t="s">
        <v>2073</v>
      </c>
      <c r="G161" s="295" t="s">
        <v>1594</v>
      </c>
      <c r="H161" s="295" t="s">
        <v>1589</v>
      </c>
      <c r="I161" s="295" t="s">
        <v>1598</v>
      </c>
      <c r="J161" s="295" t="s">
        <v>305</v>
      </c>
      <c r="L161" s="286">
        <v>0</v>
      </c>
      <c r="M161" s="295" t="s">
        <v>16372</v>
      </c>
    </row>
    <row r="162" spans="1:13" ht="15" customHeight="1" x14ac:dyDescent="0.25">
      <c r="A162" s="295" t="s">
        <v>2094</v>
      </c>
      <c r="B162" s="295" t="s">
        <v>2094</v>
      </c>
      <c r="C162" s="295" t="s">
        <v>2095</v>
      </c>
      <c r="D162" s="295" t="s">
        <v>2095</v>
      </c>
      <c r="E162" s="295" t="s">
        <v>1606</v>
      </c>
      <c r="F162" s="295" t="s">
        <v>2096</v>
      </c>
      <c r="G162" s="295" t="s">
        <v>168</v>
      </c>
      <c r="H162" s="295" t="s">
        <v>1589</v>
      </c>
      <c r="I162" s="295" t="s">
        <v>1598</v>
      </c>
      <c r="J162" s="295" t="s">
        <v>305</v>
      </c>
      <c r="K162" s="295" t="s">
        <v>1603</v>
      </c>
      <c r="L162" s="286">
        <v>0</v>
      </c>
      <c r="M162" s="295" t="s">
        <v>16372</v>
      </c>
    </row>
    <row r="163" spans="1:13" ht="15" customHeight="1" x14ac:dyDescent="0.25">
      <c r="A163" s="295" t="s">
        <v>2087</v>
      </c>
      <c r="B163" s="295" t="s">
        <v>2087</v>
      </c>
      <c r="C163" s="295" t="s">
        <v>2089</v>
      </c>
      <c r="D163" s="295" t="s">
        <v>2089</v>
      </c>
      <c r="E163" s="295" t="s">
        <v>2097</v>
      </c>
      <c r="F163" s="295" t="s">
        <v>2098</v>
      </c>
      <c r="G163" s="295" t="s">
        <v>168</v>
      </c>
      <c r="H163" s="295" t="s">
        <v>1589</v>
      </c>
      <c r="I163" s="295" t="s">
        <v>1598</v>
      </c>
      <c r="J163" s="295" t="s">
        <v>305</v>
      </c>
      <c r="K163" s="295" t="s">
        <v>1603</v>
      </c>
      <c r="L163" s="287">
        <v>0</v>
      </c>
      <c r="M163" s="295" t="s">
        <v>16372</v>
      </c>
    </row>
    <row r="164" spans="1:13" ht="15" customHeight="1" x14ac:dyDescent="0.25">
      <c r="A164" s="295" t="s">
        <v>16474</v>
      </c>
      <c r="B164" s="295" t="s">
        <v>16474</v>
      </c>
      <c r="C164" s="295" t="s">
        <v>17065</v>
      </c>
      <c r="D164" s="295" t="s">
        <v>17065</v>
      </c>
      <c r="E164" s="295" t="s">
        <v>17653</v>
      </c>
      <c r="G164" s="295" t="s">
        <v>168</v>
      </c>
      <c r="H164" s="295" t="s">
        <v>1589</v>
      </c>
      <c r="I164" s="295" t="s">
        <v>14673</v>
      </c>
      <c r="J164" s="295" t="s">
        <v>17927</v>
      </c>
      <c r="K164" s="295" t="s">
        <v>14674</v>
      </c>
      <c r="L164" s="287">
        <v>5</v>
      </c>
      <c r="M164" s="295" t="s">
        <v>171</v>
      </c>
    </row>
    <row r="165" spans="1:13" ht="15" customHeight="1" x14ac:dyDescent="0.25">
      <c r="A165" s="295" t="s">
        <v>16473</v>
      </c>
      <c r="B165" s="295" t="s">
        <v>16473</v>
      </c>
      <c r="C165" s="295" t="s">
        <v>17064</v>
      </c>
      <c r="D165" s="295" t="s">
        <v>17064</v>
      </c>
      <c r="G165" s="295" t="s">
        <v>1594</v>
      </c>
      <c r="H165" s="295" t="s">
        <v>1589</v>
      </c>
      <c r="I165" s="295" t="s">
        <v>14673</v>
      </c>
      <c r="J165" s="295" t="s">
        <v>17927</v>
      </c>
      <c r="K165" s="295" t="s">
        <v>14674</v>
      </c>
      <c r="L165" s="287">
        <v>5</v>
      </c>
      <c r="M165" s="295" t="s">
        <v>171</v>
      </c>
    </row>
    <row r="166" spans="1:13" ht="15" customHeight="1" x14ac:dyDescent="0.25">
      <c r="A166" s="295" t="s">
        <v>16475</v>
      </c>
      <c r="B166" s="295" t="s">
        <v>16476</v>
      </c>
      <c r="C166" s="295" t="s">
        <v>17066</v>
      </c>
      <c r="D166" s="295" t="s">
        <v>17341</v>
      </c>
      <c r="E166" s="295" t="s">
        <v>17654</v>
      </c>
      <c r="G166" s="295" t="s">
        <v>168</v>
      </c>
      <c r="H166" s="295" t="s">
        <v>1632</v>
      </c>
      <c r="I166" s="295" t="s">
        <v>14673</v>
      </c>
      <c r="J166" s="295" t="s">
        <v>17927</v>
      </c>
      <c r="K166" s="295" t="s">
        <v>14674</v>
      </c>
      <c r="L166" s="287">
        <v>4</v>
      </c>
      <c r="M166" s="295" t="s">
        <v>171</v>
      </c>
    </row>
    <row r="167" spans="1:13" ht="15" customHeight="1" x14ac:dyDescent="0.25">
      <c r="A167" s="295" t="s">
        <v>2099</v>
      </c>
      <c r="B167" s="295" t="s">
        <v>2099</v>
      </c>
      <c r="C167" s="295" t="s">
        <v>2100</v>
      </c>
      <c r="D167" s="295" t="s">
        <v>2100</v>
      </c>
      <c r="E167" s="295" t="s">
        <v>1606</v>
      </c>
      <c r="F167" s="295" t="s">
        <v>2101</v>
      </c>
      <c r="G167" s="295" t="s">
        <v>168</v>
      </c>
      <c r="H167" s="295" t="s">
        <v>1589</v>
      </c>
      <c r="I167" s="295" t="s">
        <v>1598</v>
      </c>
      <c r="J167" s="295" t="s">
        <v>177</v>
      </c>
      <c r="K167" s="295" t="s">
        <v>1603</v>
      </c>
      <c r="L167" s="286">
        <v>1</v>
      </c>
      <c r="M167" s="295" t="s">
        <v>171</v>
      </c>
    </row>
    <row r="168" spans="1:13" ht="15" customHeight="1" x14ac:dyDescent="0.25">
      <c r="A168" s="295" t="s">
        <v>2102</v>
      </c>
      <c r="B168" s="295" t="s">
        <v>2102</v>
      </c>
      <c r="C168" s="295" t="s">
        <v>2103</v>
      </c>
      <c r="D168" s="295" t="s">
        <v>2103</v>
      </c>
      <c r="E168" s="295" t="s">
        <v>1880</v>
      </c>
      <c r="F168" s="295" t="s">
        <v>2104</v>
      </c>
      <c r="G168" s="295" t="s">
        <v>168</v>
      </c>
      <c r="H168" s="295" t="s">
        <v>1589</v>
      </c>
      <c r="I168" s="295" t="s">
        <v>1598</v>
      </c>
      <c r="J168" s="295" t="s">
        <v>177</v>
      </c>
      <c r="K168" s="295" t="s">
        <v>1603</v>
      </c>
      <c r="L168" s="286">
        <v>0</v>
      </c>
      <c r="M168" s="295" t="s">
        <v>16372</v>
      </c>
    </row>
    <row r="169" spans="1:13" ht="15" customHeight="1" x14ac:dyDescent="0.25">
      <c r="A169" s="295" t="s">
        <v>2105</v>
      </c>
      <c r="B169" s="295" t="s">
        <v>2105</v>
      </c>
      <c r="C169" s="295" t="s">
        <v>2106</v>
      </c>
      <c r="D169" s="295" t="s">
        <v>2106</v>
      </c>
      <c r="E169" s="295" t="s">
        <v>1606</v>
      </c>
      <c r="F169" s="295" t="s">
        <v>2107</v>
      </c>
      <c r="G169" s="295" t="s">
        <v>1594</v>
      </c>
      <c r="H169" s="295" t="s">
        <v>1589</v>
      </c>
      <c r="I169" s="295" t="s">
        <v>1598</v>
      </c>
      <c r="J169" s="295" t="s">
        <v>177</v>
      </c>
      <c r="L169" s="286">
        <v>1</v>
      </c>
      <c r="M169" s="295" t="s">
        <v>171</v>
      </c>
    </row>
    <row r="170" spans="1:13" ht="15" customHeight="1" x14ac:dyDescent="0.25">
      <c r="A170" s="295" t="s">
        <v>2108</v>
      </c>
      <c r="B170" s="295" t="s">
        <v>2108</v>
      </c>
      <c r="C170" s="295" t="s">
        <v>2109</v>
      </c>
      <c r="D170" s="295" t="s">
        <v>2109</v>
      </c>
      <c r="E170" s="295" t="s">
        <v>1606</v>
      </c>
      <c r="F170" s="295" t="s">
        <v>2110</v>
      </c>
      <c r="G170" s="295" t="s">
        <v>168</v>
      </c>
      <c r="H170" s="295" t="s">
        <v>1589</v>
      </c>
      <c r="I170" s="295" t="s">
        <v>1598</v>
      </c>
      <c r="J170" s="295" t="s">
        <v>177</v>
      </c>
      <c r="K170" s="295" t="s">
        <v>1603</v>
      </c>
      <c r="L170" s="286">
        <v>2</v>
      </c>
      <c r="M170" s="295" t="s">
        <v>171</v>
      </c>
    </row>
    <row r="171" spans="1:13" ht="15" customHeight="1" x14ac:dyDescent="0.25">
      <c r="A171" s="295" t="s">
        <v>2111</v>
      </c>
      <c r="B171" s="295" t="s">
        <v>2111</v>
      </c>
      <c r="C171" s="295" t="s">
        <v>2112</v>
      </c>
      <c r="D171" s="295" t="s">
        <v>2112</v>
      </c>
      <c r="E171" s="295" t="s">
        <v>2113</v>
      </c>
      <c r="F171" s="295" t="s">
        <v>2114</v>
      </c>
      <c r="G171" s="295" t="s">
        <v>168</v>
      </c>
      <c r="H171" s="295" t="s">
        <v>1589</v>
      </c>
      <c r="I171" s="295" t="s">
        <v>1598</v>
      </c>
      <c r="J171" s="295" t="s">
        <v>226</v>
      </c>
      <c r="K171" s="295" t="s">
        <v>1325</v>
      </c>
      <c r="L171" s="286">
        <v>6</v>
      </c>
      <c r="M171" s="295" t="s">
        <v>171</v>
      </c>
    </row>
    <row r="172" spans="1:13" ht="15" customHeight="1" x14ac:dyDescent="0.25">
      <c r="A172" s="295" t="s">
        <v>2115</v>
      </c>
      <c r="B172" s="295" t="s">
        <v>2115</v>
      </c>
      <c r="C172" s="295" t="s">
        <v>2116</v>
      </c>
      <c r="D172" s="295" t="s">
        <v>2116</v>
      </c>
      <c r="E172" s="295" t="s">
        <v>2117</v>
      </c>
      <c r="F172" s="295" t="s">
        <v>2118</v>
      </c>
      <c r="G172" s="295" t="s">
        <v>1676</v>
      </c>
      <c r="H172" s="295" t="s">
        <v>1589</v>
      </c>
      <c r="I172" s="295" t="s">
        <v>1598</v>
      </c>
      <c r="J172" s="295" t="s">
        <v>226</v>
      </c>
      <c r="K172" s="295" t="s">
        <v>1325</v>
      </c>
      <c r="L172" s="286">
        <v>6</v>
      </c>
      <c r="M172" s="295" t="s">
        <v>171</v>
      </c>
    </row>
    <row r="173" spans="1:13" ht="15" customHeight="1" x14ac:dyDescent="0.25">
      <c r="A173" s="295" t="s">
        <v>2119</v>
      </c>
      <c r="B173" s="295" t="s">
        <v>2119</v>
      </c>
      <c r="C173" s="295" t="s">
        <v>2120</v>
      </c>
      <c r="D173" s="295" t="s">
        <v>2120</v>
      </c>
      <c r="E173" s="295" t="s">
        <v>2117</v>
      </c>
      <c r="F173" s="295" t="s">
        <v>2118</v>
      </c>
      <c r="G173" s="295" t="s">
        <v>1678</v>
      </c>
      <c r="H173" s="295" t="s">
        <v>1589</v>
      </c>
      <c r="I173" s="295" t="s">
        <v>1598</v>
      </c>
      <c r="J173" s="295" t="s">
        <v>226</v>
      </c>
      <c r="K173" s="295" t="s">
        <v>1325</v>
      </c>
      <c r="L173" s="286">
        <v>6</v>
      </c>
      <c r="M173" s="295" t="s">
        <v>171</v>
      </c>
    </row>
    <row r="174" spans="1:13" ht="15" customHeight="1" x14ac:dyDescent="0.25">
      <c r="A174" s="295" t="s">
        <v>2121</v>
      </c>
      <c r="B174" s="295" t="s">
        <v>2122</v>
      </c>
      <c r="C174" s="295" t="s">
        <v>2123</v>
      </c>
      <c r="D174" s="295" t="s">
        <v>2124</v>
      </c>
      <c r="E174" s="295" t="s">
        <v>2125</v>
      </c>
      <c r="F174" s="295" t="s">
        <v>2126</v>
      </c>
      <c r="G174" s="295" t="s">
        <v>1678</v>
      </c>
      <c r="H174" s="295" t="s">
        <v>1632</v>
      </c>
      <c r="I174" s="295" t="s">
        <v>1598</v>
      </c>
      <c r="J174" s="295" t="s">
        <v>226</v>
      </c>
      <c r="K174" s="295" t="s">
        <v>1230</v>
      </c>
      <c r="L174" s="286">
        <v>8</v>
      </c>
      <c r="M174" s="295" t="s">
        <v>171</v>
      </c>
    </row>
    <row r="175" spans="1:13" ht="15" customHeight="1" x14ac:dyDescent="0.25">
      <c r="A175" s="295" t="s">
        <v>2127</v>
      </c>
      <c r="B175" s="295" t="s">
        <v>2127</v>
      </c>
      <c r="C175" s="295" t="s">
        <v>2128</v>
      </c>
      <c r="D175" s="295" t="s">
        <v>2128</v>
      </c>
      <c r="E175" s="295" t="s">
        <v>2129</v>
      </c>
      <c r="F175" s="295" t="s">
        <v>2130</v>
      </c>
      <c r="G175" s="295" t="s">
        <v>168</v>
      </c>
      <c r="H175" s="295" t="s">
        <v>1589</v>
      </c>
      <c r="I175" s="295" t="s">
        <v>1598</v>
      </c>
      <c r="J175" s="295" t="s">
        <v>226</v>
      </c>
      <c r="K175" s="295" t="s">
        <v>1230</v>
      </c>
      <c r="L175" s="286">
        <v>8</v>
      </c>
      <c r="M175" s="295" t="s">
        <v>171</v>
      </c>
    </row>
    <row r="176" spans="1:13" ht="15" customHeight="1" x14ac:dyDescent="0.25">
      <c r="A176" s="295" t="s">
        <v>2131</v>
      </c>
      <c r="B176" s="295" t="s">
        <v>2131</v>
      </c>
      <c r="C176" s="295" t="s">
        <v>2132</v>
      </c>
      <c r="D176" s="295" t="s">
        <v>2132</v>
      </c>
      <c r="E176" s="295" t="s">
        <v>2129</v>
      </c>
      <c r="F176" s="295" t="s">
        <v>2133</v>
      </c>
      <c r="G176" s="295" t="s">
        <v>168</v>
      </c>
      <c r="H176" s="295" t="s">
        <v>1589</v>
      </c>
      <c r="I176" s="295" t="s">
        <v>1598</v>
      </c>
      <c r="J176" s="295" t="s">
        <v>226</v>
      </c>
      <c r="K176" s="295" t="s">
        <v>1325</v>
      </c>
      <c r="L176" s="286">
        <v>8</v>
      </c>
      <c r="M176" s="295" t="s">
        <v>171</v>
      </c>
    </row>
    <row r="177" spans="1:13" ht="15" customHeight="1" x14ac:dyDescent="0.25">
      <c r="A177" s="295" t="s">
        <v>2134</v>
      </c>
      <c r="B177" s="295" t="s">
        <v>2134</v>
      </c>
      <c r="C177" s="295" t="s">
        <v>2135</v>
      </c>
      <c r="D177" s="295" t="s">
        <v>2135</v>
      </c>
      <c r="E177" s="295" t="s">
        <v>2136</v>
      </c>
      <c r="F177" s="295" t="s">
        <v>2137</v>
      </c>
      <c r="G177" s="295" t="s">
        <v>168</v>
      </c>
      <c r="H177" s="295" t="s">
        <v>1589</v>
      </c>
      <c r="I177" s="295" t="s">
        <v>1598</v>
      </c>
      <c r="J177" s="295" t="s">
        <v>226</v>
      </c>
      <c r="K177" s="295" t="s">
        <v>1230</v>
      </c>
      <c r="L177" s="286">
        <v>7</v>
      </c>
      <c r="M177" s="295" t="s">
        <v>171</v>
      </c>
    </row>
    <row r="178" spans="1:13" ht="15" customHeight="1" x14ac:dyDescent="0.25">
      <c r="A178" s="295" t="s">
        <v>2122</v>
      </c>
      <c r="B178" s="295" t="s">
        <v>2122</v>
      </c>
      <c r="C178" s="295" t="s">
        <v>2124</v>
      </c>
      <c r="D178" s="295" t="s">
        <v>2124</v>
      </c>
      <c r="E178" s="295" t="s">
        <v>2138</v>
      </c>
      <c r="F178" s="295" t="s">
        <v>2126</v>
      </c>
      <c r="G178" s="295" t="s">
        <v>168</v>
      </c>
      <c r="H178" s="295" t="s">
        <v>1589</v>
      </c>
      <c r="I178" s="295" t="s">
        <v>1598</v>
      </c>
      <c r="J178" s="295" t="s">
        <v>226</v>
      </c>
      <c r="K178" s="295" t="s">
        <v>1230</v>
      </c>
      <c r="L178" s="286">
        <v>8</v>
      </c>
      <c r="M178" s="295" t="s">
        <v>171</v>
      </c>
    </row>
    <row r="179" spans="1:13" ht="15" customHeight="1" x14ac:dyDescent="0.25">
      <c r="A179" s="295" t="s">
        <v>2139</v>
      </c>
      <c r="B179" s="295" t="s">
        <v>2139</v>
      </c>
      <c r="C179" s="295" t="s">
        <v>2140</v>
      </c>
      <c r="D179" s="295" t="s">
        <v>2140</v>
      </c>
      <c r="E179" s="295" t="s">
        <v>2141</v>
      </c>
      <c r="F179" s="295" t="s">
        <v>2142</v>
      </c>
      <c r="G179" s="295" t="s">
        <v>1676</v>
      </c>
      <c r="H179" s="295" t="s">
        <v>1589</v>
      </c>
      <c r="I179" s="295" t="s">
        <v>1598</v>
      </c>
      <c r="J179" s="295" t="s">
        <v>226</v>
      </c>
      <c r="K179" s="295" t="s">
        <v>1230</v>
      </c>
      <c r="L179" s="287">
        <v>10</v>
      </c>
      <c r="M179" s="295" t="s">
        <v>171</v>
      </c>
    </row>
    <row r="180" spans="1:13" ht="15" customHeight="1" x14ac:dyDescent="0.25">
      <c r="A180" s="295" t="s">
        <v>2143</v>
      </c>
      <c r="B180" s="295" t="s">
        <v>2143</v>
      </c>
      <c r="C180" s="295" t="s">
        <v>2144</v>
      </c>
      <c r="D180" s="295" t="s">
        <v>2144</v>
      </c>
      <c r="E180" s="295" t="s">
        <v>2141</v>
      </c>
      <c r="F180" s="295" t="s">
        <v>2142</v>
      </c>
      <c r="G180" s="295" t="s">
        <v>1678</v>
      </c>
      <c r="H180" s="295" t="s">
        <v>1589</v>
      </c>
      <c r="I180" s="295" t="s">
        <v>1598</v>
      </c>
      <c r="J180" s="295" t="s">
        <v>226</v>
      </c>
      <c r="K180" s="295" t="s">
        <v>1230</v>
      </c>
      <c r="L180" s="286">
        <v>10</v>
      </c>
      <c r="M180" s="295" t="s">
        <v>171</v>
      </c>
    </row>
    <row r="181" spans="1:13" ht="15" customHeight="1" x14ac:dyDescent="0.25">
      <c r="A181" s="295" t="s">
        <v>2145</v>
      </c>
      <c r="B181" s="295" t="s">
        <v>2145</v>
      </c>
      <c r="C181" s="295" t="s">
        <v>2146</v>
      </c>
      <c r="D181" s="295" t="s">
        <v>2146</v>
      </c>
      <c r="E181" s="295" t="s">
        <v>1601</v>
      </c>
      <c r="F181" s="295" t="s">
        <v>2147</v>
      </c>
      <c r="G181" s="295" t="s">
        <v>1594</v>
      </c>
      <c r="H181" s="295" t="s">
        <v>1589</v>
      </c>
      <c r="I181" s="295" t="s">
        <v>1598</v>
      </c>
      <c r="J181" s="295" t="s">
        <v>226</v>
      </c>
      <c r="L181" s="286">
        <v>7</v>
      </c>
      <c r="M181" s="295" t="s">
        <v>171</v>
      </c>
    </row>
    <row r="182" spans="1:13" ht="15" customHeight="1" x14ac:dyDescent="0.25">
      <c r="A182" s="295" t="s">
        <v>2148</v>
      </c>
      <c r="B182" s="295" t="s">
        <v>2149</v>
      </c>
      <c r="C182" s="295" t="s">
        <v>2150</v>
      </c>
      <c r="D182" s="295" t="s">
        <v>2151</v>
      </c>
      <c r="E182" s="295" t="s">
        <v>2152</v>
      </c>
      <c r="F182" s="295" t="s">
        <v>2153</v>
      </c>
      <c r="G182" s="295" t="s">
        <v>168</v>
      </c>
      <c r="H182" s="295" t="s">
        <v>1632</v>
      </c>
      <c r="I182" s="295" t="s">
        <v>1598</v>
      </c>
      <c r="J182" s="295" t="s">
        <v>226</v>
      </c>
      <c r="K182" s="295" t="s">
        <v>1230</v>
      </c>
      <c r="L182" s="286">
        <v>5</v>
      </c>
      <c r="M182" s="295" t="s">
        <v>171</v>
      </c>
    </row>
    <row r="183" spans="1:13" ht="15" customHeight="1" x14ac:dyDescent="0.25">
      <c r="A183" s="295" t="s">
        <v>2149</v>
      </c>
      <c r="B183" s="295" t="s">
        <v>2149</v>
      </c>
      <c r="C183" s="295" t="s">
        <v>2151</v>
      </c>
      <c r="D183" s="295" t="s">
        <v>2151</v>
      </c>
      <c r="E183" s="295" t="s">
        <v>2129</v>
      </c>
      <c r="F183" s="295" t="s">
        <v>2154</v>
      </c>
      <c r="G183" s="295" t="s">
        <v>168</v>
      </c>
      <c r="H183" s="295" t="s">
        <v>1589</v>
      </c>
      <c r="I183" s="295" t="s">
        <v>1598</v>
      </c>
      <c r="J183" s="295" t="s">
        <v>226</v>
      </c>
      <c r="K183" s="295" t="s">
        <v>1230</v>
      </c>
      <c r="L183" s="286">
        <v>5</v>
      </c>
      <c r="M183" s="295" t="s">
        <v>171</v>
      </c>
    </row>
    <row r="184" spans="1:13" ht="15" customHeight="1" x14ac:dyDescent="0.25">
      <c r="A184" s="295" t="s">
        <v>2155</v>
      </c>
      <c r="B184" s="295" t="s">
        <v>2155</v>
      </c>
      <c r="C184" s="295" t="s">
        <v>2156</v>
      </c>
      <c r="D184" s="295" t="s">
        <v>2156</v>
      </c>
      <c r="E184" s="295" t="s">
        <v>2157</v>
      </c>
      <c r="F184" s="295" t="s">
        <v>2147</v>
      </c>
      <c r="G184" s="295" t="s">
        <v>1702</v>
      </c>
      <c r="H184" s="295" t="s">
        <v>1589</v>
      </c>
      <c r="I184" s="295" t="s">
        <v>1598</v>
      </c>
      <c r="J184" s="295" t="s">
        <v>226</v>
      </c>
      <c r="K184" s="295" t="s">
        <v>1325</v>
      </c>
      <c r="L184" s="286">
        <v>6</v>
      </c>
      <c r="M184" s="295" t="s">
        <v>171</v>
      </c>
    </row>
    <row r="185" spans="1:13" ht="15" customHeight="1" x14ac:dyDescent="0.25">
      <c r="A185" s="295" t="s">
        <v>2158</v>
      </c>
      <c r="B185" s="295" t="s">
        <v>2158</v>
      </c>
      <c r="C185" s="295" t="s">
        <v>2159</v>
      </c>
      <c r="D185" s="295" t="s">
        <v>2159</v>
      </c>
      <c r="E185" s="295" t="s">
        <v>2160</v>
      </c>
      <c r="F185" s="295" t="s">
        <v>2161</v>
      </c>
      <c r="G185" s="295" t="s">
        <v>168</v>
      </c>
      <c r="H185" s="295" t="s">
        <v>1589</v>
      </c>
      <c r="I185" s="295" t="s">
        <v>1714</v>
      </c>
      <c r="J185" s="295" t="s">
        <v>353</v>
      </c>
      <c r="K185" s="295" t="s">
        <v>1603</v>
      </c>
      <c r="L185" s="286">
        <v>8</v>
      </c>
      <c r="M185" s="295" t="s">
        <v>171</v>
      </c>
    </row>
    <row r="186" spans="1:13" ht="15" customHeight="1" x14ac:dyDescent="0.25">
      <c r="A186" s="295" t="s">
        <v>2162</v>
      </c>
      <c r="B186" s="295" t="s">
        <v>2162</v>
      </c>
      <c r="C186" s="295" t="s">
        <v>2163</v>
      </c>
      <c r="D186" s="295" t="s">
        <v>2163</v>
      </c>
      <c r="E186" s="295" t="s">
        <v>2164</v>
      </c>
      <c r="F186" s="295" t="s">
        <v>2165</v>
      </c>
      <c r="G186" s="295" t="s">
        <v>1594</v>
      </c>
      <c r="H186" s="295" t="s">
        <v>1589</v>
      </c>
      <c r="I186" s="295" t="s">
        <v>1714</v>
      </c>
      <c r="J186" s="295" t="s">
        <v>353</v>
      </c>
      <c r="L186" s="286">
        <v>8</v>
      </c>
      <c r="M186" s="295" t="s">
        <v>171</v>
      </c>
    </row>
    <row r="187" spans="1:13" ht="15" customHeight="1" x14ac:dyDescent="0.25">
      <c r="A187" s="295" t="s">
        <v>2166</v>
      </c>
      <c r="B187" s="295" t="s">
        <v>2166</v>
      </c>
      <c r="C187" s="295" t="s">
        <v>2167</v>
      </c>
      <c r="D187" s="295" t="s">
        <v>2167</v>
      </c>
      <c r="E187" s="295" t="s">
        <v>2168</v>
      </c>
      <c r="F187" s="295" t="s">
        <v>2169</v>
      </c>
      <c r="G187" s="295" t="s">
        <v>168</v>
      </c>
      <c r="H187" s="295" t="s">
        <v>1589</v>
      </c>
      <c r="I187" s="295" t="s">
        <v>1598</v>
      </c>
      <c r="J187" s="295" t="s">
        <v>891</v>
      </c>
      <c r="K187" s="295" t="s">
        <v>1603</v>
      </c>
      <c r="L187" s="286">
        <v>0</v>
      </c>
      <c r="M187" s="295" t="s">
        <v>16372</v>
      </c>
    </row>
    <row r="188" spans="1:13" ht="15" customHeight="1" x14ac:dyDescent="0.25">
      <c r="A188" s="295" t="s">
        <v>2170</v>
      </c>
      <c r="B188" s="295" t="s">
        <v>2170</v>
      </c>
      <c r="C188" s="295" t="s">
        <v>2171</v>
      </c>
      <c r="D188" s="295" t="s">
        <v>2171</v>
      </c>
      <c r="E188" s="295" t="s">
        <v>1606</v>
      </c>
      <c r="F188" s="295" t="s">
        <v>2172</v>
      </c>
      <c r="G188" s="295" t="s">
        <v>168</v>
      </c>
      <c r="H188" s="295" t="s">
        <v>1589</v>
      </c>
      <c r="I188" s="295" t="s">
        <v>1598</v>
      </c>
      <c r="J188" s="295" t="s">
        <v>891</v>
      </c>
      <c r="K188" s="295" t="s">
        <v>1603</v>
      </c>
      <c r="L188" s="286">
        <v>8</v>
      </c>
      <c r="M188" s="295" t="s">
        <v>171</v>
      </c>
    </row>
    <row r="189" spans="1:13" ht="15" customHeight="1" x14ac:dyDescent="0.25">
      <c r="A189" s="295" t="s">
        <v>2173</v>
      </c>
      <c r="B189" s="295" t="s">
        <v>2173</v>
      </c>
      <c r="C189" s="295" t="s">
        <v>2174</v>
      </c>
      <c r="D189" s="295" t="s">
        <v>2174</v>
      </c>
      <c r="E189" s="295" t="s">
        <v>2175</v>
      </c>
      <c r="F189" s="295" t="s">
        <v>2176</v>
      </c>
      <c r="G189" s="295" t="s">
        <v>168</v>
      </c>
      <c r="H189" s="295" t="s">
        <v>1589</v>
      </c>
      <c r="I189" s="295" t="s">
        <v>1598</v>
      </c>
      <c r="J189" s="295" t="s">
        <v>891</v>
      </c>
      <c r="K189" s="295" t="s">
        <v>1603</v>
      </c>
      <c r="L189" s="286">
        <v>0</v>
      </c>
      <c r="M189" s="295" t="s">
        <v>16372</v>
      </c>
    </row>
    <row r="190" spans="1:13" ht="15" customHeight="1" x14ac:dyDescent="0.25">
      <c r="A190" s="295" t="s">
        <v>2177</v>
      </c>
      <c r="B190" s="295" t="s">
        <v>2177</v>
      </c>
      <c r="C190" s="295" t="s">
        <v>2178</v>
      </c>
      <c r="D190" s="295" t="s">
        <v>2178</v>
      </c>
      <c r="E190" s="295" t="s">
        <v>1606</v>
      </c>
      <c r="F190" s="295" t="s">
        <v>2179</v>
      </c>
      <c r="G190" s="295" t="s">
        <v>1594</v>
      </c>
      <c r="H190" s="295" t="s">
        <v>1589</v>
      </c>
      <c r="I190" s="295" t="s">
        <v>1598</v>
      </c>
      <c r="J190" s="295" t="s">
        <v>891</v>
      </c>
      <c r="L190" s="286">
        <v>0</v>
      </c>
      <c r="M190" s="295" t="s">
        <v>16372</v>
      </c>
    </row>
    <row r="191" spans="1:13" ht="15" customHeight="1" x14ac:dyDescent="0.25">
      <c r="A191" s="295" t="s">
        <v>227</v>
      </c>
      <c r="B191" s="295" t="s">
        <v>227</v>
      </c>
      <c r="C191" s="295" t="s">
        <v>228</v>
      </c>
      <c r="D191" s="295" t="s">
        <v>228</v>
      </c>
      <c r="E191" s="295" t="s">
        <v>2180</v>
      </c>
      <c r="F191" s="295" t="s">
        <v>2181</v>
      </c>
      <c r="G191" s="295" t="s">
        <v>168</v>
      </c>
      <c r="H191" s="295" t="s">
        <v>1589</v>
      </c>
      <c r="I191" s="295" t="s">
        <v>1714</v>
      </c>
      <c r="J191" s="295" t="s">
        <v>174</v>
      </c>
      <c r="K191" s="295" t="s">
        <v>1892</v>
      </c>
      <c r="L191" s="286">
        <v>9</v>
      </c>
      <c r="M191" s="295" t="s">
        <v>171</v>
      </c>
    </row>
    <row r="192" spans="1:13" ht="15" customHeight="1" x14ac:dyDescent="0.25">
      <c r="A192" s="295" t="s">
        <v>2182</v>
      </c>
      <c r="B192" s="295" t="s">
        <v>2182</v>
      </c>
      <c r="C192" s="295" t="s">
        <v>2183</v>
      </c>
      <c r="D192" s="295" t="s">
        <v>2183</v>
      </c>
      <c r="E192" s="295" t="s">
        <v>2184</v>
      </c>
      <c r="F192" s="295" t="s">
        <v>2185</v>
      </c>
      <c r="G192" s="295" t="s">
        <v>1594</v>
      </c>
      <c r="H192" s="295" t="s">
        <v>1589</v>
      </c>
      <c r="I192" s="295" t="s">
        <v>1714</v>
      </c>
      <c r="J192" s="295" t="s">
        <v>174</v>
      </c>
      <c r="L192" s="286">
        <v>9</v>
      </c>
      <c r="M192" s="295" t="s">
        <v>171</v>
      </c>
    </row>
    <row r="193" spans="1:13" ht="15" customHeight="1" x14ac:dyDescent="0.25">
      <c r="A193" s="295" t="s">
        <v>229</v>
      </c>
      <c r="B193" s="295" t="s">
        <v>229</v>
      </c>
      <c r="C193" s="295" t="s">
        <v>230</v>
      </c>
      <c r="D193" s="295" t="s">
        <v>230</v>
      </c>
      <c r="E193" s="295" t="s">
        <v>1606</v>
      </c>
      <c r="F193" s="295" t="s">
        <v>2186</v>
      </c>
      <c r="G193" s="295" t="s">
        <v>168</v>
      </c>
      <c r="H193" s="295" t="s">
        <v>1589</v>
      </c>
      <c r="I193" s="295" t="s">
        <v>1598</v>
      </c>
      <c r="J193" s="295" t="s">
        <v>179</v>
      </c>
      <c r="K193" s="295" t="s">
        <v>1230</v>
      </c>
      <c r="L193" s="286">
        <v>0</v>
      </c>
      <c r="M193" s="295" t="s">
        <v>16372</v>
      </c>
    </row>
    <row r="194" spans="1:13" ht="15" customHeight="1" x14ac:dyDescent="0.25">
      <c r="A194" s="295" t="s">
        <v>2187</v>
      </c>
      <c r="B194" s="295" t="s">
        <v>2187</v>
      </c>
      <c r="C194" s="295" t="s">
        <v>2188</v>
      </c>
      <c r="D194" s="295" t="s">
        <v>2188</v>
      </c>
      <c r="E194" s="295" t="s">
        <v>1606</v>
      </c>
      <c r="F194" s="295" t="s">
        <v>2189</v>
      </c>
      <c r="G194" s="295" t="s">
        <v>1594</v>
      </c>
      <c r="H194" s="295" t="s">
        <v>1589</v>
      </c>
      <c r="I194" s="295" t="s">
        <v>1598</v>
      </c>
      <c r="J194" s="295" t="s">
        <v>179</v>
      </c>
      <c r="L194" s="286">
        <v>0</v>
      </c>
      <c r="M194" s="295" t="s">
        <v>16372</v>
      </c>
    </row>
    <row r="195" spans="1:13" ht="15" customHeight="1" x14ac:dyDescent="0.25">
      <c r="A195" s="295" t="s">
        <v>2190</v>
      </c>
      <c r="B195" s="295" t="s">
        <v>2190</v>
      </c>
      <c r="C195" s="295" t="s">
        <v>2191</v>
      </c>
      <c r="D195" s="295" t="s">
        <v>2191</v>
      </c>
      <c r="E195" s="295" t="s">
        <v>2192</v>
      </c>
      <c r="F195" s="295" t="s">
        <v>2193</v>
      </c>
      <c r="G195" s="295" t="s">
        <v>168</v>
      </c>
      <c r="H195" s="295" t="s">
        <v>1589</v>
      </c>
      <c r="I195" s="295" t="s">
        <v>1598</v>
      </c>
      <c r="J195" s="295" t="s">
        <v>2194</v>
      </c>
      <c r="K195" s="295" t="s">
        <v>1955</v>
      </c>
      <c r="L195" s="286">
        <v>0</v>
      </c>
      <c r="M195" s="295" t="s">
        <v>16372</v>
      </c>
    </row>
    <row r="196" spans="1:13" ht="15" customHeight="1" x14ac:dyDescent="0.25">
      <c r="A196" s="295" t="s">
        <v>2195</v>
      </c>
      <c r="B196" s="295" t="s">
        <v>2190</v>
      </c>
      <c r="C196" s="295" t="s">
        <v>2196</v>
      </c>
      <c r="D196" s="295" t="s">
        <v>2191</v>
      </c>
      <c r="E196" s="295" t="s">
        <v>2197</v>
      </c>
      <c r="F196" s="295" t="s">
        <v>2193</v>
      </c>
      <c r="G196" s="295" t="s">
        <v>168</v>
      </c>
      <c r="H196" s="295" t="s">
        <v>1632</v>
      </c>
      <c r="I196" s="295" t="s">
        <v>1598</v>
      </c>
      <c r="J196" s="295" t="s">
        <v>2194</v>
      </c>
      <c r="K196" s="295" t="s">
        <v>1955</v>
      </c>
      <c r="L196" s="287">
        <v>0</v>
      </c>
      <c r="M196" s="295" t="s">
        <v>16372</v>
      </c>
    </row>
    <row r="197" spans="1:13" ht="15" customHeight="1" x14ac:dyDescent="0.25">
      <c r="A197" s="295" t="s">
        <v>2198</v>
      </c>
      <c r="B197" s="295" t="s">
        <v>2198</v>
      </c>
      <c r="C197" s="295" t="s">
        <v>2199</v>
      </c>
      <c r="D197" s="295" t="s">
        <v>2199</v>
      </c>
      <c r="E197" s="295" t="s">
        <v>1880</v>
      </c>
      <c r="F197" s="295" t="s">
        <v>2200</v>
      </c>
      <c r="G197" s="295" t="s">
        <v>1594</v>
      </c>
      <c r="H197" s="295" t="s">
        <v>1589</v>
      </c>
      <c r="I197" s="295" t="s">
        <v>1598</v>
      </c>
      <c r="J197" s="295" t="s">
        <v>2194</v>
      </c>
      <c r="L197" s="286">
        <v>0</v>
      </c>
      <c r="M197" s="295" t="s">
        <v>16372</v>
      </c>
    </row>
    <row r="198" spans="1:13" ht="15" customHeight="1" x14ac:dyDescent="0.25">
      <c r="A198" s="295" t="s">
        <v>2201</v>
      </c>
      <c r="B198" s="295" t="s">
        <v>2201</v>
      </c>
      <c r="C198" s="295" t="s">
        <v>2202</v>
      </c>
      <c r="D198" s="295" t="s">
        <v>2202</v>
      </c>
      <c r="E198" s="295" t="s">
        <v>2203</v>
      </c>
      <c r="F198" s="295" t="s">
        <v>2204</v>
      </c>
      <c r="G198" s="295" t="s">
        <v>168</v>
      </c>
      <c r="H198" s="295" t="s">
        <v>1589</v>
      </c>
      <c r="I198" s="295" t="s">
        <v>1598</v>
      </c>
      <c r="J198" s="295" t="s">
        <v>179</v>
      </c>
      <c r="K198" s="295" t="s">
        <v>1755</v>
      </c>
      <c r="L198" s="286">
        <v>4</v>
      </c>
      <c r="M198" s="295" t="s">
        <v>171</v>
      </c>
    </row>
    <row r="199" spans="1:13" ht="15" customHeight="1" x14ac:dyDescent="0.25">
      <c r="A199" s="295" t="s">
        <v>2205</v>
      </c>
      <c r="B199" s="295" t="s">
        <v>2205</v>
      </c>
      <c r="C199" s="295" t="s">
        <v>2206</v>
      </c>
      <c r="D199" s="295" t="s">
        <v>2206</v>
      </c>
      <c r="E199" s="295" t="s">
        <v>2207</v>
      </c>
      <c r="F199" s="295" t="s">
        <v>2208</v>
      </c>
      <c r="G199" s="295" t="s">
        <v>1594</v>
      </c>
      <c r="H199" s="295" t="s">
        <v>1589</v>
      </c>
      <c r="I199" s="295" t="s">
        <v>1598</v>
      </c>
      <c r="J199" s="295" t="s">
        <v>179</v>
      </c>
      <c r="L199" s="286">
        <v>4</v>
      </c>
      <c r="M199" s="295" t="s">
        <v>171</v>
      </c>
    </row>
    <row r="200" spans="1:13" ht="15" customHeight="1" x14ac:dyDescent="0.25">
      <c r="A200" s="295" t="s">
        <v>2209</v>
      </c>
      <c r="B200" s="295" t="s">
        <v>2210</v>
      </c>
      <c r="C200" s="295" t="s">
        <v>2211</v>
      </c>
      <c r="D200" s="295" t="s">
        <v>2212</v>
      </c>
      <c r="E200" s="295" t="s">
        <v>2213</v>
      </c>
      <c r="F200" s="295" t="s">
        <v>2214</v>
      </c>
      <c r="G200" s="295" t="s">
        <v>168</v>
      </c>
      <c r="H200" s="295" t="s">
        <v>1632</v>
      </c>
      <c r="I200" s="295" t="s">
        <v>1714</v>
      </c>
      <c r="J200" s="295" t="s">
        <v>174</v>
      </c>
      <c r="K200" s="295" t="s">
        <v>1892</v>
      </c>
      <c r="L200" s="287">
        <v>6</v>
      </c>
      <c r="M200" s="295" t="s">
        <v>171</v>
      </c>
    </row>
    <row r="201" spans="1:13" ht="15" customHeight="1" x14ac:dyDescent="0.25">
      <c r="A201" s="295" t="s">
        <v>2210</v>
      </c>
      <c r="B201" s="295" t="s">
        <v>2210</v>
      </c>
      <c r="C201" s="295" t="s">
        <v>2212</v>
      </c>
      <c r="D201" s="295" t="s">
        <v>2212</v>
      </c>
      <c r="E201" s="295" t="s">
        <v>2215</v>
      </c>
      <c r="F201" s="295" t="s">
        <v>2216</v>
      </c>
      <c r="G201" s="295" t="s">
        <v>168</v>
      </c>
      <c r="H201" s="295" t="s">
        <v>1589</v>
      </c>
      <c r="I201" s="295" t="s">
        <v>1714</v>
      </c>
      <c r="J201" s="295" t="s">
        <v>174</v>
      </c>
      <c r="K201" s="295" t="s">
        <v>1892</v>
      </c>
      <c r="L201" s="286">
        <v>6</v>
      </c>
      <c r="M201" s="295" t="s">
        <v>171</v>
      </c>
    </row>
    <row r="202" spans="1:13" ht="15" customHeight="1" x14ac:dyDescent="0.25">
      <c r="A202" s="295" t="s">
        <v>2217</v>
      </c>
      <c r="B202" s="295" t="s">
        <v>2217</v>
      </c>
      <c r="C202" s="295" t="s">
        <v>2218</v>
      </c>
      <c r="D202" s="295" t="s">
        <v>2218</v>
      </c>
      <c r="E202" s="295" t="s">
        <v>2215</v>
      </c>
      <c r="F202" s="295" t="s">
        <v>2219</v>
      </c>
      <c r="G202" s="295" t="s">
        <v>1594</v>
      </c>
      <c r="H202" s="295" t="s">
        <v>1589</v>
      </c>
      <c r="I202" s="295" t="s">
        <v>1714</v>
      </c>
      <c r="J202" s="295" t="s">
        <v>174</v>
      </c>
      <c r="L202" s="286">
        <v>6</v>
      </c>
      <c r="M202" s="295" t="s">
        <v>171</v>
      </c>
    </row>
    <row r="203" spans="1:13" ht="15" customHeight="1" x14ac:dyDescent="0.25">
      <c r="A203" s="295" t="s">
        <v>16478</v>
      </c>
      <c r="B203" s="295" t="s">
        <v>16478</v>
      </c>
      <c r="C203" s="295" t="s">
        <v>17068</v>
      </c>
      <c r="D203" s="295" t="s">
        <v>17068</v>
      </c>
      <c r="E203" s="295" t="s">
        <v>17653</v>
      </c>
      <c r="G203" s="295" t="s">
        <v>168</v>
      </c>
      <c r="H203" s="295" t="s">
        <v>1589</v>
      </c>
      <c r="I203" s="295" t="s">
        <v>14673</v>
      </c>
      <c r="J203" s="295" t="s">
        <v>17928</v>
      </c>
      <c r="K203" s="295" t="s">
        <v>14674</v>
      </c>
      <c r="L203" s="287">
        <v>6</v>
      </c>
      <c r="M203" s="295" t="s">
        <v>171</v>
      </c>
    </row>
    <row r="204" spans="1:13" ht="15" customHeight="1" x14ac:dyDescent="0.25">
      <c r="A204" s="295" t="s">
        <v>16479</v>
      </c>
      <c r="B204" s="295" t="s">
        <v>16479</v>
      </c>
      <c r="C204" s="295" t="s">
        <v>17069</v>
      </c>
      <c r="D204" s="295" t="s">
        <v>17069</v>
      </c>
      <c r="E204" s="295" t="s">
        <v>17655</v>
      </c>
      <c r="G204" s="295" t="s">
        <v>168</v>
      </c>
      <c r="H204" s="295" t="s">
        <v>1589</v>
      </c>
      <c r="I204" s="295" t="s">
        <v>14673</v>
      </c>
      <c r="J204" s="295" t="s">
        <v>17928</v>
      </c>
      <c r="K204" s="295" t="s">
        <v>14674</v>
      </c>
      <c r="L204" s="287">
        <v>6</v>
      </c>
      <c r="M204" s="295" t="s">
        <v>171</v>
      </c>
    </row>
    <row r="205" spans="1:13" ht="15" customHeight="1" x14ac:dyDescent="0.25">
      <c r="A205" s="295" t="s">
        <v>16477</v>
      </c>
      <c r="B205" s="295" t="s">
        <v>16477</v>
      </c>
      <c r="C205" s="295" t="s">
        <v>17067</v>
      </c>
      <c r="D205" s="295" t="s">
        <v>17067</v>
      </c>
      <c r="G205" s="295" t="s">
        <v>1594</v>
      </c>
      <c r="H205" s="295" t="s">
        <v>1589</v>
      </c>
      <c r="I205" s="295" t="s">
        <v>14673</v>
      </c>
      <c r="J205" s="295" t="s">
        <v>17928</v>
      </c>
      <c r="K205" s="295" t="s">
        <v>14674</v>
      </c>
      <c r="L205" s="287">
        <v>6</v>
      </c>
      <c r="M205" s="295" t="s">
        <v>171</v>
      </c>
    </row>
    <row r="206" spans="1:13" ht="15" customHeight="1" x14ac:dyDescent="0.25">
      <c r="A206" s="295" t="s">
        <v>2220</v>
      </c>
      <c r="B206" s="295" t="s">
        <v>2220</v>
      </c>
      <c r="C206" s="295" t="s">
        <v>2221</v>
      </c>
      <c r="D206" s="295" t="s">
        <v>2221</v>
      </c>
      <c r="E206" s="295" t="s">
        <v>2222</v>
      </c>
      <c r="F206" s="295" t="s">
        <v>2223</v>
      </c>
      <c r="G206" s="295" t="s">
        <v>1594</v>
      </c>
      <c r="H206" s="295" t="s">
        <v>1589</v>
      </c>
      <c r="I206" s="295" t="s">
        <v>1598</v>
      </c>
      <c r="J206" s="295" t="s">
        <v>251</v>
      </c>
      <c r="L206" s="286">
        <v>0</v>
      </c>
      <c r="M206" s="295" t="s">
        <v>16372</v>
      </c>
    </row>
    <row r="207" spans="1:13" ht="15" customHeight="1" x14ac:dyDescent="0.25">
      <c r="A207" s="295" t="s">
        <v>2224</v>
      </c>
      <c r="B207" s="295" t="s">
        <v>2224</v>
      </c>
      <c r="C207" s="295" t="s">
        <v>2225</v>
      </c>
      <c r="D207" s="295" t="s">
        <v>2225</v>
      </c>
      <c r="E207" s="295" t="s">
        <v>2019</v>
      </c>
      <c r="F207" s="295" t="s">
        <v>2226</v>
      </c>
      <c r="G207" s="295" t="s">
        <v>168</v>
      </c>
      <c r="H207" s="295" t="s">
        <v>1589</v>
      </c>
      <c r="I207" s="295" t="s">
        <v>1598</v>
      </c>
      <c r="J207" s="295" t="s">
        <v>251</v>
      </c>
      <c r="K207" s="295" t="s">
        <v>1603</v>
      </c>
      <c r="L207" s="286">
        <v>0</v>
      </c>
      <c r="M207" s="295" t="s">
        <v>16372</v>
      </c>
    </row>
    <row r="208" spans="1:13" ht="15" customHeight="1" x14ac:dyDescent="0.25">
      <c r="A208" s="297" t="s">
        <v>16480</v>
      </c>
      <c r="B208" s="295" t="s">
        <v>16480</v>
      </c>
      <c r="C208" s="295" t="s">
        <v>17070</v>
      </c>
      <c r="D208" s="295" t="s">
        <v>17070</v>
      </c>
      <c r="G208" s="295" t="s">
        <v>1594</v>
      </c>
      <c r="H208" s="295" t="s">
        <v>1589</v>
      </c>
      <c r="I208" s="295" t="s">
        <v>14673</v>
      </c>
      <c r="J208" s="295" t="s">
        <v>17927</v>
      </c>
      <c r="K208" s="295" t="s">
        <v>14674</v>
      </c>
      <c r="L208" s="287">
        <v>5</v>
      </c>
      <c r="M208" s="295" t="s">
        <v>171</v>
      </c>
    </row>
    <row r="209" spans="1:13" ht="15" customHeight="1" x14ac:dyDescent="0.25">
      <c r="A209" s="295" t="s">
        <v>16481</v>
      </c>
      <c r="B209" s="295" t="s">
        <v>16481</v>
      </c>
      <c r="C209" s="295" t="s">
        <v>17071</v>
      </c>
      <c r="D209" s="295" t="s">
        <v>17071</v>
      </c>
      <c r="E209" s="295" t="s">
        <v>17656</v>
      </c>
      <c r="G209" s="295" t="s">
        <v>168</v>
      </c>
      <c r="H209" s="295" t="s">
        <v>1589</v>
      </c>
      <c r="I209" s="295" t="s">
        <v>14673</v>
      </c>
      <c r="J209" s="295" t="s">
        <v>17927</v>
      </c>
      <c r="K209" s="295" t="s">
        <v>14674</v>
      </c>
      <c r="L209" s="287">
        <v>5</v>
      </c>
      <c r="M209" s="295" t="s">
        <v>171</v>
      </c>
    </row>
    <row r="210" spans="1:13" ht="15" customHeight="1" x14ac:dyDescent="0.25">
      <c r="A210" s="295" t="s">
        <v>2227</v>
      </c>
      <c r="B210" s="295" t="s">
        <v>2227</v>
      </c>
      <c r="C210" s="295" t="s">
        <v>2228</v>
      </c>
      <c r="D210" s="295" t="s">
        <v>2228</v>
      </c>
      <c r="E210" s="295" t="s">
        <v>1606</v>
      </c>
      <c r="F210" s="295" t="s">
        <v>2229</v>
      </c>
      <c r="G210" s="295" t="s">
        <v>168</v>
      </c>
      <c r="H210" s="295" t="s">
        <v>1589</v>
      </c>
      <c r="I210" s="295" t="s">
        <v>1598</v>
      </c>
      <c r="J210" s="295" t="s">
        <v>573</v>
      </c>
      <c r="K210" s="295" t="s">
        <v>1603</v>
      </c>
      <c r="L210" s="286">
        <v>0</v>
      </c>
      <c r="M210" s="295" t="s">
        <v>16372</v>
      </c>
    </row>
    <row r="211" spans="1:13" ht="15" customHeight="1" x14ac:dyDescent="0.25">
      <c r="A211" s="295" t="s">
        <v>2231</v>
      </c>
      <c r="B211" s="295" t="s">
        <v>2231</v>
      </c>
      <c r="C211" s="295" t="s">
        <v>2232</v>
      </c>
      <c r="D211" s="295" t="s">
        <v>2232</v>
      </c>
      <c r="E211" s="295" t="s">
        <v>1606</v>
      </c>
      <c r="F211" s="295" t="s">
        <v>2233</v>
      </c>
      <c r="G211" s="295" t="s">
        <v>1594</v>
      </c>
      <c r="H211" s="295" t="s">
        <v>1589</v>
      </c>
      <c r="I211" s="295" t="s">
        <v>1598</v>
      </c>
      <c r="J211" s="295" t="s">
        <v>573</v>
      </c>
      <c r="L211" s="286">
        <v>0</v>
      </c>
      <c r="M211" s="295" t="s">
        <v>16372</v>
      </c>
    </row>
    <row r="212" spans="1:13" ht="15" customHeight="1" x14ac:dyDescent="0.25">
      <c r="A212" s="295" t="s">
        <v>233</v>
      </c>
      <c r="B212" s="295" t="s">
        <v>233</v>
      </c>
      <c r="C212" s="295" t="s">
        <v>234</v>
      </c>
      <c r="D212" s="295" t="s">
        <v>234</v>
      </c>
      <c r="E212" s="295" t="s">
        <v>2234</v>
      </c>
      <c r="F212" s="295" t="s">
        <v>2235</v>
      </c>
      <c r="G212" s="295" t="s">
        <v>168</v>
      </c>
      <c r="H212" s="295" t="s">
        <v>1589</v>
      </c>
      <c r="I212" s="295" t="s">
        <v>1598</v>
      </c>
      <c r="J212" s="295" t="s">
        <v>177</v>
      </c>
      <c r="K212" s="295" t="s">
        <v>1603</v>
      </c>
      <c r="L212" s="286">
        <v>2</v>
      </c>
      <c r="M212" s="295" t="s">
        <v>171</v>
      </c>
    </row>
    <row r="213" spans="1:13" ht="15" customHeight="1" x14ac:dyDescent="0.25">
      <c r="A213" s="295" t="s">
        <v>2236</v>
      </c>
      <c r="B213" s="295" t="s">
        <v>2236</v>
      </c>
      <c r="C213" s="295" t="s">
        <v>2237</v>
      </c>
      <c r="D213" s="295" t="s">
        <v>2237</v>
      </c>
      <c r="E213" s="295" t="s">
        <v>2238</v>
      </c>
      <c r="F213" s="295" t="s">
        <v>2239</v>
      </c>
      <c r="G213" s="295" t="s">
        <v>1594</v>
      </c>
      <c r="H213" s="295" t="s">
        <v>1589</v>
      </c>
      <c r="I213" s="295" t="s">
        <v>1598</v>
      </c>
      <c r="J213" s="295" t="s">
        <v>177</v>
      </c>
      <c r="L213" s="286">
        <v>2</v>
      </c>
      <c r="M213" s="295" t="s">
        <v>171</v>
      </c>
    </row>
    <row r="214" spans="1:13" ht="15" customHeight="1" x14ac:dyDescent="0.25">
      <c r="A214" s="295" t="s">
        <v>2240</v>
      </c>
      <c r="B214" s="295" t="s">
        <v>2240</v>
      </c>
      <c r="C214" s="295" t="s">
        <v>2241</v>
      </c>
      <c r="D214" s="295" t="s">
        <v>2241</v>
      </c>
      <c r="E214" s="295" t="s">
        <v>2242</v>
      </c>
      <c r="F214" s="295" t="s">
        <v>2243</v>
      </c>
      <c r="G214" s="295" t="s">
        <v>168</v>
      </c>
      <c r="H214" s="295" t="s">
        <v>1589</v>
      </c>
      <c r="I214" s="295" t="s">
        <v>1598</v>
      </c>
      <c r="J214" s="295" t="s">
        <v>232</v>
      </c>
      <c r="K214" s="295" t="s">
        <v>1603</v>
      </c>
      <c r="L214" s="286">
        <v>0</v>
      </c>
      <c r="M214" s="295" t="s">
        <v>16372</v>
      </c>
    </row>
    <row r="215" spans="1:13" ht="15" customHeight="1" x14ac:dyDescent="0.25">
      <c r="A215" s="295" t="s">
        <v>2244</v>
      </c>
      <c r="B215" s="295" t="s">
        <v>2244</v>
      </c>
      <c r="C215" s="295" t="s">
        <v>2245</v>
      </c>
      <c r="D215" s="295" t="s">
        <v>2245</v>
      </c>
      <c r="E215" s="295" t="s">
        <v>1606</v>
      </c>
      <c r="F215" s="295" t="s">
        <v>2246</v>
      </c>
      <c r="G215" s="295" t="s">
        <v>1594</v>
      </c>
      <c r="H215" s="295" t="s">
        <v>1589</v>
      </c>
      <c r="I215" s="295" t="s">
        <v>1598</v>
      </c>
      <c r="J215" s="295" t="s">
        <v>232</v>
      </c>
      <c r="L215" s="286">
        <v>0</v>
      </c>
      <c r="M215" s="295" t="s">
        <v>16372</v>
      </c>
    </row>
    <row r="216" spans="1:13" ht="15" customHeight="1" x14ac:dyDescent="0.25">
      <c r="A216" s="295" t="s">
        <v>16483</v>
      </c>
      <c r="B216" s="295" t="s">
        <v>16483</v>
      </c>
      <c r="C216" s="295" t="s">
        <v>17073</v>
      </c>
      <c r="D216" s="295" t="s">
        <v>17073</v>
      </c>
      <c r="E216" s="295" t="s">
        <v>17657</v>
      </c>
      <c r="G216" s="295" t="s">
        <v>168</v>
      </c>
      <c r="H216" s="295" t="s">
        <v>1589</v>
      </c>
      <c r="I216" s="295" t="s">
        <v>14673</v>
      </c>
      <c r="J216" s="295" t="s">
        <v>17929</v>
      </c>
      <c r="K216" s="295" t="s">
        <v>14674</v>
      </c>
      <c r="L216" s="287">
        <v>7</v>
      </c>
      <c r="M216" s="295" t="s">
        <v>171</v>
      </c>
    </row>
    <row r="217" spans="1:13" ht="15" customHeight="1" x14ac:dyDescent="0.25">
      <c r="A217" s="295" t="s">
        <v>16484</v>
      </c>
      <c r="B217" s="295" t="s">
        <v>16484</v>
      </c>
      <c r="C217" s="295" t="s">
        <v>17074</v>
      </c>
      <c r="D217" s="295" t="s">
        <v>17074</v>
      </c>
      <c r="E217" s="295" t="s">
        <v>17658</v>
      </c>
      <c r="G217" s="295" t="s">
        <v>168</v>
      </c>
      <c r="H217" s="295" t="s">
        <v>1589</v>
      </c>
      <c r="I217" s="295" t="s">
        <v>14673</v>
      </c>
      <c r="J217" s="295" t="s">
        <v>17929</v>
      </c>
      <c r="K217" s="295" t="s">
        <v>14674</v>
      </c>
      <c r="L217" s="287">
        <v>8</v>
      </c>
      <c r="M217" s="295" t="s">
        <v>171</v>
      </c>
    </row>
    <row r="218" spans="1:13" ht="15" customHeight="1" x14ac:dyDescent="0.25">
      <c r="A218" s="295" t="s">
        <v>16482</v>
      </c>
      <c r="B218" s="295" t="s">
        <v>16482</v>
      </c>
      <c r="C218" s="295" t="s">
        <v>17072</v>
      </c>
      <c r="D218" s="295" t="s">
        <v>17072</v>
      </c>
      <c r="G218" s="295" t="s">
        <v>1594</v>
      </c>
      <c r="H218" s="295" t="s">
        <v>1589</v>
      </c>
      <c r="I218" s="295" t="s">
        <v>14673</v>
      </c>
      <c r="J218" s="295" t="s">
        <v>17929</v>
      </c>
      <c r="K218" s="295" t="s">
        <v>14674</v>
      </c>
      <c r="L218" s="287">
        <v>7</v>
      </c>
      <c r="M218" s="295" t="s">
        <v>171</v>
      </c>
    </row>
    <row r="219" spans="1:13" ht="15" customHeight="1" x14ac:dyDescent="0.25">
      <c r="A219" s="295" t="s">
        <v>2247</v>
      </c>
      <c r="B219" s="295" t="s">
        <v>2248</v>
      </c>
      <c r="C219" s="295" t="s">
        <v>2249</v>
      </c>
      <c r="D219" s="295" t="s">
        <v>2250</v>
      </c>
      <c r="E219" s="295" t="s">
        <v>1606</v>
      </c>
      <c r="F219" s="295" t="s">
        <v>2251</v>
      </c>
      <c r="G219" s="295" t="s">
        <v>168</v>
      </c>
      <c r="H219" s="295" t="s">
        <v>1632</v>
      </c>
      <c r="I219" s="295" t="s">
        <v>1598</v>
      </c>
      <c r="J219" s="295" t="s">
        <v>214</v>
      </c>
      <c r="K219" s="295" t="s">
        <v>2253</v>
      </c>
      <c r="L219" s="286">
        <v>10</v>
      </c>
      <c r="M219" s="295" t="s">
        <v>171</v>
      </c>
    </row>
    <row r="220" spans="1:13" ht="15" customHeight="1" x14ac:dyDescent="0.25">
      <c r="A220" s="295" t="s">
        <v>2254</v>
      </c>
      <c r="B220" s="295" t="s">
        <v>2254</v>
      </c>
      <c r="C220" s="295" t="s">
        <v>2255</v>
      </c>
      <c r="D220" s="295" t="s">
        <v>2255</v>
      </c>
      <c r="E220" s="295" t="s">
        <v>1606</v>
      </c>
      <c r="F220" s="295" t="s">
        <v>2251</v>
      </c>
      <c r="G220" s="295" t="s">
        <v>1676</v>
      </c>
      <c r="H220" s="295" t="s">
        <v>1589</v>
      </c>
      <c r="I220" s="295" t="s">
        <v>1598</v>
      </c>
      <c r="J220" s="295" t="s">
        <v>214</v>
      </c>
      <c r="K220" s="295" t="s">
        <v>2253</v>
      </c>
      <c r="L220" s="286">
        <v>10</v>
      </c>
      <c r="M220" s="295" t="s">
        <v>171</v>
      </c>
    </row>
    <row r="221" spans="1:13" ht="15" customHeight="1" x14ac:dyDescent="0.25">
      <c r="A221" s="295" t="s">
        <v>2248</v>
      </c>
      <c r="B221" s="295" t="s">
        <v>2248</v>
      </c>
      <c r="C221" s="295" t="s">
        <v>2250</v>
      </c>
      <c r="D221" s="295" t="s">
        <v>2250</v>
      </c>
      <c r="E221" s="295" t="s">
        <v>2256</v>
      </c>
      <c r="F221" s="295" t="s">
        <v>2251</v>
      </c>
      <c r="G221" s="295" t="s">
        <v>1678</v>
      </c>
      <c r="H221" s="295" t="s">
        <v>1589</v>
      </c>
      <c r="I221" s="295" t="s">
        <v>1598</v>
      </c>
      <c r="J221" s="295" t="s">
        <v>214</v>
      </c>
      <c r="K221" s="295" t="s">
        <v>2253</v>
      </c>
      <c r="L221" s="286">
        <v>10</v>
      </c>
      <c r="M221" s="295" t="s">
        <v>171</v>
      </c>
    </row>
    <row r="222" spans="1:13" ht="15" customHeight="1" x14ac:dyDescent="0.25">
      <c r="A222" s="295" t="s">
        <v>2252</v>
      </c>
      <c r="B222" s="295" t="s">
        <v>2248</v>
      </c>
      <c r="C222" s="295" t="s">
        <v>2257</v>
      </c>
      <c r="D222" s="295" t="s">
        <v>2250</v>
      </c>
      <c r="E222" s="295" t="s">
        <v>2258</v>
      </c>
      <c r="F222" s="295" t="s">
        <v>2251</v>
      </c>
      <c r="G222" s="295" t="s">
        <v>1678</v>
      </c>
      <c r="H222" s="295" t="s">
        <v>1632</v>
      </c>
      <c r="I222" s="283" t="s">
        <v>1598</v>
      </c>
      <c r="J222" s="283" t="s">
        <v>214</v>
      </c>
      <c r="K222" s="283" t="s">
        <v>2253</v>
      </c>
      <c r="L222" s="287">
        <v>10</v>
      </c>
      <c r="M222" s="295" t="s">
        <v>171</v>
      </c>
    </row>
    <row r="223" spans="1:13" ht="15" customHeight="1" x14ac:dyDescent="0.25">
      <c r="A223" s="295" t="s">
        <v>2259</v>
      </c>
      <c r="B223" s="295" t="s">
        <v>2259</v>
      </c>
      <c r="C223" s="295" t="s">
        <v>2260</v>
      </c>
      <c r="D223" s="295" t="s">
        <v>2260</v>
      </c>
      <c r="E223" s="295" t="s">
        <v>1606</v>
      </c>
      <c r="F223" s="295" t="s">
        <v>2261</v>
      </c>
      <c r="G223" s="295" t="s">
        <v>1594</v>
      </c>
      <c r="H223" s="295" t="s">
        <v>1589</v>
      </c>
      <c r="I223" s="295" t="s">
        <v>1598</v>
      </c>
      <c r="J223" s="295" t="s">
        <v>214</v>
      </c>
      <c r="L223" s="286">
        <v>10</v>
      </c>
      <c r="M223" s="295" t="s">
        <v>171</v>
      </c>
    </row>
    <row r="224" spans="1:13" ht="15" customHeight="1" x14ac:dyDescent="0.25">
      <c r="A224" s="295" t="s">
        <v>2262</v>
      </c>
      <c r="B224" s="295" t="s">
        <v>2263</v>
      </c>
      <c r="C224" s="295" t="s">
        <v>2264</v>
      </c>
      <c r="D224" s="295" t="s">
        <v>240</v>
      </c>
      <c r="E224" s="295" t="s">
        <v>2265</v>
      </c>
      <c r="F224" s="295" t="s">
        <v>2266</v>
      </c>
      <c r="G224" s="295" t="s">
        <v>168</v>
      </c>
      <c r="H224" s="295" t="s">
        <v>1632</v>
      </c>
      <c r="I224" s="295" t="s">
        <v>1714</v>
      </c>
      <c r="J224" s="295" t="s">
        <v>174</v>
      </c>
      <c r="K224" s="295" t="s">
        <v>1892</v>
      </c>
      <c r="L224" s="287">
        <v>4</v>
      </c>
      <c r="M224" s="295" t="s">
        <v>171</v>
      </c>
    </row>
    <row r="225" spans="1:13" ht="15" customHeight="1" x14ac:dyDescent="0.25">
      <c r="A225" s="295" t="s">
        <v>2263</v>
      </c>
      <c r="B225" s="295" t="s">
        <v>2263</v>
      </c>
      <c r="C225" s="295" t="s">
        <v>240</v>
      </c>
      <c r="D225" s="295" t="s">
        <v>240</v>
      </c>
      <c r="E225" s="295" t="s">
        <v>2265</v>
      </c>
      <c r="F225" s="295" t="s">
        <v>2266</v>
      </c>
      <c r="G225" s="295" t="s">
        <v>168</v>
      </c>
      <c r="H225" s="295" t="s">
        <v>1589</v>
      </c>
      <c r="I225" s="295" t="s">
        <v>1714</v>
      </c>
      <c r="J225" s="295" t="s">
        <v>174</v>
      </c>
      <c r="K225" s="295" t="s">
        <v>1892</v>
      </c>
      <c r="L225" s="286">
        <v>4</v>
      </c>
      <c r="M225" s="295" t="s">
        <v>171</v>
      </c>
    </row>
    <row r="226" spans="1:13" ht="15" customHeight="1" x14ac:dyDescent="0.25">
      <c r="A226" s="295" t="s">
        <v>2267</v>
      </c>
      <c r="B226" s="295" t="s">
        <v>2267</v>
      </c>
      <c r="C226" s="295" t="s">
        <v>2268</v>
      </c>
      <c r="D226" s="295" t="s">
        <v>2268</v>
      </c>
      <c r="E226" s="295" t="s">
        <v>1910</v>
      </c>
      <c r="F226" s="295" t="s">
        <v>2269</v>
      </c>
      <c r="G226" s="295" t="s">
        <v>1676</v>
      </c>
      <c r="H226" s="295" t="s">
        <v>1589</v>
      </c>
      <c r="I226" s="295" t="s">
        <v>1714</v>
      </c>
      <c r="J226" s="295" t="s">
        <v>174</v>
      </c>
      <c r="K226" s="295" t="s">
        <v>1892</v>
      </c>
      <c r="L226" s="287">
        <v>6</v>
      </c>
      <c r="M226" s="295" t="s">
        <v>171</v>
      </c>
    </row>
    <row r="227" spans="1:13" ht="15" customHeight="1" x14ac:dyDescent="0.25">
      <c r="A227" s="295" t="s">
        <v>2270</v>
      </c>
      <c r="B227" s="295" t="s">
        <v>2270</v>
      </c>
      <c r="C227" s="295" t="s">
        <v>2271</v>
      </c>
      <c r="D227" s="295" t="s">
        <v>2271</v>
      </c>
      <c r="E227" s="295" t="s">
        <v>2272</v>
      </c>
      <c r="F227" s="295" t="s">
        <v>2269</v>
      </c>
      <c r="G227" s="295" t="s">
        <v>1678</v>
      </c>
      <c r="H227" s="295" t="s">
        <v>1589</v>
      </c>
      <c r="I227" s="295" t="s">
        <v>1714</v>
      </c>
      <c r="J227" s="295" t="s">
        <v>174</v>
      </c>
      <c r="K227" s="295" t="s">
        <v>1892</v>
      </c>
      <c r="L227" s="287">
        <v>6</v>
      </c>
      <c r="M227" s="295" t="s">
        <v>171</v>
      </c>
    </row>
    <row r="228" spans="1:13" ht="15" customHeight="1" x14ac:dyDescent="0.25">
      <c r="A228" s="295" t="s">
        <v>2273</v>
      </c>
      <c r="B228" s="295" t="s">
        <v>2273</v>
      </c>
      <c r="C228" s="295" t="s">
        <v>2274</v>
      </c>
      <c r="D228" s="295" t="s">
        <v>2274</v>
      </c>
      <c r="E228" s="295" t="s">
        <v>2275</v>
      </c>
      <c r="F228" s="295" t="s">
        <v>2276</v>
      </c>
      <c r="G228" s="295" t="s">
        <v>1678</v>
      </c>
      <c r="H228" s="295" t="s">
        <v>1589</v>
      </c>
      <c r="I228" s="295" t="s">
        <v>1714</v>
      </c>
      <c r="J228" s="295" t="s">
        <v>174</v>
      </c>
      <c r="K228" s="295" t="s">
        <v>1892</v>
      </c>
      <c r="L228" s="286">
        <v>8</v>
      </c>
      <c r="M228" s="295" t="s">
        <v>171</v>
      </c>
    </row>
    <row r="229" spans="1:13" ht="15" customHeight="1" x14ac:dyDescent="0.25">
      <c r="A229" s="295" t="s">
        <v>2278</v>
      </c>
      <c r="B229" s="295" t="s">
        <v>2278</v>
      </c>
      <c r="C229" s="295" t="s">
        <v>2279</v>
      </c>
      <c r="D229" s="295" t="s">
        <v>2279</v>
      </c>
      <c r="E229" s="295" t="s">
        <v>2280</v>
      </c>
      <c r="F229" s="295" t="s">
        <v>2281</v>
      </c>
      <c r="G229" s="295" t="s">
        <v>1676</v>
      </c>
      <c r="H229" s="295" t="s">
        <v>1589</v>
      </c>
      <c r="I229" s="295" t="s">
        <v>1714</v>
      </c>
      <c r="J229" s="295" t="s">
        <v>174</v>
      </c>
      <c r="K229" s="295" t="s">
        <v>1892</v>
      </c>
      <c r="L229" s="286">
        <v>7</v>
      </c>
      <c r="M229" s="295" t="s">
        <v>171</v>
      </c>
    </row>
    <row r="230" spans="1:13" ht="15" customHeight="1" x14ac:dyDescent="0.25">
      <c r="A230" s="295" t="s">
        <v>2282</v>
      </c>
      <c r="B230" s="295" t="s">
        <v>2282</v>
      </c>
      <c r="C230" s="295" t="s">
        <v>2283</v>
      </c>
      <c r="D230" s="295" t="s">
        <v>2283</v>
      </c>
      <c r="E230" s="295" t="s">
        <v>2280</v>
      </c>
      <c r="F230" s="295" t="s">
        <v>2281</v>
      </c>
      <c r="G230" s="295" t="s">
        <v>1678</v>
      </c>
      <c r="H230" s="295" t="s">
        <v>1589</v>
      </c>
      <c r="I230" s="295" t="s">
        <v>1714</v>
      </c>
      <c r="J230" s="295" t="s">
        <v>174</v>
      </c>
      <c r="K230" s="295" t="s">
        <v>1892</v>
      </c>
      <c r="L230" s="286">
        <v>7</v>
      </c>
      <c r="M230" s="295" t="s">
        <v>171</v>
      </c>
    </row>
    <row r="231" spans="1:13" ht="15" customHeight="1" x14ac:dyDescent="0.25">
      <c r="A231" s="295" t="s">
        <v>2277</v>
      </c>
      <c r="B231" s="295" t="s">
        <v>2273</v>
      </c>
      <c r="C231" s="295" t="s">
        <v>2284</v>
      </c>
      <c r="D231" s="295" t="s">
        <v>2274</v>
      </c>
      <c r="E231" s="295" t="s">
        <v>2285</v>
      </c>
      <c r="F231" s="295" t="s">
        <v>2286</v>
      </c>
      <c r="G231" s="295" t="s">
        <v>168</v>
      </c>
      <c r="H231" s="295" t="s">
        <v>1632</v>
      </c>
      <c r="I231" s="295" t="s">
        <v>1714</v>
      </c>
      <c r="J231" s="295" t="s">
        <v>174</v>
      </c>
      <c r="K231" s="295" t="s">
        <v>1892</v>
      </c>
      <c r="L231" s="287">
        <v>8</v>
      </c>
      <c r="M231" s="295" t="s">
        <v>171</v>
      </c>
    </row>
    <row r="232" spans="1:13" ht="15" customHeight="1" x14ac:dyDescent="0.25">
      <c r="A232" s="295" t="s">
        <v>2287</v>
      </c>
      <c r="B232" s="295" t="s">
        <v>2288</v>
      </c>
      <c r="C232" s="295" t="s">
        <v>2289</v>
      </c>
      <c r="D232" s="295" t="s">
        <v>2290</v>
      </c>
      <c r="E232" s="295" t="s">
        <v>2291</v>
      </c>
      <c r="F232" s="295" t="s">
        <v>2292</v>
      </c>
      <c r="G232" s="295" t="s">
        <v>1678</v>
      </c>
      <c r="H232" s="295" t="s">
        <v>1632</v>
      </c>
      <c r="I232" s="295" t="s">
        <v>1714</v>
      </c>
      <c r="J232" s="295" t="s">
        <v>174</v>
      </c>
      <c r="K232" s="295" t="s">
        <v>1892</v>
      </c>
      <c r="L232" s="286">
        <v>8</v>
      </c>
      <c r="M232" s="295" t="s">
        <v>171</v>
      </c>
    </row>
    <row r="233" spans="1:13" ht="15" customHeight="1" x14ac:dyDescent="0.25">
      <c r="A233" s="295" t="s">
        <v>2293</v>
      </c>
      <c r="B233" s="295" t="s">
        <v>2293</v>
      </c>
      <c r="C233" s="295" t="s">
        <v>2294</v>
      </c>
      <c r="D233" s="295" t="s">
        <v>2294</v>
      </c>
      <c r="E233" s="295" t="s">
        <v>1606</v>
      </c>
      <c r="F233" s="295" t="s">
        <v>2295</v>
      </c>
      <c r="G233" s="295" t="s">
        <v>1594</v>
      </c>
      <c r="H233" s="295" t="s">
        <v>1589</v>
      </c>
      <c r="I233" s="295" t="s">
        <v>1714</v>
      </c>
      <c r="J233" s="295" t="s">
        <v>174</v>
      </c>
      <c r="L233" s="286">
        <v>5</v>
      </c>
      <c r="M233" s="295" t="s">
        <v>171</v>
      </c>
    </row>
    <row r="234" spans="1:13" ht="15" customHeight="1" x14ac:dyDescent="0.25">
      <c r="A234" s="295" t="s">
        <v>2296</v>
      </c>
      <c r="B234" s="295" t="s">
        <v>2296</v>
      </c>
      <c r="C234" s="295" t="s">
        <v>2297</v>
      </c>
      <c r="D234" s="295" t="s">
        <v>2297</v>
      </c>
      <c r="E234" s="295" t="s">
        <v>1880</v>
      </c>
      <c r="F234" s="295" t="s">
        <v>2298</v>
      </c>
      <c r="G234" s="295" t="s">
        <v>1676</v>
      </c>
      <c r="H234" s="295" t="s">
        <v>1589</v>
      </c>
      <c r="I234" s="295" t="s">
        <v>1714</v>
      </c>
      <c r="J234" s="295" t="s">
        <v>174</v>
      </c>
      <c r="K234" s="295" t="s">
        <v>1892</v>
      </c>
      <c r="L234" s="287">
        <v>5</v>
      </c>
      <c r="M234" s="295" t="s">
        <v>171</v>
      </c>
    </row>
    <row r="235" spans="1:13" ht="15" customHeight="1" x14ac:dyDescent="0.25">
      <c r="A235" s="295" t="s">
        <v>2299</v>
      </c>
      <c r="B235" s="295" t="s">
        <v>2299</v>
      </c>
      <c r="C235" s="295" t="s">
        <v>2300</v>
      </c>
      <c r="D235" s="295" t="s">
        <v>2300</v>
      </c>
      <c r="E235" s="295" t="s">
        <v>1880</v>
      </c>
      <c r="F235" s="295" t="s">
        <v>2298</v>
      </c>
      <c r="G235" s="295" t="s">
        <v>1678</v>
      </c>
      <c r="H235" s="295" t="s">
        <v>1589</v>
      </c>
      <c r="I235" s="295" t="s">
        <v>1714</v>
      </c>
      <c r="J235" s="295" t="s">
        <v>174</v>
      </c>
      <c r="K235" s="295" t="s">
        <v>1892</v>
      </c>
      <c r="L235" s="286">
        <v>5</v>
      </c>
      <c r="M235" s="295" t="s">
        <v>171</v>
      </c>
    </row>
    <row r="236" spans="1:13" ht="15" customHeight="1" x14ac:dyDescent="0.25">
      <c r="A236" s="295" t="s">
        <v>2301</v>
      </c>
      <c r="B236" s="295" t="s">
        <v>2301</v>
      </c>
      <c r="C236" s="295" t="s">
        <v>2302</v>
      </c>
      <c r="D236" s="295" t="s">
        <v>2302</v>
      </c>
      <c r="E236" s="295" t="s">
        <v>1606</v>
      </c>
      <c r="F236" s="295" t="s">
        <v>2303</v>
      </c>
      <c r="G236" s="295" t="s">
        <v>1676</v>
      </c>
      <c r="H236" s="295" t="s">
        <v>1589</v>
      </c>
      <c r="I236" s="295" t="s">
        <v>1714</v>
      </c>
      <c r="J236" s="295" t="s">
        <v>174</v>
      </c>
      <c r="K236" s="295" t="s">
        <v>1892</v>
      </c>
      <c r="L236" s="287">
        <v>2</v>
      </c>
      <c r="M236" s="295" t="s">
        <v>171</v>
      </c>
    </row>
    <row r="237" spans="1:13" ht="15" customHeight="1" x14ac:dyDescent="0.25">
      <c r="A237" s="295" t="s">
        <v>2304</v>
      </c>
      <c r="B237" s="295" t="s">
        <v>2304</v>
      </c>
      <c r="C237" s="295" t="s">
        <v>2305</v>
      </c>
      <c r="D237" s="295" t="s">
        <v>2305</v>
      </c>
      <c r="E237" s="295" t="s">
        <v>1606</v>
      </c>
      <c r="F237" s="295" t="s">
        <v>2303</v>
      </c>
      <c r="G237" s="295" t="s">
        <v>1678</v>
      </c>
      <c r="H237" s="295" t="s">
        <v>1589</v>
      </c>
      <c r="I237" s="295" t="s">
        <v>1714</v>
      </c>
      <c r="J237" s="295" t="s">
        <v>174</v>
      </c>
      <c r="K237" s="295" t="s">
        <v>1892</v>
      </c>
      <c r="L237" s="286">
        <v>2</v>
      </c>
      <c r="M237" s="295" t="s">
        <v>171</v>
      </c>
    </row>
    <row r="238" spans="1:13" ht="15" customHeight="1" x14ac:dyDescent="0.25">
      <c r="A238" s="295" t="s">
        <v>2306</v>
      </c>
      <c r="B238" s="295" t="s">
        <v>2306</v>
      </c>
      <c r="C238" s="295" t="s">
        <v>2307</v>
      </c>
      <c r="D238" s="295" t="s">
        <v>2307</v>
      </c>
      <c r="E238" s="295" t="s">
        <v>1606</v>
      </c>
      <c r="F238" s="295" t="s">
        <v>2308</v>
      </c>
      <c r="G238" s="295" t="s">
        <v>168</v>
      </c>
      <c r="H238" s="295" t="s">
        <v>1589</v>
      </c>
      <c r="I238" s="295" t="s">
        <v>1598</v>
      </c>
      <c r="J238" s="295" t="s">
        <v>180</v>
      </c>
      <c r="K238" s="295" t="s">
        <v>1603</v>
      </c>
      <c r="L238" s="286">
        <v>6</v>
      </c>
      <c r="M238" s="295" t="s">
        <v>171</v>
      </c>
    </row>
    <row r="239" spans="1:13" ht="15" customHeight="1" x14ac:dyDescent="0.25">
      <c r="A239" s="295" t="s">
        <v>2309</v>
      </c>
      <c r="B239" s="295" t="s">
        <v>2309</v>
      </c>
      <c r="C239" s="295" t="s">
        <v>2310</v>
      </c>
      <c r="D239" s="295" t="s">
        <v>2310</v>
      </c>
      <c r="E239" s="295" t="s">
        <v>2164</v>
      </c>
      <c r="F239" s="295" t="s">
        <v>2311</v>
      </c>
      <c r="G239" s="295" t="s">
        <v>168</v>
      </c>
      <c r="H239" s="295" t="s">
        <v>1589</v>
      </c>
      <c r="I239" s="295" t="s">
        <v>1598</v>
      </c>
      <c r="J239" s="295" t="s">
        <v>180</v>
      </c>
      <c r="K239" s="295" t="s">
        <v>1603</v>
      </c>
      <c r="L239" s="286">
        <v>9</v>
      </c>
      <c r="M239" s="295" t="s">
        <v>171</v>
      </c>
    </row>
    <row r="240" spans="1:13" ht="15" customHeight="1" x14ac:dyDescent="0.25">
      <c r="A240" s="295" t="s">
        <v>2312</v>
      </c>
      <c r="B240" s="295" t="s">
        <v>2312</v>
      </c>
      <c r="C240" s="295" t="s">
        <v>2313</v>
      </c>
      <c r="D240" s="295" t="s">
        <v>2313</v>
      </c>
      <c r="E240" s="295" t="s">
        <v>1606</v>
      </c>
      <c r="F240" s="295" t="s">
        <v>2314</v>
      </c>
      <c r="G240" s="295" t="s">
        <v>168</v>
      </c>
      <c r="H240" s="295" t="s">
        <v>1589</v>
      </c>
      <c r="I240" s="295" t="s">
        <v>1598</v>
      </c>
      <c r="J240" s="295" t="s">
        <v>180</v>
      </c>
      <c r="K240" s="295" t="s">
        <v>1603</v>
      </c>
      <c r="L240" s="286">
        <v>5</v>
      </c>
      <c r="M240" s="295" t="s">
        <v>171</v>
      </c>
    </row>
    <row r="241" spans="1:13" ht="15" customHeight="1" x14ac:dyDescent="0.25">
      <c r="A241" s="295" t="s">
        <v>2315</v>
      </c>
      <c r="B241" s="295" t="s">
        <v>2315</v>
      </c>
      <c r="C241" s="295" t="s">
        <v>236</v>
      </c>
      <c r="D241" s="295" t="s">
        <v>236</v>
      </c>
      <c r="E241" s="295" t="s">
        <v>1606</v>
      </c>
      <c r="F241" s="295" t="s">
        <v>235</v>
      </c>
      <c r="G241" s="295" t="s">
        <v>1594</v>
      </c>
      <c r="H241" s="295" t="s">
        <v>1589</v>
      </c>
      <c r="I241" s="295" t="s">
        <v>1598</v>
      </c>
      <c r="J241" s="295" t="s">
        <v>180</v>
      </c>
      <c r="L241" s="286">
        <v>6</v>
      </c>
      <c r="M241" s="295" t="s">
        <v>171</v>
      </c>
    </row>
    <row r="242" spans="1:13" ht="15" customHeight="1" x14ac:dyDescent="0.25">
      <c r="A242" s="295" t="s">
        <v>2316</v>
      </c>
      <c r="B242" s="295" t="s">
        <v>2316</v>
      </c>
      <c r="C242" s="295" t="s">
        <v>2317</v>
      </c>
      <c r="D242" s="295" t="s">
        <v>2317</v>
      </c>
      <c r="E242" s="295" t="s">
        <v>1606</v>
      </c>
      <c r="F242" s="295" t="s">
        <v>2318</v>
      </c>
      <c r="G242" s="295" t="s">
        <v>1676</v>
      </c>
      <c r="H242" s="295" t="s">
        <v>1589</v>
      </c>
      <c r="I242" s="295" t="s">
        <v>1598</v>
      </c>
      <c r="J242" s="295" t="s">
        <v>180</v>
      </c>
      <c r="K242" s="295" t="s">
        <v>1603</v>
      </c>
      <c r="L242" s="287">
        <v>4</v>
      </c>
      <c r="M242" s="295" t="s">
        <v>171</v>
      </c>
    </row>
    <row r="243" spans="1:13" ht="15" customHeight="1" x14ac:dyDescent="0.25">
      <c r="A243" s="295" t="s">
        <v>2319</v>
      </c>
      <c r="B243" s="295" t="s">
        <v>2319</v>
      </c>
      <c r="C243" s="295" t="s">
        <v>2320</v>
      </c>
      <c r="D243" s="295" t="s">
        <v>2320</v>
      </c>
      <c r="E243" s="295" t="s">
        <v>2321</v>
      </c>
      <c r="F243" s="295" t="s">
        <v>2322</v>
      </c>
      <c r="G243" s="295" t="s">
        <v>1678</v>
      </c>
      <c r="H243" s="295" t="s">
        <v>1589</v>
      </c>
      <c r="I243" s="295" t="s">
        <v>1598</v>
      </c>
      <c r="J243" s="295" t="s">
        <v>180</v>
      </c>
      <c r="K243" s="295" t="s">
        <v>1603</v>
      </c>
      <c r="L243" s="286">
        <v>10</v>
      </c>
      <c r="M243" s="295" t="s">
        <v>171</v>
      </c>
    </row>
    <row r="244" spans="1:13" ht="15" customHeight="1" x14ac:dyDescent="0.25">
      <c r="A244" s="295" t="s">
        <v>2323</v>
      </c>
      <c r="B244" s="295" t="s">
        <v>2323</v>
      </c>
      <c r="C244" s="295" t="s">
        <v>2324</v>
      </c>
      <c r="D244" s="295" t="s">
        <v>2324</v>
      </c>
      <c r="E244" s="295" t="s">
        <v>1606</v>
      </c>
      <c r="F244" s="295" t="s">
        <v>2318</v>
      </c>
      <c r="G244" s="295" t="s">
        <v>1678</v>
      </c>
      <c r="H244" s="295" t="s">
        <v>1589</v>
      </c>
      <c r="I244" s="295" t="s">
        <v>1598</v>
      </c>
      <c r="J244" s="295" t="s">
        <v>180</v>
      </c>
      <c r="K244" s="295" t="s">
        <v>1603</v>
      </c>
      <c r="L244" s="286">
        <v>4</v>
      </c>
      <c r="M244" s="295" t="s">
        <v>171</v>
      </c>
    </row>
    <row r="245" spans="1:13" ht="15" customHeight="1" x14ac:dyDescent="0.25">
      <c r="A245" s="295" t="s">
        <v>2325</v>
      </c>
      <c r="B245" s="295" t="s">
        <v>2326</v>
      </c>
      <c r="C245" s="295" t="s">
        <v>2327</v>
      </c>
      <c r="D245" s="295" t="s">
        <v>1318</v>
      </c>
      <c r="E245" s="295" t="s">
        <v>1856</v>
      </c>
      <c r="F245" s="295" t="s">
        <v>2328</v>
      </c>
      <c r="G245" s="295" t="s">
        <v>1594</v>
      </c>
      <c r="H245" s="295" t="s">
        <v>1632</v>
      </c>
      <c r="I245" s="295" t="s">
        <v>1598</v>
      </c>
      <c r="J245" s="295" t="s">
        <v>180</v>
      </c>
      <c r="L245" s="286">
        <v>7</v>
      </c>
      <c r="M245" s="295" t="s">
        <v>171</v>
      </c>
    </row>
    <row r="246" spans="1:13" ht="15" customHeight="1" x14ac:dyDescent="0.25">
      <c r="A246" s="295" t="s">
        <v>2329</v>
      </c>
      <c r="B246" s="295" t="s">
        <v>2330</v>
      </c>
      <c r="C246" s="295" t="s">
        <v>2331</v>
      </c>
      <c r="D246" s="295" t="s">
        <v>2332</v>
      </c>
      <c r="E246" s="295" t="s">
        <v>2333</v>
      </c>
      <c r="F246" s="295" t="s">
        <v>2334</v>
      </c>
      <c r="G246" s="295" t="s">
        <v>168</v>
      </c>
      <c r="H246" s="295" t="s">
        <v>1632</v>
      </c>
      <c r="I246" s="295" t="s">
        <v>1598</v>
      </c>
      <c r="J246" s="295" t="s">
        <v>180</v>
      </c>
      <c r="K246" s="295" t="s">
        <v>1603</v>
      </c>
      <c r="L246" s="286">
        <v>7</v>
      </c>
      <c r="M246" s="295" t="s">
        <v>171</v>
      </c>
    </row>
    <row r="247" spans="1:13" ht="15" customHeight="1" x14ac:dyDescent="0.25">
      <c r="A247" s="295" t="s">
        <v>2335</v>
      </c>
      <c r="B247" s="295" t="s">
        <v>2335</v>
      </c>
      <c r="C247" s="295" t="s">
        <v>2336</v>
      </c>
      <c r="D247" s="295" t="s">
        <v>2336</v>
      </c>
      <c r="E247" s="295" t="s">
        <v>1606</v>
      </c>
      <c r="F247" s="295" t="s">
        <v>2337</v>
      </c>
      <c r="G247" s="295" t="s">
        <v>168</v>
      </c>
      <c r="H247" s="295" t="s">
        <v>1589</v>
      </c>
      <c r="I247" s="295" t="s">
        <v>1598</v>
      </c>
      <c r="J247" s="295" t="s">
        <v>237</v>
      </c>
      <c r="K247" s="295" t="s">
        <v>1603</v>
      </c>
      <c r="L247" s="286">
        <v>0</v>
      </c>
      <c r="M247" s="295" t="s">
        <v>16372</v>
      </c>
    </row>
    <row r="248" spans="1:13" ht="15" customHeight="1" x14ac:dyDescent="0.25">
      <c r="A248" s="295" t="s">
        <v>2338</v>
      </c>
      <c r="B248" s="295" t="s">
        <v>2338</v>
      </c>
      <c r="C248" s="295" t="s">
        <v>2339</v>
      </c>
      <c r="D248" s="295" t="s">
        <v>2339</v>
      </c>
      <c r="E248" s="295" t="s">
        <v>1606</v>
      </c>
      <c r="F248" s="295" t="s">
        <v>2337</v>
      </c>
      <c r="G248" s="295" t="s">
        <v>1594</v>
      </c>
      <c r="H248" s="295" t="s">
        <v>1589</v>
      </c>
      <c r="I248" s="295" t="s">
        <v>1598</v>
      </c>
      <c r="J248" s="295" t="s">
        <v>237</v>
      </c>
      <c r="L248" s="286">
        <v>0</v>
      </c>
      <c r="M248" s="295" t="s">
        <v>16372</v>
      </c>
    </row>
    <row r="249" spans="1:13" ht="15" customHeight="1" x14ac:dyDescent="0.25">
      <c r="A249" s="295" t="s">
        <v>2340</v>
      </c>
      <c r="B249" s="295" t="s">
        <v>2340</v>
      </c>
      <c r="C249" s="295" t="s">
        <v>2341</v>
      </c>
      <c r="D249" s="295" t="s">
        <v>2341</v>
      </c>
      <c r="E249" s="295" t="s">
        <v>1606</v>
      </c>
      <c r="F249" s="295" t="s">
        <v>2342</v>
      </c>
      <c r="G249" s="295" t="s">
        <v>168</v>
      </c>
      <c r="H249" s="295" t="s">
        <v>1589</v>
      </c>
      <c r="I249" s="295" t="s">
        <v>1598</v>
      </c>
      <c r="J249" s="295" t="s">
        <v>237</v>
      </c>
      <c r="K249" s="295" t="s">
        <v>1603</v>
      </c>
      <c r="L249" s="286">
        <v>7</v>
      </c>
      <c r="M249" s="295" t="s">
        <v>171</v>
      </c>
    </row>
    <row r="250" spans="1:13" ht="15" customHeight="1" x14ac:dyDescent="0.25">
      <c r="A250" s="295" t="s">
        <v>2343</v>
      </c>
      <c r="B250" s="295" t="s">
        <v>2343</v>
      </c>
      <c r="C250" s="295" t="s">
        <v>239</v>
      </c>
      <c r="D250" s="295" t="s">
        <v>239</v>
      </c>
      <c r="E250" s="295" t="s">
        <v>1606</v>
      </c>
      <c r="F250" s="295" t="s">
        <v>238</v>
      </c>
      <c r="G250" s="295" t="s">
        <v>1594</v>
      </c>
      <c r="H250" s="295" t="s">
        <v>1589</v>
      </c>
      <c r="I250" s="295" t="s">
        <v>1598</v>
      </c>
      <c r="J250" s="295" t="s">
        <v>237</v>
      </c>
      <c r="L250" s="286">
        <v>8</v>
      </c>
      <c r="M250" s="295" t="s">
        <v>171</v>
      </c>
    </row>
    <row r="251" spans="1:13" ht="15" customHeight="1" x14ac:dyDescent="0.25">
      <c r="A251" s="295" t="s">
        <v>2344</v>
      </c>
      <c r="B251" s="295" t="s">
        <v>2344</v>
      </c>
      <c r="C251" s="295" t="s">
        <v>2345</v>
      </c>
      <c r="D251" s="295" t="s">
        <v>2345</v>
      </c>
      <c r="E251" s="295" t="s">
        <v>2346</v>
      </c>
      <c r="F251" s="295" t="s">
        <v>2347</v>
      </c>
      <c r="G251" s="295" t="s">
        <v>168</v>
      </c>
      <c r="H251" s="295" t="s">
        <v>1589</v>
      </c>
      <c r="I251" s="295" t="s">
        <v>1598</v>
      </c>
      <c r="J251" s="295" t="s">
        <v>237</v>
      </c>
      <c r="K251" s="295" t="s">
        <v>1603</v>
      </c>
      <c r="L251" s="286">
        <v>8</v>
      </c>
      <c r="M251" s="295" t="s">
        <v>171</v>
      </c>
    </row>
    <row r="252" spans="1:13" ht="15" customHeight="1" x14ac:dyDescent="0.25">
      <c r="A252" s="295" t="s">
        <v>2348</v>
      </c>
      <c r="B252" s="295" t="s">
        <v>2348</v>
      </c>
      <c r="C252" s="295" t="s">
        <v>2349</v>
      </c>
      <c r="D252" s="295" t="s">
        <v>2349</v>
      </c>
      <c r="E252" s="295" t="s">
        <v>2350</v>
      </c>
      <c r="F252" s="295" t="s">
        <v>2351</v>
      </c>
      <c r="G252" s="295" t="s">
        <v>168</v>
      </c>
      <c r="H252" s="295" t="s">
        <v>1589</v>
      </c>
      <c r="I252" s="295" t="s">
        <v>1598</v>
      </c>
      <c r="J252" s="295" t="s">
        <v>1231</v>
      </c>
      <c r="K252" s="295" t="s">
        <v>1603</v>
      </c>
      <c r="L252" s="286">
        <v>0</v>
      </c>
      <c r="M252" s="295" t="s">
        <v>16372</v>
      </c>
    </row>
    <row r="253" spans="1:13" ht="15" customHeight="1" x14ac:dyDescent="0.25">
      <c r="A253" s="295" t="s">
        <v>2352</v>
      </c>
      <c r="B253" s="295" t="s">
        <v>2352</v>
      </c>
      <c r="C253" s="295" t="s">
        <v>2353</v>
      </c>
      <c r="D253" s="295" t="s">
        <v>2353</v>
      </c>
      <c r="E253" s="295" t="s">
        <v>2354</v>
      </c>
      <c r="F253" s="295" t="s">
        <v>2351</v>
      </c>
      <c r="G253" s="295" t="s">
        <v>1594</v>
      </c>
      <c r="H253" s="295" t="s">
        <v>1589</v>
      </c>
      <c r="I253" s="295" t="s">
        <v>1598</v>
      </c>
      <c r="J253" s="295" t="s">
        <v>1231</v>
      </c>
      <c r="L253" s="286">
        <v>0</v>
      </c>
      <c r="M253" s="295" t="s">
        <v>16372</v>
      </c>
    </row>
    <row r="254" spans="1:13" ht="15" customHeight="1" x14ac:dyDescent="0.25">
      <c r="A254" s="295" t="s">
        <v>16486</v>
      </c>
      <c r="B254" s="295" t="s">
        <v>16486</v>
      </c>
      <c r="C254" s="295" t="s">
        <v>17076</v>
      </c>
      <c r="D254" s="295" t="s">
        <v>17076</v>
      </c>
      <c r="E254" s="295" t="s">
        <v>17659</v>
      </c>
      <c r="G254" s="295" t="s">
        <v>168</v>
      </c>
      <c r="H254" s="295" t="s">
        <v>1589</v>
      </c>
      <c r="I254" s="295" t="s">
        <v>14673</v>
      </c>
      <c r="J254" s="295" t="s">
        <v>17930</v>
      </c>
      <c r="K254" s="295" t="s">
        <v>14674</v>
      </c>
      <c r="L254" s="287">
        <v>4</v>
      </c>
      <c r="M254" s="295" t="s">
        <v>171</v>
      </c>
    </row>
    <row r="255" spans="1:13" ht="15" customHeight="1" x14ac:dyDescent="0.25">
      <c r="A255" s="295" t="s">
        <v>16487</v>
      </c>
      <c r="B255" s="295" t="s">
        <v>16487</v>
      </c>
      <c r="C255" s="295" t="s">
        <v>17077</v>
      </c>
      <c r="D255" s="295" t="s">
        <v>17077</v>
      </c>
      <c r="E255" s="295" t="s">
        <v>17654</v>
      </c>
      <c r="G255" s="295" t="s">
        <v>168</v>
      </c>
      <c r="H255" s="295" t="s">
        <v>1589</v>
      </c>
      <c r="I255" s="295" t="s">
        <v>14673</v>
      </c>
      <c r="J255" s="295" t="s">
        <v>17930</v>
      </c>
      <c r="K255" s="295" t="s">
        <v>14674</v>
      </c>
      <c r="L255" s="287">
        <v>6</v>
      </c>
      <c r="M255" s="295" t="s">
        <v>171</v>
      </c>
    </row>
    <row r="256" spans="1:13" ht="15" customHeight="1" x14ac:dyDescent="0.25">
      <c r="A256" s="295" t="s">
        <v>16488</v>
      </c>
      <c r="B256" s="295" t="s">
        <v>16488</v>
      </c>
      <c r="C256" s="295" t="s">
        <v>17078</v>
      </c>
      <c r="D256" s="295" t="s">
        <v>17078</v>
      </c>
      <c r="E256" s="295" t="s">
        <v>17653</v>
      </c>
      <c r="G256" s="295" t="s">
        <v>168</v>
      </c>
      <c r="H256" s="295" t="s">
        <v>1589</v>
      </c>
      <c r="I256" s="295" t="s">
        <v>14673</v>
      </c>
      <c r="J256" s="295" t="s">
        <v>17930</v>
      </c>
      <c r="K256" s="295" t="s">
        <v>14674</v>
      </c>
      <c r="L256" s="287">
        <v>4</v>
      </c>
      <c r="M256" s="295" t="s">
        <v>171</v>
      </c>
    </row>
    <row r="257" spans="1:13" ht="15" customHeight="1" x14ac:dyDescent="0.25">
      <c r="A257" s="295" t="s">
        <v>16489</v>
      </c>
      <c r="B257" s="295" t="s">
        <v>16489</v>
      </c>
      <c r="C257" s="295" t="s">
        <v>17079</v>
      </c>
      <c r="D257" s="295" t="s">
        <v>17079</v>
      </c>
      <c r="E257" s="295" t="s">
        <v>17660</v>
      </c>
      <c r="G257" s="295" t="s">
        <v>168</v>
      </c>
      <c r="H257" s="295" t="s">
        <v>1589</v>
      </c>
      <c r="I257" s="295" t="s">
        <v>14673</v>
      </c>
      <c r="J257" s="295" t="s">
        <v>17930</v>
      </c>
      <c r="K257" s="295" t="s">
        <v>14674</v>
      </c>
      <c r="L257" s="287">
        <v>6</v>
      </c>
      <c r="M257" s="295" t="s">
        <v>171</v>
      </c>
    </row>
    <row r="258" spans="1:13" ht="15" customHeight="1" x14ac:dyDescent="0.25">
      <c r="A258" s="295" t="s">
        <v>16485</v>
      </c>
      <c r="B258" s="295" t="s">
        <v>16485</v>
      </c>
      <c r="C258" s="295" t="s">
        <v>17075</v>
      </c>
      <c r="D258" s="295" t="s">
        <v>17075</v>
      </c>
      <c r="G258" s="295" t="s">
        <v>1594</v>
      </c>
      <c r="H258" s="295" t="s">
        <v>1589</v>
      </c>
      <c r="I258" s="295" t="s">
        <v>14673</v>
      </c>
      <c r="J258" s="295" t="s">
        <v>17930</v>
      </c>
      <c r="K258" s="295" t="s">
        <v>14674</v>
      </c>
      <c r="L258" s="287">
        <v>5</v>
      </c>
      <c r="M258" s="295" t="s">
        <v>171</v>
      </c>
    </row>
    <row r="259" spans="1:13" ht="15" customHeight="1" x14ac:dyDescent="0.25">
      <c r="A259" s="295" t="s">
        <v>16490</v>
      </c>
      <c r="B259" s="295" t="s">
        <v>16490</v>
      </c>
      <c r="C259" s="295" t="s">
        <v>17080</v>
      </c>
      <c r="D259" s="295" t="s">
        <v>17080</v>
      </c>
      <c r="E259" s="295" t="s">
        <v>17661</v>
      </c>
      <c r="G259" s="295" t="s">
        <v>168</v>
      </c>
      <c r="H259" s="295" t="s">
        <v>1589</v>
      </c>
      <c r="I259" s="295" t="s">
        <v>14673</v>
      </c>
      <c r="J259" s="295" t="s">
        <v>17930</v>
      </c>
      <c r="K259" s="295" t="s">
        <v>14674</v>
      </c>
      <c r="L259" s="287">
        <v>6</v>
      </c>
      <c r="M259" s="295" t="s">
        <v>171</v>
      </c>
    </row>
    <row r="260" spans="1:13" ht="15" customHeight="1" x14ac:dyDescent="0.25">
      <c r="A260" s="295" t="s">
        <v>16491</v>
      </c>
      <c r="B260" s="295" t="s">
        <v>16491</v>
      </c>
      <c r="C260" s="295" t="s">
        <v>17081</v>
      </c>
      <c r="D260" s="295" t="s">
        <v>17081</v>
      </c>
      <c r="E260" s="295" t="s">
        <v>17662</v>
      </c>
      <c r="G260" s="295" t="s">
        <v>168</v>
      </c>
      <c r="H260" s="295" t="s">
        <v>1589</v>
      </c>
      <c r="I260" s="295" t="s">
        <v>14673</v>
      </c>
      <c r="J260" s="295" t="s">
        <v>17930</v>
      </c>
      <c r="K260" s="295" t="s">
        <v>14674</v>
      </c>
      <c r="L260" s="287">
        <v>9</v>
      </c>
      <c r="M260" s="295" t="s">
        <v>171</v>
      </c>
    </row>
    <row r="261" spans="1:13" ht="15" customHeight="1" x14ac:dyDescent="0.25">
      <c r="A261" s="295" t="s">
        <v>2355</v>
      </c>
      <c r="B261" s="295" t="s">
        <v>2355</v>
      </c>
      <c r="C261" s="295" t="s">
        <v>2356</v>
      </c>
      <c r="D261" s="295" t="s">
        <v>2356</v>
      </c>
      <c r="E261" s="295" t="s">
        <v>2357</v>
      </c>
      <c r="F261" s="295" t="s">
        <v>2358</v>
      </c>
      <c r="G261" s="295" t="s">
        <v>1676</v>
      </c>
      <c r="H261" s="295" t="s">
        <v>1589</v>
      </c>
      <c r="I261" s="295" t="s">
        <v>1598</v>
      </c>
      <c r="J261" s="295" t="s">
        <v>177</v>
      </c>
      <c r="K261" s="295" t="s">
        <v>1603</v>
      </c>
      <c r="L261" s="287">
        <v>3</v>
      </c>
      <c r="M261" s="295" t="s">
        <v>171</v>
      </c>
    </row>
    <row r="262" spans="1:13" ht="15" customHeight="1" x14ac:dyDescent="0.25">
      <c r="A262" s="295" t="s">
        <v>2359</v>
      </c>
      <c r="B262" s="295" t="s">
        <v>2359</v>
      </c>
      <c r="C262" s="295" t="s">
        <v>2360</v>
      </c>
      <c r="D262" s="295" t="s">
        <v>2360</v>
      </c>
      <c r="E262" s="295" t="s">
        <v>2361</v>
      </c>
      <c r="F262" s="295" t="s">
        <v>2362</v>
      </c>
      <c r="G262" s="295" t="s">
        <v>1738</v>
      </c>
      <c r="H262" s="295" t="s">
        <v>1589</v>
      </c>
      <c r="I262" s="295" t="s">
        <v>1598</v>
      </c>
      <c r="J262" s="295" t="s">
        <v>177</v>
      </c>
      <c r="K262" s="295" t="s">
        <v>1603</v>
      </c>
      <c r="L262" s="286">
        <v>8</v>
      </c>
      <c r="M262" s="295" t="s">
        <v>171</v>
      </c>
    </row>
    <row r="263" spans="1:13" ht="15" customHeight="1" x14ac:dyDescent="0.25">
      <c r="A263" s="295" t="s">
        <v>2364</v>
      </c>
      <c r="B263" s="295" t="s">
        <v>2364</v>
      </c>
      <c r="C263" s="295" t="s">
        <v>2365</v>
      </c>
      <c r="D263" s="295" t="s">
        <v>2365</v>
      </c>
      <c r="E263" s="295" t="s">
        <v>2361</v>
      </c>
      <c r="F263" s="295" t="s">
        <v>2358</v>
      </c>
      <c r="G263" s="295" t="s">
        <v>1738</v>
      </c>
      <c r="H263" s="295" t="s">
        <v>1589</v>
      </c>
      <c r="I263" s="295" t="s">
        <v>1598</v>
      </c>
      <c r="J263" s="295" t="s">
        <v>177</v>
      </c>
      <c r="K263" s="295" t="s">
        <v>1603</v>
      </c>
      <c r="L263" s="286">
        <v>4</v>
      </c>
      <c r="M263" s="295" t="s">
        <v>171</v>
      </c>
    </row>
    <row r="264" spans="1:13" ht="15" customHeight="1" x14ac:dyDescent="0.25">
      <c r="A264" s="295" t="s">
        <v>2367</v>
      </c>
      <c r="B264" s="295" t="s">
        <v>2367</v>
      </c>
      <c r="C264" s="295" t="s">
        <v>2368</v>
      </c>
      <c r="D264" s="295" t="s">
        <v>2368</v>
      </c>
      <c r="E264" s="295" t="s">
        <v>2369</v>
      </c>
      <c r="F264" s="295" t="s">
        <v>2370</v>
      </c>
      <c r="G264" s="295" t="s">
        <v>1738</v>
      </c>
      <c r="H264" s="295" t="s">
        <v>1589</v>
      </c>
      <c r="I264" s="295" t="s">
        <v>1598</v>
      </c>
      <c r="J264" s="295" t="s">
        <v>177</v>
      </c>
      <c r="K264" s="295" t="s">
        <v>1603</v>
      </c>
      <c r="L264" s="286">
        <v>4</v>
      </c>
      <c r="M264" s="295" t="s">
        <v>171</v>
      </c>
    </row>
    <row r="265" spans="1:13" ht="15" customHeight="1" x14ac:dyDescent="0.25">
      <c r="A265" s="295" t="s">
        <v>243</v>
      </c>
      <c r="B265" s="295" t="s">
        <v>243</v>
      </c>
      <c r="C265" s="295" t="s">
        <v>2371</v>
      </c>
      <c r="D265" s="295" t="s">
        <v>2371</v>
      </c>
      <c r="E265" s="295" t="s">
        <v>2357</v>
      </c>
      <c r="F265" s="295" t="s">
        <v>2372</v>
      </c>
      <c r="G265" s="295" t="s">
        <v>1676</v>
      </c>
      <c r="H265" s="295" t="s">
        <v>1589</v>
      </c>
      <c r="I265" s="295" t="s">
        <v>1598</v>
      </c>
      <c r="J265" s="295" t="s">
        <v>177</v>
      </c>
      <c r="K265" s="295" t="s">
        <v>1603</v>
      </c>
      <c r="L265" s="287">
        <v>2</v>
      </c>
      <c r="M265" s="295" t="s">
        <v>171</v>
      </c>
    </row>
    <row r="266" spans="1:13" ht="15" customHeight="1" x14ac:dyDescent="0.25">
      <c r="A266" s="295" t="s">
        <v>2363</v>
      </c>
      <c r="B266" s="295" t="s">
        <v>2359</v>
      </c>
      <c r="C266" s="295" t="s">
        <v>2373</v>
      </c>
      <c r="D266" s="295" t="s">
        <v>2360</v>
      </c>
      <c r="E266" s="295" t="s">
        <v>2374</v>
      </c>
      <c r="F266" s="295" t="s">
        <v>2362</v>
      </c>
      <c r="G266" s="295" t="s">
        <v>1678</v>
      </c>
      <c r="H266" s="295" t="s">
        <v>1632</v>
      </c>
      <c r="I266" s="295" t="s">
        <v>1598</v>
      </c>
      <c r="J266" s="295" t="s">
        <v>177</v>
      </c>
      <c r="K266" s="295" t="s">
        <v>1603</v>
      </c>
      <c r="L266" s="286">
        <v>8</v>
      </c>
      <c r="M266" s="295" t="s">
        <v>171</v>
      </c>
    </row>
    <row r="267" spans="1:13" ht="15" customHeight="1" x14ac:dyDescent="0.25">
      <c r="A267" s="295" t="s">
        <v>2366</v>
      </c>
      <c r="B267" s="295" t="s">
        <v>2364</v>
      </c>
      <c r="C267" s="295" t="s">
        <v>2375</v>
      </c>
      <c r="D267" s="295" t="s">
        <v>2365</v>
      </c>
      <c r="E267" s="295" t="s">
        <v>2374</v>
      </c>
      <c r="F267" s="295" t="s">
        <v>2370</v>
      </c>
      <c r="G267" s="295" t="s">
        <v>1678</v>
      </c>
      <c r="H267" s="295" t="s">
        <v>1632</v>
      </c>
      <c r="I267" s="295" t="s">
        <v>1598</v>
      </c>
      <c r="J267" s="295" t="s">
        <v>177</v>
      </c>
      <c r="K267" s="295" t="s">
        <v>1603</v>
      </c>
      <c r="L267" s="286">
        <v>4</v>
      </c>
      <c r="M267" s="295" t="s">
        <v>171</v>
      </c>
    </row>
    <row r="268" spans="1:13" ht="15" customHeight="1" x14ac:dyDescent="0.25">
      <c r="A268" s="295" t="s">
        <v>2376</v>
      </c>
      <c r="B268" s="295" t="s">
        <v>2376</v>
      </c>
      <c r="C268" s="295" t="s">
        <v>2377</v>
      </c>
      <c r="D268" s="295" t="s">
        <v>2377</v>
      </c>
      <c r="E268" s="295" t="s">
        <v>2378</v>
      </c>
      <c r="F268" s="295" t="s">
        <v>2379</v>
      </c>
      <c r="G268" s="295" t="s">
        <v>1676</v>
      </c>
      <c r="H268" s="295" t="s">
        <v>1589</v>
      </c>
      <c r="I268" s="295" t="s">
        <v>1598</v>
      </c>
      <c r="J268" s="295" t="s">
        <v>177</v>
      </c>
      <c r="K268" s="295" t="s">
        <v>1603</v>
      </c>
      <c r="L268" s="287">
        <v>3</v>
      </c>
      <c r="M268" s="295" t="s">
        <v>171</v>
      </c>
    </row>
    <row r="269" spans="1:13" ht="15" customHeight="1" x14ac:dyDescent="0.25">
      <c r="A269" s="295" t="s">
        <v>2380</v>
      </c>
      <c r="B269" s="295" t="s">
        <v>2380</v>
      </c>
      <c r="C269" s="295" t="s">
        <v>2381</v>
      </c>
      <c r="D269" s="295" t="s">
        <v>2381</v>
      </c>
      <c r="E269" s="295" t="s">
        <v>2382</v>
      </c>
      <c r="F269" s="295" t="s">
        <v>2379</v>
      </c>
      <c r="G269" s="295" t="s">
        <v>1738</v>
      </c>
      <c r="H269" s="295" t="s">
        <v>1589</v>
      </c>
      <c r="I269" s="295" t="s">
        <v>1598</v>
      </c>
      <c r="J269" s="295" t="s">
        <v>177</v>
      </c>
      <c r="K269" s="295" t="s">
        <v>1603</v>
      </c>
      <c r="L269" s="286">
        <v>5</v>
      </c>
      <c r="M269" s="295" t="s">
        <v>171</v>
      </c>
    </row>
    <row r="270" spans="1:13" ht="15" customHeight="1" x14ac:dyDescent="0.25">
      <c r="A270" s="295" t="s">
        <v>2383</v>
      </c>
      <c r="B270" s="295" t="s">
        <v>2383</v>
      </c>
      <c r="C270" s="295" t="s">
        <v>2384</v>
      </c>
      <c r="D270" s="295" t="s">
        <v>2384</v>
      </c>
      <c r="E270" s="295" t="s">
        <v>2378</v>
      </c>
      <c r="F270" s="295" t="s">
        <v>2379</v>
      </c>
      <c r="G270" s="295" t="s">
        <v>1738</v>
      </c>
      <c r="H270" s="295" t="s">
        <v>1589</v>
      </c>
      <c r="I270" s="295" t="s">
        <v>1598</v>
      </c>
      <c r="J270" s="295" t="s">
        <v>177</v>
      </c>
      <c r="K270" s="295" t="s">
        <v>1603</v>
      </c>
      <c r="L270" s="286">
        <v>3</v>
      </c>
      <c r="M270" s="295" t="s">
        <v>171</v>
      </c>
    </row>
    <row r="271" spans="1:13" ht="15" customHeight="1" x14ac:dyDescent="0.25">
      <c r="A271" s="295" t="s">
        <v>2386</v>
      </c>
      <c r="B271" s="295" t="s">
        <v>2386</v>
      </c>
      <c r="C271" s="295" t="s">
        <v>2387</v>
      </c>
      <c r="D271" s="295" t="s">
        <v>2387</v>
      </c>
      <c r="E271" s="295" t="s">
        <v>2388</v>
      </c>
      <c r="F271" s="295" t="s">
        <v>2389</v>
      </c>
      <c r="G271" s="295" t="s">
        <v>1676</v>
      </c>
      <c r="H271" s="295" t="s">
        <v>1589</v>
      </c>
      <c r="I271" s="295" t="s">
        <v>1598</v>
      </c>
      <c r="J271" s="295" t="s">
        <v>177</v>
      </c>
      <c r="K271" s="295" t="s">
        <v>1603</v>
      </c>
      <c r="L271" s="287">
        <v>2</v>
      </c>
      <c r="M271" s="295" t="s">
        <v>171</v>
      </c>
    </row>
    <row r="272" spans="1:13" ht="15" customHeight="1" x14ac:dyDescent="0.25">
      <c r="A272" s="295" t="s">
        <v>2385</v>
      </c>
      <c r="B272" s="295" t="s">
        <v>2383</v>
      </c>
      <c r="C272" s="295" t="s">
        <v>2390</v>
      </c>
      <c r="D272" s="295" t="s">
        <v>2384</v>
      </c>
      <c r="E272" s="295" t="s">
        <v>2391</v>
      </c>
      <c r="F272" s="295" t="s">
        <v>2392</v>
      </c>
      <c r="G272" s="295" t="s">
        <v>1678</v>
      </c>
      <c r="H272" s="295" t="s">
        <v>1632</v>
      </c>
      <c r="I272" s="295" t="s">
        <v>1598</v>
      </c>
      <c r="J272" s="295" t="s">
        <v>177</v>
      </c>
      <c r="K272" s="295" t="s">
        <v>1603</v>
      </c>
      <c r="L272" s="286">
        <v>3</v>
      </c>
      <c r="M272" s="295" t="s">
        <v>171</v>
      </c>
    </row>
    <row r="273" spans="1:13" ht="15" customHeight="1" x14ac:dyDescent="0.25">
      <c r="A273" s="295" t="s">
        <v>2393</v>
      </c>
      <c r="B273" s="295" t="s">
        <v>2393</v>
      </c>
      <c r="C273" s="295" t="s">
        <v>242</v>
      </c>
      <c r="D273" s="295" t="s">
        <v>242</v>
      </c>
      <c r="E273" s="295" t="s">
        <v>2394</v>
      </c>
      <c r="F273" s="295" t="s">
        <v>2395</v>
      </c>
      <c r="G273" s="295" t="s">
        <v>1594</v>
      </c>
      <c r="H273" s="295" t="s">
        <v>1589</v>
      </c>
      <c r="I273" s="295" t="s">
        <v>1598</v>
      </c>
      <c r="J273" s="295" t="s">
        <v>177</v>
      </c>
      <c r="L273" s="286">
        <v>3</v>
      </c>
      <c r="M273" s="295" t="s">
        <v>171</v>
      </c>
    </row>
    <row r="274" spans="1:13" ht="15" customHeight="1" x14ac:dyDescent="0.25">
      <c r="A274" s="295" t="s">
        <v>2396</v>
      </c>
      <c r="B274" s="295" t="s">
        <v>2396</v>
      </c>
      <c r="C274" s="295" t="s">
        <v>2397</v>
      </c>
      <c r="D274" s="295" t="s">
        <v>2397</v>
      </c>
      <c r="E274" s="295" t="s">
        <v>1606</v>
      </c>
      <c r="F274" s="295" t="s">
        <v>2398</v>
      </c>
      <c r="G274" s="295" t="s">
        <v>168</v>
      </c>
      <c r="H274" s="295" t="s">
        <v>1589</v>
      </c>
      <c r="I274" s="295" t="s">
        <v>1598</v>
      </c>
      <c r="J274" s="295" t="s">
        <v>177</v>
      </c>
      <c r="K274" s="295" t="s">
        <v>1603</v>
      </c>
      <c r="L274" s="286">
        <v>0</v>
      </c>
      <c r="M274" s="295" t="s">
        <v>16372</v>
      </c>
    </row>
    <row r="275" spans="1:13" ht="15" customHeight="1" x14ac:dyDescent="0.25">
      <c r="A275" s="295" t="s">
        <v>2399</v>
      </c>
      <c r="B275" s="295" t="s">
        <v>2399</v>
      </c>
      <c r="C275" s="295" t="s">
        <v>241</v>
      </c>
      <c r="D275" s="295" t="s">
        <v>241</v>
      </c>
      <c r="E275" s="295" t="s">
        <v>1606</v>
      </c>
      <c r="F275" s="295" t="s">
        <v>2400</v>
      </c>
      <c r="G275" s="295" t="s">
        <v>168</v>
      </c>
      <c r="H275" s="295" t="s">
        <v>1589</v>
      </c>
      <c r="I275" s="295" t="s">
        <v>1598</v>
      </c>
      <c r="J275" s="295" t="s">
        <v>177</v>
      </c>
      <c r="K275" s="295" t="s">
        <v>1603</v>
      </c>
      <c r="L275" s="286">
        <v>0</v>
      </c>
      <c r="M275" s="295" t="s">
        <v>16372</v>
      </c>
    </row>
    <row r="276" spans="1:13" ht="15" customHeight="1" x14ac:dyDescent="0.25">
      <c r="A276" s="295" t="s">
        <v>2401</v>
      </c>
      <c r="B276" s="295" t="s">
        <v>2401</v>
      </c>
      <c r="C276" s="295" t="s">
        <v>2402</v>
      </c>
      <c r="D276" s="295" t="s">
        <v>2402</v>
      </c>
      <c r="E276" s="295" t="s">
        <v>1606</v>
      </c>
      <c r="F276" s="295" t="s">
        <v>2403</v>
      </c>
      <c r="G276" s="295" t="s">
        <v>1594</v>
      </c>
      <c r="H276" s="295" t="s">
        <v>1589</v>
      </c>
      <c r="I276" s="295" t="s">
        <v>1598</v>
      </c>
      <c r="J276" s="295" t="s">
        <v>177</v>
      </c>
      <c r="L276" s="286">
        <v>0</v>
      </c>
      <c r="M276" s="295" t="s">
        <v>16372</v>
      </c>
    </row>
    <row r="277" spans="1:13" ht="15" customHeight="1" x14ac:dyDescent="0.25">
      <c r="A277" s="295" t="s">
        <v>2404</v>
      </c>
      <c r="B277" s="295" t="s">
        <v>2404</v>
      </c>
      <c r="C277" s="295" t="s">
        <v>2405</v>
      </c>
      <c r="D277" s="295" t="s">
        <v>2405</v>
      </c>
      <c r="E277" s="295" t="s">
        <v>2406</v>
      </c>
      <c r="F277" s="295" t="s">
        <v>2407</v>
      </c>
      <c r="G277" s="295" t="s">
        <v>168</v>
      </c>
      <c r="H277" s="295" t="s">
        <v>1589</v>
      </c>
      <c r="I277" s="295" t="s">
        <v>1714</v>
      </c>
      <c r="J277" s="295" t="s">
        <v>174</v>
      </c>
      <c r="K277" s="295" t="s">
        <v>1892</v>
      </c>
      <c r="L277" s="286">
        <v>0</v>
      </c>
      <c r="M277" s="295" t="s">
        <v>16372</v>
      </c>
    </row>
    <row r="278" spans="1:13" ht="15" customHeight="1" x14ac:dyDescent="0.25">
      <c r="A278" s="295" t="s">
        <v>244</v>
      </c>
      <c r="B278" s="295" t="s">
        <v>244</v>
      </c>
      <c r="C278" s="295" t="s">
        <v>245</v>
      </c>
      <c r="D278" s="295" t="s">
        <v>245</v>
      </c>
      <c r="E278" s="295" t="s">
        <v>1606</v>
      </c>
      <c r="F278" s="295" t="s">
        <v>2409</v>
      </c>
      <c r="G278" s="295" t="s">
        <v>168</v>
      </c>
      <c r="H278" s="295" t="s">
        <v>1589</v>
      </c>
      <c r="I278" s="295" t="s">
        <v>1714</v>
      </c>
      <c r="J278" s="295" t="s">
        <v>174</v>
      </c>
      <c r="K278" s="295" t="s">
        <v>1892</v>
      </c>
      <c r="L278" s="286">
        <v>0</v>
      </c>
      <c r="M278" s="295" t="s">
        <v>16372</v>
      </c>
    </row>
    <row r="279" spans="1:13" ht="15" customHeight="1" x14ac:dyDescent="0.25">
      <c r="A279" s="295" t="s">
        <v>2408</v>
      </c>
      <c r="B279" s="295" t="s">
        <v>2404</v>
      </c>
      <c r="C279" s="295" t="s">
        <v>2410</v>
      </c>
      <c r="D279" s="295" t="s">
        <v>2405</v>
      </c>
      <c r="E279" s="295" t="s">
        <v>2411</v>
      </c>
      <c r="F279" s="295" t="s">
        <v>2407</v>
      </c>
      <c r="G279" s="295" t="s">
        <v>1678</v>
      </c>
      <c r="H279" s="295" t="s">
        <v>1632</v>
      </c>
      <c r="I279" s="295" t="s">
        <v>1714</v>
      </c>
      <c r="J279" s="295" t="s">
        <v>174</v>
      </c>
      <c r="K279" s="295" t="s">
        <v>1892</v>
      </c>
      <c r="L279" s="286">
        <v>0</v>
      </c>
      <c r="M279" s="295" t="s">
        <v>16372</v>
      </c>
    </row>
    <row r="280" spans="1:13" ht="15" customHeight="1" x14ac:dyDescent="0.25">
      <c r="A280" s="295" t="s">
        <v>2412</v>
      </c>
      <c r="B280" s="295" t="s">
        <v>2412</v>
      </c>
      <c r="C280" s="295" t="s">
        <v>2413</v>
      </c>
      <c r="D280" s="295" t="s">
        <v>2413</v>
      </c>
      <c r="E280" s="295" t="s">
        <v>1606</v>
      </c>
      <c r="F280" s="295" t="s">
        <v>2414</v>
      </c>
      <c r="G280" s="295" t="s">
        <v>1594</v>
      </c>
      <c r="H280" s="295" t="s">
        <v>1589</v>
      </c>
      <c r="I280" s="295" t="s">
        <v>1714</v>
      </c>
      <c r="J280" s="295" t="s">
        <v>174</v>
      </c>
      <c r="L280" s="286">
        <v>0</v>
      </c>
      <c r="M280" s="295" t="s">
        <v>16372</v>
      </c>
    </row>
    <row r="281" spans="1:13" ht="15" customHeight="1" x14ac:dyDescent="0.25">
      <c r="A281" s="295" t="s">
        <v>1462</v>
      </c>
      <c r="B281" s="295" t="s">
        <v>1462</v>
      </c>
      <c r="C281" s="295" t="s">
        <v>1463</v>
      </c>
      <c r="D281" s="295" t="s">
        <v>1463</v>
      </c>
      <c r="E281" s="295" t="s">
        <v>2415</v>
      </c>
      <c r="F281" s="295" t="s">
        <v>2416</v>
      </c>
      <c r="G281" s="295" t="s">
        <v>168</v>
      </c>
      <c r="H281" s="295" t="s">
        <v>1589</v>
      </c>
      <c r="I281" s="295" t="s">
        <v>1598</v>
      </c>
      <c r="J281" s="295" t="s">
        <v>237</v>
      </c>
      <c r="K281" s="295" t="s">
        <v>1603</v>
      </c>
      <c r="L281" s="286">
        <v>0</v>
      </c>
      <c r="M281" s="295" t="s">
        <v>16372</v>
      </c>
    </row>
    <row r="282" spans="1:13" ht="15" customHeight="1" x14ac:dyDescent="0.25">
      <c r="A282" s="295" t="s">
        <v>2417</v>
      </c>
      <c r="B282" s="295" t="s">
        <v>2417</v>
      </c>
      <c r="C282" s="295" t="s">
        <v>2418</v>
      </c>
      <c r="D282" s="295" t="s">
        <v>2418</v>
      </c>
      <c r="E282" s="295" t="s">
        <v>2419</v>
      </c>
      <c r="F282" s="295" t="s">
        <v>2420</v>
      </c>
      <c r="G282" s="295" t="s">
        <v>168</v>
      </c>
      <c r="H282" s="295" t="s">
        <v>1589</v>
      </c>
      <c r="I282" s="295" t="s">
        <v>1598</v>
      </c>
      <c r="J282" s="295" t="s">
        <v>237</v>
      </c>
      <c r="K282" s="295" t="s">
        <v>1603</v>
      </c>
      <c r="L282" s="286">
        <v>0</v>
      </c>
      <c r="M282" s="295" t="s">
        <v>16372</v>
      </c>
    </row>
    <row r="283" spans="1:13" ht="15" customHeight="1" x14ac:dyDescent="0.25">
      <c r="A283" s="295" t="s">
        <v>2421</v>
      </c>
      <c r="B283" s="295" t="s">
        <v>2421</v>
      </c>
      <c r="C283" s="295" t="s">
        <v>2422</v>
      </c>
      <c r="D283" s="295" t="s">
        <v>2422</v>
      </c>
      <c r="E283" s="295" t="s">
        <v>2423</v>
      </c>
      <c r="F283" s="295" t="s">
        <v>2420</v>
      </c>
      <c r="G283" s="295" t="s">
        <v>1594</v>
      </c>
      <c r="H283" s="295" t="s">
        <v>1589</v>
      </c>
      <c r="I283" s="295" t="s">
        <v>1598</v>
      </c>
      <c r="J283" s="295" t="s">
        <v>237</v>
      </c>
      <c r="L283" s="286">
        <v>0</v>
      </c>
      <c r="M283" s="295" t="s">
        <v>16372</v>
      </c>
    </row>
    <row r="284" spans="1:13" ht="15" customHeight="1" x14ac:dyDescent="0.25">
      <c r="A284" s="295" t="s">
        <v>2424</v>
      </c>
      <c r="B284" s="295" t="s">
        <v>2424</v>
      </c>
      <c r="C284" s="295" t="s">
        <v>2425</v>
      </c>
      <c r="D284" s="295" t="s">
        <v>2425</v>
      </c>
      <c r="E284" s="295" t="s">
        <v>2419</v>
      </c>
      <c r="F284" s="295" t="s">
        <v>2426</v>
      </c>
      <c r="G284" s="295" t="s">
        <v>168</v>
      </c>
      <c r="H284" s="295" t="s">
        <v>1589</v>
      </c>
      <c r="I284" s="295" t="s">
        <v>1598</v>
      </c>
      <c r="J284" s="295" t="s">
        <v>237</v>
      </c>
      <c r="K284" s="295" t="s">
        <v>1603</v>
      </c>
      <c r="L284" s="286">
        <v>0</v>
      </c>
      <c r="M284" s="295" t="s">
        <v>16372</v>
      </c>
    </row>
    <row r="285" spans="1:13" ht="15" customHeight="1" x14ac:dyDescent="0.25">
      <c r="A285" s="295" t="s">
        <v>2427</v>
      </c>
      <c r="B285" s="295" t="s">
        <v>2427</v>
      </c>
      <c r="C285" s="295" t="s">
        <v>2428</v>
      </c>
      <c r="D285" s="295" t="s">
        <v>2428</v>
      </c>
      <c r="E285" s="295" t="s">
        <v>1606</v>
      </c>
      <c r="F285" s="295" t="s">
        <v>2429</v>
      </c>
      <c r="G285" s="295" t="s">
        <v>1594</v>
      </c>
      <c r="H285" s="295" t="s">
        <v>1589</v>
      </c>
      <c r="I285" s="295" t="s">
        <v>1598</v>
      </c>
      <c r="J285" s="295" t="s">
        <v>179</v>
      </c>
      <c r="L285" s="286">
        <v>0</v>
      </c>
      <c r="M285" s="295" t="s">
        <v>16372</v>
      </c>
    </row>
    <row r="286" spans="1:13" ht="15" customHeight="1" x14ac:dyDescent="0.25">
      <c r="A286" s="295" t="s">
        <v>2430</v>
      </c>
      <c r="B286" s="295" t="s">
        <v>2430</v>
      </c>
      <c r="C286" s="295" t="s">
        <v>2431</v>
      </c>
      <c r="D286" s="295" t="s">
        <v>2431</v>
      </c>
      <c r="E286" s="295" t="s">
        <v>1606</v>
      </c>
      <c r="F286" s="295" t="s">
        <v>2432</v>
      </c>
      <c r="G286" s="295" t="s">
        <v>168</v>
      </c>
      <c r="H286" s="295" t="s">
        <v>1589</v>
      </c>
      <c r="I286" s="295" t="s">
        <v>1598</v>
      </c>
      <c r="J286" s="295" t="s">
        <v>179</v>
      </c>
      <c r="K286" s="295" t="s">
        <v>1603</v>
      </c>
      <c r="L286" s="286">
        <v>0</v>
      </c>
      <c r="M286" s="295" t="s">
        <v>16372</v>
      </c>
    </row>
    <row r="287" spans="1:13" ht="15" customHeight="1" x14ac:dyDescent="0.25">
      <c r="A287" s="295" t="s">
        <v>246</v>
      </c>
      <c r="B287" s="295" t="s">
        <v>246</v>
      </c>
      <c r="C287" s="295" t="s">
        <v>247</v>
      </c>
      <c r="D287" s="295" t="s">
        <v>247</v>
      </c>
      <c r="E287" s="295" t="s">
        <v>2433</v>
      </c>
      <c r="F287" s="295" t="s">
        <v>2434</v>
      </c>
      <c r="G287" s="295" t="s">
        <v>168</v>
      </c>
      <c r="H287" s="295" t="s">
        <v>1589</v>
      </c>
      <c r="I287" s="295" t="s">
        <v>1714</v>
      </c>
      <c r="J287" s="295" t="s">
        <v>174</v>
      </c>
      <c r="K287" s="295" t="s">
        <v>1892</v>
      </c>
      <c r="L287" s="286">
        <v>0</v>
      </c>
      <c r="M287" s="295" t="s">
        <v>16372</v>
      </c>
    </row>
    <row r="288" spans="1:13" ht="15" customHeight="1" x14ac:dyDescent="0.25">
      <c r="A288" s="295" t="s">
        <v>2435</v>
      </c>
      <c r="B288" s="295" t="s">
        <v>2435</v>
      </c>
      <c r="C288" s="295" t="s">
        <v>2436</v>
      </c>
      <c r="D288" s="295" t="s">
        <v>2436</v>
      </c>
      <c r="E288" s="295" t="s">
        <v>2437</v>
      </c>
      <c r="F288" s="295" t="s">
        <v>2438</v>
      </c>
      <c r="G288" s="295" t="s">
        <v>1594</v>
      </c>
      <c r="H288" s="295" t="s">
        <v>1589</v>
      </c>
      <c r="I288" s="295" t="s">
        <v>1714</v>
      </c>
      <c r="J288" s="295" t="s">
        <v>174</v>
      </c>
      <c r="L288" s="286">
        <v>0</v>
      </c>
      <c r="M288" s="295" t="s">
        <v>16372</v>
      </c>
    </row>
    <row r="289" spans="1:13" ht="15" customHeight="1" x14ac:dyDescent="0.25">
      <c r="A289" s="295" t="s">
        <v>2439</v>
      </c>
      <c r="B289" s="295" t="s">
        <v>2439</v>
      </c>
      <c r="C289" s="295" t="s">
        <v>2440</v>
      </c>
      <c r="D289" s="295" t="s">
        <v>2440</v>
      </c>
      <c r="E289" s="295" t="s">
        <v>2433</v>
      </c>
      <c r="F289" s="295" t="s">
        <v>2441</v>
      </c>
      <c r="G289" s="295" t="s">
        <v>168</v>
      </c>
      <c r="H289" s="295" t="s">
        <v>1589</v>
      </c>
      <c r="I289" s="295" t="s">
        <v>1714</v>
      </c>
      <c r="J289" s="295" t="s">
        <v>174</v>
      </c>
      <c r="K289" s="295" t="s">
        <v>1892</v>
      </c>
      <c r="L289" s="286">
        <v>0</v>
      </c>
      <c r="M289" s="295" t="s">
        <v>16372</v>
      </c>
    </row>
    <row r="290" spans="1:13" ht="15" customHeight="1" x14ac:dyDescent="0.25">
      <c r="A290" s="295" t="s">
        <v>16493</v>
      </c>
      <c r="B290" s="295" t="s">
        <v>16493</v>
      </c>
      <c r="C290" s="295" t="s">
        <v>17083</v>
      </c>
      <c r="D290" s="295" t="s">
        <v>17083</v>
      </c>
      <c r="E290" s="295" t="s">
        <v>17663</v>
      </c>
      <c r="G290" s="295" t="s">
        <v>168</v>
      </c>
      <c r="H290" s="295" t="s">
        <v>1589</v>
      </c>
      <c r="I290" s="295" t="s">
        <v>14673</v>
      </c>
      <c r="J290" s="295" t="s">
        <v>17931</v>
      </c>
      <c r="K290" s="295" t="s">
        <v>14674</v>
      </c>
      <c r="L290" s="287">
        <v>3</v>
      </c>
      <c r="M290" s="295" t="s">
        <v>171</v>
      </c>
    </row>
    <row r="291" spans="1:13" ht="15" customHeight="1" x14ac:dyDescent="0.25">
      <c r="A291" s="295" t="s">
        <v>16492</v>
      </c>
      <c r="B291" s="295" t="s">
        <v>16492</v>
      </c>
      <c r="C291" s="295" t="s">
        <v>17082</v>
      </c>
      <c r="D291" s="295" t="s">
        <v>17082</v>
      </c>
      <c r="G291" s="295" t="s">
        <v>1594</v>
      </c>
      <c r="H291" s="295" t="s">
        <v>1589</v>
      </c>
      <c r="I291" s="295" t="s">
        <v>14673</v>
      </c>
      <c r="J291" s="295" t="s">
        <v>17931</v>
      </c>
      <c r="K291" s="295" t="s">
        <v>14674</v>
      </c>
      <c r="L291" s="287">
        <v>3</v>
      </c>
      <c r="M291" s="295" t="s">
        <v>171</v>
      </c>
    </row>
    <row r="292" spans="1:13" ht="15" customHeight="1" x14ac:dyDescent="0.25">
      <c r="A292" s="295" t="s">
        <v>2442</v>
      </c>
      <c r="B292" s="295" t="s">
        <v>2442</v>
      </c>
      <c r="C292" s="295" t="s">
        <v>2443</v>
      </c>
      <c r="D292" s="295" t="s">
        <v>2443</v>
      </c>
      <c r="E292" s="295" t="s">
        <v>1601</v>
      </c>
      <c r="F292" s="295" t="s">
        <v>2444</v>
      </c>
      <c r="G292" s="295" t="s">
        <v>168</v>
      </c>
      <c r="H292" s="295" t="s">
        <v>1589</v>
      </c>
      <c r="I292" s="295" t="s">
        <v>1598</v>
      </c>
      <c r="J292" s="295" t="s">
        <v>179</v>
      </c>
      <c r="K292" s="295" t="s">
        <v>1755</v>
      </c>
      <c r="L292" s="286">
        <v>5</v>
      </c>
      <c r="M292" s="295" t="s">
        <v>171</v>
      </c>
    </row>
    <row r="293" spans="1:13" ht="15" customHeight="1" x14ac:dyDescent="0.25">
      <c r="A293" s="295" t="s">
        <v>2445</v>
      </c>
      <c r="B293" s="295" t="s">
        <v>2445</v>
      </c>
      <c r="C293" s="295" t="s">
        <v>2446</v>
      </c>
      <c r="D293" s="295" t="s">
        <v>2446</v>
      </c>
      <c r="E293" s="295" t="s">
        <v>2447</v>
      </c>
      <c r="F293" s="295" t="s">
        <v>2448</v>
      </c>
      <c r="G293" s="295" t="s">
        <v>1594</v>
      </c>
      <c r="H293" s="295" t="s">
        <v>1589</v>
      </c>
      <c r="I293" s="295" t="s">
        <v>1598</v>
      </c>
      <c r="J293" s="295" t="s">
        <v>179</v>
      </c>
      <c r="L293" s="286">
        <v>5</v>
      </c>
      <c r="M293" s="295" t="s">
        <v>171</v>
      </c>
    </row>
    <row r="294" spans="1:13" ht="15" customHeight="1" x14ac:dyDescent="0.25">
      <c r="A294" s="295" t="s">
        <v>2449</v>
      </c>
      <c r="B294" s="295" t="s">
        <v>2449</v>
      </c>
      <c r="C294" s="295" t="s">
        <v>2450</v>
      </c>
      <c r="D294" s="295" t="s">
        <v>2450</v>
      </c>
      <c r="E294" s="295" t="s">
        <v>2451</v>
      </c>
      <c r="F294" s="295" t="s">
        <v>2452</v>
      </c>
      <c r="G294" s="295" t="s">
        <v>168</v>
      </c>
      <c r="H294" s="295" t="s">
        <v>1589</v>
      </c>
      <c r="I294" s="295" t="s">
        <v>1714</v>
      </c>
      <c r="J294" s="295" t="s">
        <v>355</v>
      </c>
      <c r="K294" s="295" t="s">
        <v>1603</v>
      </c>
      <c r="L294" s="286">
        <v>8</v>
      </c>
      <c r="M294" s="295" t="s">
        <v>171</v>
      </c>
    </row>
    <row r="295" spans="1:13" ht="15" customHeight="1" x14ac:dyDescent="0.25">
      <c r="A295" s="295" t="s">
        <v>2453</v>
      </c>
      <c r="B295" s="295" t="s">
        <v>2453</v>
      </c>
      <c r="C295" s="295" t="s">
        <v>2454</v>
      </c>
      <c r="D295" s="295" t="s">
        <v>2454</v>
      </c>
      <c r="E295" s="295" t="s">
        <v>2455</v>
      </c>
      <c r="F295" s="295" t="s">
        <v>2456</v>
      </c>
      <c r="G295" s="295" t="s">
        <v>1594</v>
      </c>
      <c r="H295" s="295" t="s">
        <v>1589</v>
      </c>
      <c r="I295" s="295" t="s">
        <v>1714</v>
      </c>
      <c r="J295" s="295" t="s">
        <v>355</v>
      </c>
      <c r="L295" s="286">
        <v>8</v>
      </c>
      <c r="M295" s="295" t="s">
        <v>171</v>
      </c>
    </row>
    <row r="296" spans="1:13" ht="15" customHeight="1" x14ac:dyDescent="0.25">
      <c r="A296" s="295" t="s">
        <v>249</v>
      </c>
      <c r="B296" s="295" t="s">
        <v>249</v>
      </c>
      <c r="C296" s="295" t="s">
        <v>250</v>
      </c>
      <c r="D296" s="295" t="s">
        <v>250</v>
      </c>
      <c r="E296" s="295" t="s">
        <v>1606</v>
      </c>
      <c r="F296" s="295" t="s">
        <v>2457</v>
      </c>
      <c r="G296" s="295" t="s">
        <v>168</v>
      </c>
      <c r="H296" s="295" t="s">
        <v>1589</v>
      </c>
      <c r="I296" s="295" t="s">
        <v>1598</v>
      </c>
      <c r="J296" s="295" t="s">
        <v>251</v>
      </c>
      <c r="K296" s="295" t="s">
        <v>1603</v>
      </c>
      <c r="L296" s="286">
        <v>3</v>
      </c>
      <c r="M296" s="295" t="s">
        <v>171</v>
      </c>
    </row>
    <row r="297" spans="1:13" ht="15" customHeight="1" x14ac:dyDescent="0.25">
      <c r="A297" s="295" t="s">
        <v>2458</v>
      </c>
      <c r="B297" s="295" t="s">
        <v>2458</v>
      </c>
      <c r="C297" s="295" t="s">
        <v>2459</v>
      </c>
      <c r="D297" s="295" t="s">
        <v>2459</v>
      </c>
      <c r="E297" s="295" t="s">
        <v>1606</v>
      </c>
      <c r="F297" s="295" t="s">
        <v>2460</v>
      </c>
      <c r="G297" s="295" t="s">
        <v>168</v>
      </c>
      <c r="H297" s="295" t="s">
        <v>1589</v>
      </c>
      <c r="I297" s="295" t="s">
        <v>1598</v>
      </c>
      <c r="J297" s="295" t="s">
        <v>251</v>
      </c>
      <c r="K297" s="295" t="s">
        <v>1603</v>
      </c>
      <c r="L297" s="286">
        <v>2</v>
      </c>
      <c r="M297" s="295" t="s">
        <v>171</v>
      </c>
    </row>
    <row r="298" spans="1:13" ht="15" customHeight="1" x14ac:dyDescent="0.25">
      <c r="A298" s="295" t="s">
        <v>2461</v>
      </c>
      <c r="B298" s="295" t="s">
        <v>2458</v>
      </c>
      <c r="C298" s="295" t="s">
        <v>2462</v>
      </c>
      <c r="D298" s="295" t="s">
        <v>2459</v>
      </c>
      <c r="E298" s="295" t="s">
        <v>2463</v>
      </c>
      <c r="F298" s="295" t="s">
        <v>2464</v>
      </c>
      <c r="G298" s="295" t="s">
        <v>168</v>
      </c>
      <c r="H298" s="295" t="s">
        <v>1632</v>
      </c>
      <c r="I298" s="295" t="s">
        <v>1598</v>
      </c>
      <c r="J298" s="295" t="s">
        <v>251</v>
      </c>
      <c r="K298" s="295" t="s">
        <v>1603</v>
      </c>
      <c r="L298" s="286">
        <v>2</v>
      </c>
      <c r="M298" s="295" t="s">
        <v>171</v>
      </c>
    </row>
    <row r="299" spans="1:13" ht="15" customHeight="1" x14ac:dyDescent="0.25">
      <c r="A299" s="295" t="s">
        <v>2465</v>
      </c>
      <c r="B299" s="295" t="s">
        <v>2465</v>
      </c>
      <c r="C299" s="295" t="s">
        <v>2466</v>
      </c>
      <c r="D299" s="295" t="s">
        <v>2466</v>
      </c>
      <c r="E299" s="295" t="s">
        <v>1606</v>
      </c>
      <c r="F299" s="295" t="s">
        <v>2467</v>
      </c>
      <c r="G299" s="295" t="s">
        <v>1594</v>
      </c>
      <c r="H299" s="295" t="s">
        <v>1589</v>
      </c>
      <c r="I299" s="295" t="s">
        <v>1598</v>
      </c>
      <c r="J299" s="295" t="s">
        <v>251</v>
      </c>
      <c r="L299" s="286">
        <v>3</v>
      </c>
      <c r="M299" s="295" t="s">
        <v>171</v>
      </c>
    </row>
    <row r="300" spans="1:13" ht="15" customHeight="1" x14ac:dyDescent="0.25">
      <c r="A300" s="295" t="s">
        <v>2468</v>
      </c>
      <c r="B300" s="295" t="s">
        <v>2468</v>
      </c>
      <c r="C300" s="295" t="s">
        <v>2469</v>
      </c>
      <c r="D300" s="295" t="s">
        <v>2469</v>
      </c>
      <c r="E300" s="295" t="s">
        <v>2470</v>
      </c>
      <c r="F300" s="295" t="s">
        <v>2471</v>
      </c>
      <c r="G300" s="295" t="s">
        <v>1702</v>
      </c>
      <c r="H300" s="295" t="s">
        <v>1589</v>
      </c>
      <c r="I300" s="295" t="s">
        <v>1598</v>
      </c>
      <c r="J300" s="295" t="s">
        <v>251</v>
      </c>
      <c r="K300" s="295" t="s">
        <v>1603</v>
      </c>
      <c r="L300" s="286">
        <v>3</v>
      </c>
      <c r="M300" s="295" t="s">
        <v>171</v>
      </c>
    </row>
    <row r="301" spans="1:13" ht="15" customHeight="1" x14ac:dyDescent="0.25">
      <c r="A301" s="295" t="s">
        <v>2472</v>
      </c>
      <c r="B301" s="295" t="s">
        <v>2472</v>
      </c>
      <c r="C301" s="295" t="s">
        <v>2473</v>
      </c>
      <c r="D301" s="295" t="s">
        <v>2473</v>
      </c>
      <c r="E301" s="295" t="s">
        <v>1606</v>
      </c>
      <c r="F301" s="295" t="s">
        <v>2474</v>
      </c>
      <c r="G301" s="295" t="s">
        <v>168</v>
      </c>
      <c r="H301" s="295" t="s">
        <v>1589</v>
      </c>
      <c r="I301" s="295" t="s">
        <v>1598</v>
      </c>
      <c r="J301" s="295" t="s">
        <v>180</v>
      </c>
      <c r="K301" s="295" t="s">
        <v>1603</v>
      </c>
      <c r="L301" s="286">
        <v>8</v>
      </c>
      <c r="M301" s="295" t="s">
        <v>171</v>
      </c>
    </row>
    <row r="302" spans="1:13" ht="15" customHeight="1" x14ac:dyDescent="0.25">
      <c r="A302" s="295" t="s">
        <v>2475</v>
      </c>
      <c r="B302" s="295" t="s">
        <v>2475</v>
      </c>
      <c r="C302" s="295" t="s">
        <v>252</v>
      </c>
      <c r="D302" s="295" t="s">
        <v>252</v>
      </c>
      <c r="E302" s="295" t="s">
        <v>1606</v>
      </c>
      <c r="F302" s="295" t="s">
        <v>2476</v>
      </c>
      <c r="G302" s="295" t="s">
        <v>1594</v>
      </c>
      <c r="H302" s="295" t="s">
        <v>1589</v>
      </c>
      <c r="I302" s="295" t="s">
        <v>1598</v>
      </c>
      <c r="J302" s="295" t="s">
        <v>180</v>
      </c>
      <c r="L302" s="286">
        <v>4</v>
      </c>
      <c r="M302" s="295" t="s">
        <v>171</v>
      </c>
    </row>
    <row r="303" spans="1:13" ht="15" customHeight="1" x14ac:dyDescent="0.25">
      <c r="A303" s="295" t="s">
        <v>2477</v>
      </c>
      <c r="B303" s="295" t="s">
        <v>2477</v>
      </c>
      <c r="C303" s="295" t="s">
        <v>2478</v>
      </c>
      <c r="D303" s="295" t="s">
        <v>2478</v>
      </c>
      <c r="E303" s="295" t="s">
        <v>1606</v>
      </c>
      <c r="F303" s="295" t="s">
        <v>2479</v>
      </c>
      <c r="G303" s="295" t="s">
        <v>168</v>
      </c>
      <c r="H303" s="295" t="s">
        <v>1589</v>
      </c>
      <c r="I303" s="295" t="s">
        <v>1598</v>
      </c>
      <c r="J303" s="295" t="s">
        <v>180</v>
      </c>
      <c r="K303" s="295" t="s">
        <v>1603</v>
      </c>
      <c r="L303" s="286">
        <v>0</v>
      </c>
      <c r="M303" s="295" t="s">
        <v>16372</v>
      </c>
    </row>
    <row r="304" spans="1:13" ht="15" customHeight="1" x14ac:dyDescent="0.25">
      <c r="A304" s="295" t="s">
        <v>2480</v>
      </c>
      <c r="B304" s="295" t="s">
        <v>2481</v>
      </c>
      <c r="C304" s="295" t="s">
        <v>2482</v>
      </c>
      <c r="D304" s="295" t="s">
        <v>2483</v>
      </c>
      <c r="E304" s="295" t="s">
        <v>2484</v>
      </c>
      <c r="F304" s="295" t="s">
        <v>2485</v>
      </c>
      <c r="G304" s="295" t="s">
        <v>168</v>
      </c>
      <c r="H304" s="295" t="s">
        <v>1632</v>
      </c>
      <c r="I304" s="295" t="s">
        <v>1598</v>
      </c>
      <c r="J304" s="295" t="s">
        <v>255</v>
      </c>
      <c r="K304" s="295" t="s">
        <v>1603</v>
      </c>
      <c r="L304" s="287">
        <v>8</v>
      </c>
      <c r="M304" s="295" t="s">
        <v>171</v>
      </c>
    </row>
    <row r="305" spans="1:13" ht="15" customHeight="1" x14ac:dyDescent="0.25">
      <c r="A305" s="295" t="s">
        <v>2486</v>
      </c>
      <c r="B305" s="295" t="s">
        <v>2486</v>
      </c>
      <c r="C305" s="295" t="s">
        <v>254</v>
      </c>
      <c r="D305" s="295" t="s">
        <v>254</v>
      </c>
      <c r="E305" s="295" t="s">
        <v>2487</v>
      </c>
      <c r="F305" s="295" t="s">
        <v>2488</v>
      </c>
      <c r="G305" s="295" t="s">
        <v>1594</v>
      </c>
      <c r="H305" s="295" t="s">
        <v>1589</v>
      </c>
      <c r="I305" s="295" t="s">
        <v>1598</v>
      </c>
      <c r="J305" s="295" t="s">
        <v>255</v>
      </c>
      <c r="L305" s="286">
        <v>0</v>
      </c>
      <c r="M305" s="295" t="s">
        <v>16372</v>
      </c>
    </row>
    <row r="306" spans="1:13" ht="15" customHeight="1" x14ac:dyDescent="0.25">
      <c r="A306" s="295" t="s">
        <v>2489</v>
      </c>
      <c r="B306" s="295" t="s">
        <v>2489</v>
      </c>
      <c r="C306" s="295" t="s">
        <v>2490</v>
      </c>
      <c r="D306" s="295" t="s">
        <v>2490</v>
      </c>
      <c r="E306" s="295" t="s">
        <v>2491</v>
      </c>
      <c r="F306" s="295" t="s">
        <v>2492</v>
      </c>
      <c r="G306" s="295" t="s">
        <v>168</v>
      </c>
      <c r="H306" s="295" t="s">
        <v>1589</v>
      </c>
      <c r="I306" s="295" t="s">
        <v>1598</v>
      </c>
      <c r="J306" s="295" t="s">
        <v>255</v>
      </c>
      <c r="K306" s="295" t="s">
        <v>1603</v>
      </c>
      <c r="L306" s="286">
        <v>0</v>
      </c>
      <c r="M306" s="295" t="s">
        <v>16372</v>
      </c>
    </row>
    <row r="307" spans="1:13" ht="15" customHeight="1" x14ac:dyDescent="0.25">
      <c r="A307" s="295" t="s">
        <v>2493</v>
      </c>
      <c r="B307" s="295" t="s">
        <v>2493</v>
      </c>
      <c r="C307" s="295" t="s">
        <v>2494</v>
      </c>
      <c r="D307" s="295" t="s">
        <v>2494</v>
      </c>
      <c r="E307" s="295" t="s">
        <v>1606</v>
      </c>
      <c r="F307" s="295" t="s">
        <v>2495</v>
      </c>
      <c r="G307" s="295" t="s">
        <v>168</v>
      </c>
      <c r="H307" s="295" t="s">
        <v>1589</v>
      </c>
      <c r="I307" s="295" t="s">
        <v>1598</v>
      </c>
      <c r="J307" s="295" t="s">
        <v>255</v>
      </c>
      <c r="K307" s="295" t="s">
        <v>1603</v>
      </c>
      <c r="L307" s="286">
        <v>6</v>
      </c>
      <c r="M307" s="295" t="s">
        <v>171</v>
      </c>
    </row>
    <row r="308" spans="1:13" ht="15" customHeight="1" x14ac:dyDescent="0.25">
      <c r="A308" s="295" t="s">
        <v>2498</v>
      </c>
      <c r="B308" s="295" t="s">
        <v>2498</v>
      </c>
      <c r="C308" s="295" t="s">
        <v>257</v>
      </c>
      <c r="D308" s="295" t="s">
        <v>257</v>
      </c>
      <c r="E308" s="295" t="s">
        <v>2164</v>
      </c>
      <c r="F308" s="295" t="s">
        <v>2499</v>
      </c>
      <c r="G308" s="295" t="s">
        <v>168</v>
      </c>
      <c r="H308" s="295" t="s">
        <v>1589</v>
      </c>
      <c r="I308" s="295" t="s">
        <v>1598</v>
      </c>
      <c r="J308" s="295" t="s">
        <v>255</v>
      </c>
      <c r="K308" s="295" t="s">
        <v>1603</v>
      </c>
      <c r="L308" s="286">
        <v>9</v>
      </c>
      <c r="M308" s="295" t="s">
        <v>171</v>
      </c>
    </row>
    <row r="309" spans="1:13" ht="15" customHeight="1" x14ac:dyDescent="0.25">
      <c r="A309" s="295" t="s">
        <v>2500</v>
      </c>
      <c r="B309" s="295" t="s">
        <v>2500</v>
      </c>
      <c r="C309" s="295" t="s">
        <v>259</v>
      </c>
      <c r="D309" s="295" t="s">
        <v>259</v>
      </c>
      <c r="E309" s="295" t="s">
        <v>2501</v>
      </c>
      <c r="F309" s="295" t="s">
        <v>2502</v>
      </c>
      <c r="G309" s="295" t="s">
        <v>168</v>
      </c>
      <c r="H309" s="295" t="s">
        <v>1589</v>
      </c>
      <c r="I309" s="295" t="s">
        <v>1598</v>
      </c>
      <c r="J309" s="295" t="s">
        <v>255</v>
      </c>
      <c r="K309" s="295" t="s">
        <v>1603</v>
      </c>
      <c r="L309" s="286">
        <v>3</v>
      </c>
      <c r="M309" s="295" t="s">
        <v>171</v>
      </c>
    </row>
    <row r="310" spans="1:13" ht="15" customHeight="1" x14ac:dyDescent="0.25">
      <c r="A310" s="295" t="s">
        <v>2503</v>
      </c>
      <c r="B310" s="295" t="s">
        <v>2503</v>
      </c>
      <c r="C310" s="295" t="s">
        <v>2504</v>
      </c>
      <c r="D310" s="295" t="s">
        <v>2504</v>
      </c>
      <c r="E310" s="295" t="s">
        <v>2505</v>
      </c>
      <c r="F310" s="295" t="s">
        <v>2506</v>
      </c>
      <c r="G310" s="295" t="s">
        <v>1678</v>
      </c>
      <c r="H310" s="295" t="s">
        <v>1589</v>
      </c>
      <c r="I310" s="295" t="s">
        <v>1598</v>
      </c>
      <c r="J310" s="295" t="s">
        <v>255</v>
      </c>
      <c r="K310" s="295" t="s">
        <v>1603</v>
      </c>
      <c r="L310" s="286">
        <v>10</v>
      </c>
      <c r="M310" s="295" t="s">
        <v>171</v>
      </c>
    </row>
    <row r="311" spans="1:13" ht="15" customHeight="1" x14ac:dyDescent="0.25">
      <c r="A311" s="295" t="s">
        <v>2509</v>
      </c>
      <c r="B311" s="295" t="s">
        <v>2509</v>
      </c>
      <c r="C311" s="295" t="s">
        <v>277</v>
      </c>
      <c r="D311" s="295" t="s">
        <v>277</v>
      </c>
      <c r="E311" s="295" t="s">
        <v>2510</v>
      </c>
      <c r="F311" s="295" t="s">
        <v>2511</v>
      </c>
      <c r="G311" s="295" t="s">
        <v>168</v>
      </c>
      <c r="H311" s="295" t="s">
        <v>1589</v>
      </c>
      <c r="I311" s="295" t="s">
        <v>1598</v>
      </c>
      <c r="J311" s="295" t="s">
        <v>255</v>
      </c>
      <c r="K311" s="295" t="s">
        <v>1603</v>
      </c>
      <c r="L311" s="286">
        <v>6</v>
      </c>
      <c r="M311" s="295" t="s">
        <v>171</v>
      </c>
    </row>
    <row r="312" spans="1:13" ht="15" customHeight="1" x14ac:dyDescent="0.25">
      <c r="A312" s="295" t="s">
        <v>2481</v>
      </c>
      <c r="B312" s="295" t="s">
        <v>2481</v>
      </c>
      <c r="C312" s="295" t="s">
        <v>2483</v>
      </c>
      <c r="D312" s="295" t="s">
        <v>2483</v>
      </c>
      <c r="E312" s="295" t="s">
        <v>1606</v>
      </c>
      <c r="F312" s="295" t="s">
        <v>2485</v>
      </c>
      <c r="G312" s="295" t="s">
        <v>168</v>
      </c>
      <c r="H312" s="295" t="s">
        <v>1589</v>
      </c>
      <c r="I312" s="295" t="s">
        <v>1598</v>
      </c>
      <c r="J312" s="295" t="s">
        <v>255</v>
      </c>
      <c r="K312" s="295" t="s">
        <v>1603</v>
      </c>
      <c r="L312" s="286">
        <v>8</v>
      </c>
      <c r="M312" s="295" t="s">
        <v>171</v>
      </c>
    </row>
    <row r="313" spans="1:13" ht="15" customHeight="1" x14ac:dyDescent="0.25">
      <c r="A313" s="295" t="s">
        <v>2514</v>
      </c>
      <c r="B313" s="295" t="s">
        <v>2514</v>
      </c>
      <c r="C313" s="295" t="s">
        <v>2515</v>
      </c>
      <c r="D313" s="295" t="s">
        <v>2515</v>
      </c>
      <c r="E313" s="295" t="s">
        <v>2357</v>
      </c>
      <c r="F313" s="295" t="s">
        <v>2516</v>
      </c>
      <c r="G313" s="295" t="s">
        <v>168</v>
      </c>
      <c r="H313" s="295" t="s">
        <v>1589</v>
      </c>
      <c r="I313" s="295" t="s">
        <v>1598</v>
      </c>
      <c r="J313" s="295" t="s">
        <v>255</v>
      </c>
      <c r="K313" s="295" t="s">
        <v>1603</v>
      </c>
      <c r="L313" s="286">
        <v>10</v>
      </c>
      <c r="M313" s="295" t="s">
        <v>171</v>
      </c>
    </row>
    <row r="314" spans="1:13" ht="15" customHeight="1" x14ac:dyDescent="0.25">
      <c r="A314" s="295" t="s">
        <v>2519</v>
      </c>
      <c r="B314" s="295" t="s">
        <v>2519</v>
      </c>
      <c r="C314" s="295" t="s">
        <v>2520</v>
      </c>
      <c r="D314" s="295" t="s">
        <v>2520</v>
      </c>
      <c r="E314" s="295" t="s">
        <v>2521</v>
      </c>
      <c r="F314" s="295" t="s">
        <v>2506</v>
      </c>
      <c r="G314" s="295" t="s">
        <v>1676</v>
      </c>
      <c r="H314" s="295" t="s">
        <v>1589</v>
      </c>
      <c r="I314" s="295" t="s">
        <v>1598</v>
      </c>
      <c r="J314" s="295" t="s">
        <v>255</v>
      </c>
      <c r="K314" s="295" t="s">
        <v>1603</v>
      </c>
      <c r="L314" s="286">
        <v>10</v>
      </c>
      <c r="M314" s="295" t="s">
        <v>171</v>
      </c>
    </row>
    <row r="315" spans="1:13" ht="15" customHeight="1" x14ac:dyDescent="0.25">
      <c r="A315" s="295" t="s">
        <v>2508</v>
      </c>
      <c r="B315" s="295" t="s">
        <v>2503</v>
      </c>
      <c r="C315" s="295" t="s">
        <v>2522</v>
      </c>
      <c r="D315" s="295" t="s">
        <v>2504</v>
      </c>
      <c r="E315" s="295" t="s">
        <v>2523</v>
      </c>
      <c r="F315" s="295" t="s">
        <v>2506</v>
      </c>
      <c r="G315" s="295" t="s">
        <v>1678</v>
      </c>
      <c r="H315" s="295" t="s">
        <v>1632</v>
      </c>
      <c r="I315" s="295" t="s">
        <v>1598</v>
      </c>
      <c r="J315" s="295" t="s">
        <v>255</v>
      </c>
      <c r="K315" s="295" t="s">
        <v>1603</v>
      </c>
      <c r="L315" s="287">
        <v>10</v>
      </c>
      <c r="M315" s="295" t="s">
        <v>171</v>
      </c>
    </row>
    <row r="316" spans="1:13" ht="15" customHeight="1" x14ac:dyDescent="0.25">
      <c r="A316" s="295" t="s">
        <v>2507</v>
      </c>
      <c r="B316" s="295" t="s">
        <v>2503</v>
      </c>
      <c r="C316" s="295" t="s">
        <v>2524</v>
      </c>
      <c r="D316" s="295" t="s">
        <v>2504</v>
      </c>
      <c r="E316" s="295" t="s">
        <v>2521</v>
      </c>
      <c r="F316" s="295" t="s">
        <v>2506</v>
      </c>
      <c r="G316" s="295" t="s">
        <v>1678</v>
      </c>
      <c r="H316" s="295" t="s">
        <v>1632</v>
      </c>
      <c r="I316" s="283" t="s">
        <v>1598</v>
      </c>
      <c r="J316" s="283" t="s">
        <v>255</v>
      </c>
      <c r="K316" s="283" t="s">
        <v>1603</v>
      </c>
      <c r="L316" s="287">
        <v>10</v>
      </c>
      <c r="M316" s="295" t="s">
        <v>171</v>
      </c>
    </row>
    <row r="317" spans="1:13" ht="15" customHeight="1" x14ac:dyDescent="0.25">
      <c r="A317" s="295" t="s">
        <v>2525</v>
      </c>
      <c r="B317" s="295" t="s">
        <v>2525</v>
      </c>
      <c r="C317" s="295" t="s">
        <v>253</v>
      </c>
      <c r="D317" s="295" t="s">
        <v>253</v>
      </c>
      <c r="E317" s="295" t="s">
        <v>1606</v>
      </c>
      <c r="F317" s="295" t="s">
        <v>2488</v>
      </c>
      <c r="G317" s="295" t="s">
        <v>1594</v>
      </c>
      <c r="H317" s="295" t="s">
        <v>1589</v>
      </c>
      <c r="I317" s="295" t="s">
        <v>1598</v>
      </c>
      <c r="J317" s="295" t="s">
        <v>255</v>
      </c>
      <c r="L317" s="286">
        <v>8</v>
      </c>
      <c r="M317" s="295" t="s">
        <v>171</v>
      </c>
    </row>
    <row r="318" spans="1:13" ht="15" customHeight="1" x14ac:dyDescent="0.25">
      <c r="A318" s="295" t="s">
        <v>2526</v>
      </c>
      <c r="B318" s="295" t="s">
        <v>2526</v>
      </c>
      <c r="C318" s="295" t="s">
        <v>2527</v>
      </c>
      <c r="D318" s="295" t="s">
        <v>2527</v>
      </c>
      <c r="E318" s="295" t="s">
        <v>2528</v>
      </c>
      <c r="F318" s="295" t="s">
        <v>2529</v>
      </c>
      <c r="G318" s="295" t="s">
        <v>168</v>
      </c>
      <c r="H318" s="295" t="s">
        <v>1589</v>
      </c>
      <c r="I318" s="295" t="s">
        <v>1598</v>
      </c>
      <c r="J318" s="295" t="s">
        <v>263</v>
      </c>
      <c r="K318" s="295" t="s">
        <v>1325</v>
      </c>
      <c r="L318" s="286">
        <v>0</v>
      </c>
      <c r="M318" s="295" t="s">
        <v>16372</v>
      </c>
    </row>
    <row r="319" spans="1:13" ht="15" customHeight="1" x14ac:dyDescent="0.25">
      <c r="A319" s="295" t="s">
        <v>2530</v>
      </c>
      <c r="B319" s="295" t="s">
        <v>2530</v>
      </c>
      <c r="C319" s="295" t="s">
        <v>2531</v>
      </c>
      <c r="D319" s="295" t="s">
        <v>2531</v>
      </c>
      <c r="E319" s="295" t="s">
        <v>2532</v>
      </c>
      <c r="F319" s="295" t="s">
        <v>2533</v>
      </c>
      <c r="G319" s="295" t="s">
        <v>168</v>
      </c>
      <c r="H319" s="295" t="s">
        <v>1589</v>
      </c>
      <c r="I319" s="295" t="s">
        <v>1598</v>
      </c>
      <c r="J319" s="295" t="s">
        <v>263</v>
      </c>
      <c r="K319" s="295" t="s">
        <v>1603</v>
      </c>
      <c r="L319" s="286">
        <v>8</v>
      </c>
      <c r="M319" s="295" t="s">
        <v>171</v>
      </c>
    </row>
    <row r="320" spans="1:13" ht="15" customHeight="1" x14ac:dyDescent="0.25">
      <c r="A320" s="295" t="s">
        <v>261</v>
      </c>
      <c r="B320" s="295" t="s">
        <v>261</v>
      </c>
      <c r="C320" s="295" t="s">
        <v>262</v>
      </c>
      <c r="D320" s="295" t="s">
        <v>262</v>
      </c>
      <c r="E320" s="295" t="s">
        <v>1606</v>
      </c>
      <c r="F320" s="295" t="s">
        <v>2534</v>
      </c>
      <c r="G320" s="295" t="s">
        <v>168</v>
      </c>
      <c r="H320" s="295" t="s">
        <v>1589</v>
      </c>
      <c r="I320" s="295" t="s">
        <v>1598</v>
      </c>
      <c r="J320" s="295" t="s">
        <v>263</v>
      </c>
      <c r="K320" s="295" t="s">
        <v>1603</v>
      </c>
      <c r="L320" s="286">
        <v>5</v>
      </c>
      <c r="M320" s="295" t="s">
        <v>171</v>
      </c>
    </row>
    <row r="321" spans="1:13" ht="15" customHeight="1" x14ac:dyDescent="0.25">
      <c r="A321" s="295" t="s">
        <v>2535</v>
      </c>
      <c r="B321" s="295" t="s">
        <v>2535</v>
      </c>
      <c r="C321" s="295" t="s">
        <v>2536</v>
      </c>
      <c r="D321" s="295" t="s">
        <v>2536</v>
      </c>
      <c r="E321" s="295" t="s">
        <v>1606</v>
      </c>
      <c r="F321" s="295" t="s">
        <v>2537</v>
      </c>
      <c r="G321" s="295" t="s">
        <v>1676</v>
      </c>
      <c r="H321" s="295" t="s">
        <v>1589</v>
      </c>
      <c r="I321" s="295" t="s">
        <v>1598</v>
      </c>
      <c r="J321" s="295" t="s">
        <v>263</v>
      </c>
      <c r="K321" s="295" t="s">
        <v>1603</v>
      </c>
      <c r="L321" s="286">
        <v>9</v>
      </c>
      <c r="M321" s="295" t="s">
        <v>171</v>
      </c>
    </row>
    <row r="322" spans="1:13" ht="15" customHeight="1" x14ac:dyDescent="0.25">
      <c r="A322" s="295" t="s">
        <v>2538</v>
      </c>
      <c r="B322" s="295" t="s">
        <v>2538</v>
      </c>
      <c r="C322" s="295" t="s">
        <v>2539</v>
      </c>
      <c r="D322" s="295" t="s">
        <v>2539</v>
      </c>
      <c r="E322" s="295" t="s">
        <v>1606</v>
      </c>
      <c r="F322" s="295" t="s">
        <v>2537</v>
      </c>
      <c r="G322" s="295" t="s">
        <v>1738</v>
      </c>
      <c r="H322" s="295" t="s">
        <v>1589</v>
      </c>
      <c r="I322" s="295" t="s">
        <v>1598</v>
      </c>
      <c r="J322" s="295" t="s">
        <v>263</v>
      </c>
      <c r="K322" s="295" t="s">
        <v>1603</v>
      </c>
      <c r="L322" s="286">
        <v>9</v>
      </c>
      <c r="M322" s="295" t="s">
        <v>171</v>
      </c>
    </row>
    <row r="323" spans="1:13" ht="15" customHeight="1" x14ac:dyDescent="0.25">
      <c r="A323" s="295" t="s">
        <v>2540</v>
      </c>
      <c r="B323" s="295" t="s">
        <v>2540</v>
      </c>
      <c r="C323" s="295" t="s">
        <v>2541</v>
      </c>
      <c r="D323" s="295" t="s">
        <v>2541</v>
      </c>
      <c r="E323" s="295" t="s">
        <v>1606</v>
      </c>
      <c r="F323" s="295" t="s">
        <v>2537</v>
      </c>
      <c r="G323" s="295" t="s">
        <v>1594</v>
      </c>
      <c r="H323" s="295" t="s">
        <v>1589</v>
      </c>
      <c r="I323" s="295" t="s">
        <v>1598</v>
      </c>
      <c r="J323" s="295" t="s">
        <v>263</v>
      </c>
      <c r="L323" s="286">
        <v>5</v>
      </c>
      <c r="M323" s="295" t="s">
        <v>171</v>
      </c>
    </row>
    <row r="324" spans="1:13" ht="15" customHeight="1" x14ac:dyDescent="0.25">
      <c r="A324" s="295" t="s">
        <v>2542</v>
      </c>
      <c r="B324" s="295" t="s">
        <v>2542</v>
      </c>
      <c r="C324" s="295" t="s">
        <v>2543</v>
      </c>
      <c r="D324" s="295" t="s">
        <v>2543</v>
      </c>
      <c r="E324" s="295" t="s">
        <v>1606</v>
      </c>
      <c r="F324" s="295" t="s">
        <v>2544</v>
      </c>
      <c r="G324" s="295" t="s">
        <v>168</v>
      </c>
      <c r="H324" s="295" t="s">
        <v>1589</v>
      </c>
      <c r="I324" s="295" t="s">
        <v>1598</v>
      </c>
      <c r="J324" s="295" t="s">
        <v>263</v>
      </c>
      <c r="K324" s="295" t="s">
        <v>1325</v>
      </c>
      <c r="L324" s="286">
        <v>0</v>
      </c>
      <c r="M324" s="295" t="s">
        <v>16372</v>
      </c>
    </row>
    <row r="325" spans="1:13" ht="15" customHeight="1" x14ac:dyDescent="0.25">
      <c r="A325" s="295" t="s">
        <v>2545</v>
      </c>
      <c r="B325" s="295" t="s">
        <v>2545</v>
      </c>
      <c r="C325" s="295" t="s">
        <v>2546</v>
      </c>
      <c r="D325" s="295" t="s">
        <v>2546</v>
      </c>
      <c r="E325" s="295" t="s">
        <v>2547</v>
      </c>
      <c r="F325" s="295" t="s">
        <v>2548</v>
      </c>
      <c r="G325" s="295" t="s">
        <v>168</v>
      </c>
      <c r="H325" s="295" t="s">
        <v>1589</v>
      </c>
      <c r="I325" s="295" t="s">
        <v>1598</v>
      </c>
      <c r="J325" s="295" t="s">
        <v>2549</v>
      </c>
      <c r="K325" s="295" t="s">
        <v>2550</v>
      </c>
      <c r="L325" s="286">
        <v>10</v>
      </c>
      <c r="M325" s="295" t="s">
        <v>171</v>
      </c>
    </row>
    <row r="326" spans="1:13" ht="15" customHeight="1" x14ac:dyDescent="0.25">
      <c r="A326" s="295" t="s">
        <v>2551</v>
      </c>
      <c r="B326" s="295" t="s">
        <v>2551</v>
      </c>
      <c r="C326" s="295" t="s">
        <v>2552</v>
      </c>
      <c r="D326" s="295" t="s">
        <v>2552</v>
      </c>
      <c r="E326" s="295" t="s">
        <v>2553</v>
      </c>
      <c r="F326" s="295" t="s">
        <v>2548</v>
      </c>
      <c r="G326" s="295" t="s">
        <v>1594</v>
      </c>
      <c r="H326" s="295" t="s">
        <v>1589</v>
      </c>
      <c r="I326" s="295" t="s">
        <v>1598</v>
      </c>
      <c r="J326" s="295" t="s">
        <v>2549</v>
      </c>
      <c r="L326" s="286">
        <v>10</v>
      </c>
      <c r="M326" s="295" t="s">
        <v>171</v>
      </c>
    </row>
    <row r="327" spans="1:13" ht="15" customHeight="1" x14ac:dyDescent="0.25">
      <c r="A327" s="295" t="s">
        <v>16495</v>
      </c>
      <c r="B327" s="295" t="s">
        <v>16495</v>
      </c>
      <c r="C327" s="295" t="s">
        <v>17085</v>
      </c>
      <c r="D327" s="295" t="s">
        <v>17085</v>
      </c>
      <c r="E327" s="295" t="s">
        <v>17664</v>
      </c>
      <c r="G327" s="295" t="s">
        <v>168</v>
      </c>
      <c r="H327" s="295" t="s">
        <v>1589</v>
      </c>
      <c r="I327" s="295" t="s">
        <v>14673</v>
      </c>
      <c r="J327" s="295" t="s">
        <v>17932</v>
      </c>
      <c r="K327" s="295" t="s">
        <v>14674</v>
      </c>
      <c r="L327" s="287">
        <v>3</v>
      </c>
      <c r="M327" s="295" t="s">
        <v>171</v>
      </c>
    </row>
    <row r="328" spans="1:13" ht="15" customHeight="1" x14ac:dyDescent="0.25">
      <c r="A328" s="295" t="s">
        <v>16494</v>
      </c>
      <c r="B328" s="295" t="s">
        <v>16494</v>
      </c>
      <c r="C328" s="295" t="s">
        <v>17084</v>
      </c>
      <c r="D328" s="295" t="s">
        <v>17084</v>
      </c>
      <c r="G328" s="295" t="s">
        <v>1594</v>
      </c>
      <c r="H328" s="295" t="s">
        <v>1589</v>
      </c>
      <c r="I328" s="295" t="s">
        <v>14673</v>
      </c>
      <c r="J328" s="295" t="s">
        <v>17932</v>
      </c>
      <c r="K328" s="295" t="s">
        <v>14674</v>
      </c>
      <c r="L328" s="287">
        <v>3</v>
      </c>
      <c r="M328" s="295" t="s">
        <v>171</v>
      </c>
    </row>
    <row r="329" spans="1:13" ht="15" customHeight="1" x14ac:dyDescent="0.25">
      <c r="A329" s="295" t="s">
        <v>264</v>
      </c>
      <c r="B329" s="295" t="s">
        <v>264</v>
      </c>
      <c r="C329" s="295" t="s">
        <v>265</v>
      </c>
      <c r="D329" s="295" t="s">
        <v>265</v>
      </c>
      <c r="E329" s="295" t="s">
        <v>1606</v>
      </c>
      <c r="F329" s="295" t="s">
        <v>2554</v>
      </c>
      <c r="G329" s="295" t="s">
        <v>168</v>
      </c>
      <c r="H329" s="295" t="s">
        <v>1589</v>
      </c>
      <c r="I329" s="295" t="s">
        <v>1598</v>
      </c>
      <c r="J329" s="295" t="s">
        <v>177</v>
      </c>
      <c r="K329" s="295" t="s">
        <v>1603</v>
      </c>
      <c r="L329" s="286">
        <v>0</v>
      </c>
      <c r="M329" s="295" t="s">
        <v>16372</v>
      </c>
    </row>
    <row r="330" spans="1:13" ht="15" customHeight="1" x14ac:dyDescent="0.25">
      <c r="A330" s="295" t="s">
        <v>266</v>
      </c>
      <c r="B330" s="295" t="s">
        <v>266</v>
      </c>
      <c r="C330" s="295" t="s">
        <v>260</v>
      </c>
      <c r="D330" s="295" t="s">
        <v>260</v>
      </c>
      <c r="E330" s="295" t="s">
        <v>2555</v>
      </c>
      <c r="F330" s="295" t="s">
        <v>2556</v>
      </c>
      <c r="G330" s="295" t="s">
        <v>168</v>
      </c>
      <c r="H330" s="295" t="s">
        <v>1589</v>
      </c>
      <c r="I330" s="295" t="s">
        <v>1598</v>
      </c>
      <c r="J330" s="295" t="s">
        <v>177</v>
      </c>
      <c r="K330" s="295" t="s">
        <v>1603</v>
      </c>
      <c r="L330" s="286">
        <v>0</v>
      </c>
      <c r="M330" s="295" t="s">
        <v>16372</v>
      </c>
    </row>
    <row r="331" spans="1:13" ht="15" customHeight="1" x14ac:dyDescent="0.25">
      <c r="A331" s="295" t="s">
        <v>2557</v>
      </c>
      <c r="B331" s="295" t="s">
        <v>2557</v>
      </c>
      <c r="C331" s="295" t="s">
        <v>2558</v>
      </c>
      <c r="D331" s="295" t="s">
        <v>2558</v>
      </c>
      <c r="E331" s="295" t="s">
        <v>1606</v>
      </c>
      <c r="F331" s="295" t="s">
        <v>2559</v>
      </c>
      <c r="G331" s="295" t="s">
        <v>1594</v>
      </c>
      <c r="H331" s="295" t="s">
        <v>1589</v>
      </c>
      <c r="I331" s="295" t="s">
        <v>1598</v>
      </c>
      <c r="J331" s="295" t="s">
        <v>177</v>
      </c>
      <c r="L331" s="286">
        <v>0</v>
      </c>
      <c r="M331" s="295" t="s">
        <v>16372</v>
      </c>
    </row>
    <row r="332" spans="1:13" ht="15" customHeight="1" x14ac:dyDescent="0.25">
      <c r="A332" s="295" t="s">
        <v>2560</v>
      </c>
      <c r="B332" s="295" t="s">
        <v>2560</v>
      </c>
      <c r="C332" s="295" t="s">
        <v>2561</v>
      </c>
      <c r="D332" s="295" t="s">
        <v>2561</v>
      </c>
      <c r="E332" s="295" t="s">
        <v>1592</v>
      </c>
      <c r="F332" s="295" t="s">
        <v>2562</v>
      </c>
      <c r="G332" s="295" t="s">
        <v>168</v>
      </c>
      <c r="H332" s="295" t="s">
        <v>1589</v>
      </c>
      <c r="I332" s="295" t="s">
        <v>1598</v>
      </c>
      <c r="J332" s="295" t="s">
        <v>177</v>
      </c>
      <c r="K332" s="295" t="s">
        <v>1603</v>
      </c>
      <c r="L332" s="286">
        <v>0</v>
      </c>
      <c r="M332" s="295" t="s">
        <v>16372</v>
      </c>
    </row>
    <row r="333" spans="1:13" ht="15" customHeight="1" x14ac:dyDescent="0.25">
      <c r="A333" s="295" t="s">
        <v>2563</v>
      </c>
      <c r="B333" s="295" t="s">
        <v>2563</v>
      </c>
      <c r="C333" s="295" t="s">
        <v>267</v>
      </c>
      <c r="D333" s="295" t="s">
        <v>267</v>
      </c>
      <c r="E333" s="295" t="s">
        <v>2437</v>
      </c>
      <c r="F333" s="295" t="s">
        <v>2564</v>
      </c>
      <c r="G333" s="295" t="s">
        <v>1594</v>
      </c>
      <c r="H333" s="295" t="s">
        <v>1589</v>
      </c>
      <c r="I333" s="295" t="s">
        <v>1598</v>
      </c>
      <c r="J333" s="295" t="s">
        <v>214</v>
      </c>
      <c r="L333" s="286">
        <v>9</v>
      </c>
      <c r="M333" s="295" t="s">
        <v>171</v>
      </c>
    </row>
    <row r="334" spans="1:13" ht="15" customHeight="1" x14ac:dyDescent="0.25">
      <c r="A334" s="295" t="s">
        <v>268</v>
      </c>
      <c r="B334" s="295" t="s">
        <v>268</v>
      </c>
      <c r="C334" s="295" t="s">
        <v>269</v>
      </c>
      <c r="D334" s="295" t="s">
        <v>269</v>
      </c>
      <c r="E334" s="295" t="s">
        <v>2565</v>
      </c>
      <c r="F334" s="295" t="s">
        <v>2566</v>
      </c>
      <c r="G334" s="295" t="s">
        <v>168</v>
      </c>
      <c r="H334" s="295" t="s">
        <v>1589</v>
      </c>
      <c r="I334" s="295" t="s">
        <v>1598</v>
      </c>
      <c r="J334" s="295" t="s">
        <v>214</v>
      </c>
      <c r="K334" s="295" t="s">
        <v>2253</v>
      </c>
      <c r="L334" s="286">
        <v>9</v>
      </c>
      <c r="M334" s="295" t="s">
        <v>171</v>
      </c>
    </row>
    <row r="335" spans="1:13" ht="15" customHeight="1" x14ac:dyDescent="0.25">
      <c r="A335" s="295" t="s">
        <v>2567</v>
      </c>
      <c r="B335" s="295" t="s">
        <v>2568</v>
      </c>
      <c r="C335" s="295" t="s">
        <v>2569</v>
      </c>
      <c r="D335" s="295" t="s">
        <v>2570</v>
      </c>
      <c r="E335" s="295" t="s">
        <v>2222</v>
      </c>
      <c r="F335" s="295" t="s">
        <v>2571</v>
      </c>
      <c r="G335" s="295" t="s">
        <v>168</v>
      </c>
      <c r="H335" s="295" t="s">
        <v>1632</v>
      </c>
      <c r="I335" s="295" t="s">
        <v>1598</v>
      </c>
      <c r="J335" s="295" t="s">
        <v>270</v>
      </c>
      <c r="K335" s="295" t="s">
        <v>1603</v>
      </c>
      <c r="L335" s="286">
        <v>8</v>
      </c>
      <c r="M335" s="295" t="s">
        <v>171</v>
      </c>
    </row>
    <row r="336" spans="1:13" ht="15" customHeight="1" x14ac:dyDescent="0.25">
      <c r="A336" s="295" t="s">
        <v>2572</v>
      </c>
      <c r="B336" s="295" t="s">
        <v>927</v>
      </c>
      <c r="C336" s="295" t="s">
        <v>2573</v>
      </c>
      <c r="D336" s="295" t="s">
        <v>928</v>
      </c>
      <c r="E336" s="295" t="s">
        <v>1606</v>
      </c>
      <c r="F336" s="295" t="s">
        <v>2574</v>
      </c>
      <c r="G336" s="295" t="s">
        <v>168</v>
      </c>
      <c r="H336" s="295" t="s">
        <v>1632</v>
      </c>
      <c r="I336" s="295" t="s">
        <v>1598</v>
      </c>
      <c r="J336" s="295" t="s">
        <v>270</v>
      </c>
      <c r="K336" s="295" t="s">
        <v>1603</v>
      </c>
      <c r="L336" s="286">
        <v>6</v>
      </c>
      <c r="M336" s="295" t="s">
        <v>171</v>
      </c>
    </row>
    <row r="337" spans="1:13" ht="15" customHeight="1" x14ac:dyDescent="0.25">
      <c r="A337" s="295" t="s">
        <v>273</v>
      </c>
      <c r="B337" s="295" t="s">
        <v>273</v>
      </c>
      <c r="C337" s="295" t="s">
        <v>272</v>
      </c>
      <c r="D337" s="295" t="s">
        <v>272</v>
      </c>
      <c r="E337" s="295" t="s">
        <v>1606</v>
      </c>
      <c r="F337" s="295" t="s">
        <v>2575</v>
      </c>
      <c r="G337" s="295" t="s">
        <v>168</v>
      </c>
      <c r="H337" s="295" t="s">
        <v>1589</v>
      </c>
      <c r="I337" s="295" t="s">
        <v>1598</v>
      </c>
      <c r="J337" s="295" t="s">
        <v>270</v>
      </c>
      <c r="K337" s="295" t="s">
        <v>1603</v>
      </c>
      <c r="L337" s="286">
        <v>0</v>
      </c>
      <c r="M337" s="295" t="s">
        <v>16372</v>
      </c>
    </row>
    <row r="338" spans="1:13" ht="15" customHeight="1" x14ac:dyDescent="0.25">
      <c r="A338" s="295" t="s">
        <v>2576</v>
      </c>
      <c r="B338" s="295" t="s">
        <v>2576</v>
      </c>
      <c r="C338" s="295" t="s">
        <v>271</v>
      </c>
      <c r="D338" s="295" t="s">
        <v>271</v>
      </c>
      <c r="E338" s="295" t="s">
        <v>1606</v>
      </c>
      <c r="F338" s="295" t="s">
        <v>2577</v>
      </c>
      <c r="G338" s="295" t="s">
        <v>1594</v>
      </c>
      <c r="H338" s="295" t="s">
        <v>1589</v>
      </c>
      <c r="I338" s="295" t="s">
        <v>1598</v>
      </c>
      <c r="J338" s="295" t="s">
        <v>270</v>
      </c>
      <c r="L338" s="286">
        <v>7</v>
      </c>
      <c r="M338" s="295" t="s">
        <v>171</v>
      </c>
    </row>
    <row r="339" spans="1:13" ht="15" customHeight="1" x14ac:dyDescent="0.25">
      <c r="A339" s="295" t="s">
        <v>2578</v>
      </c>
      <c r="B339" s="295" t="s">
        <v>2579</v>
      </c>
      <c r="C339" s="295" t="s">
        <v>1155</v>
      </c>
      <c r="D339" s="295" t="s">
        <v>2580</v>
      </c>
      <c r="E339" s="295" t="s">
        <v>1880</v>
      </c>
      <c r="F339" s="295" t="s">
        <v>2581</v>
      </c>
      <c r="G339" s="295" t="s">
        <v>168</v>
      </c>
      <c r="H339" s="295" t="s">
        <v>1632</v>
      </c>
      <c r="I339" s="295" t="s">
        <v>1598</v>
      </c>
      <c r="J339" s="295" t="s">
        <v>270</v>
      </c>
      <c r="K339" s="295" t="s">
        <v>1603</v>
      </c>
      <c r="L339" s="286">
        <v>10</v>
      </c>
      <c r="M339" s="295" t="s">
        <v>171</v>
      </c>
    </row>
    <row r="340" spans="1:13" ht="15" customHeight="1" x14ac:dyDescent="0.25">
      <c r="A340" s="295" t="s">
        <v>2582</v>
      </c>
      <c r="B340" s="295" t="s">
        <v>2582</v>
      </c>
      <c r="C340" s="295" t="s">
        <v>2583</v>
      </c>
      <c r="D340" s="295" t="s">
        <v>2583</v>
      </c>
      <c r="E340" s="295" t="s">
        <v>1606</v>
      </c>
      <c r="F340" s="295" t="s">
        <v>2584</v>
      </c>
      <c r="G340" s="295" t="s">
        <v>168</v>
      </c>
      <c r="H340" s="295" t="s">
        <v>1589</v>
      </c>
      <c r="I340" s="295" t="s">
        <v>1714</v>
      </c>
      <c r="J340" s="295" t="s">
        <v>355</v>
      </c>
      <c r="K340" s="295" t="s">
        <v>1603</v>
      </c>
      <c r="L340" s="286">
        <v>10</v>
      </c>
      <c r="M340" s="295" t="s">
        <v>171</v>
      </c>
    </row>
    <row r="341" spans="1:13" ht="15" customHeight="1" x14ac:dyDescent="0.25">
      <c r="A341" s="295" t="s">
        <v>2585</v>
      </c>
      <c r="B341" s="295" t="s">
        <v>2585</v>
      </c>
      <c r="C341" s="295" t="s">
        <v>2586</v>
      </c>
      <c r="D341" s="295" t="s">
        <v>2586</v>
      </c>
      <c r="E341" s="295" t="s">
        <v>1606</v>
      </c>
      <c r="F341" s="295" t="s">
        <v>2587</v>
      </c>
      <c r="G341" s="295" t="s">
        <v>1594</v>
      </c>
      <c r="H341" s="295" t="s">
        <v>1589</v>
      </c>
      <c r="I341" s="295" t="s">
        <v>1714</v>
      </c>
      <c r="J341" s="295" t="s">
        <v>355</v>
      </c>
      <c r="L341" s="286">
        <v>10</v>
      </c>
      <c r="M341" s="295" t="s">
        <v>171</v>
      </c>
    </row>
    <row r="342" spans="1:13" ht="15" customHeight="1" x14ac:dyDescent="0.25">
      <c r="A342" s="295" t="s">
        <v>2588</v>
      </c>
      <c r="B342" s="295" t="s">
        <v>2588</v>
      </c>
      <c r="C342" s="295" t="s">
        <v>2589</v>
      </c>
      <c r="D342" s="295" t="s">
        <v>2589</v>
      </c>
      <c r="E342" s="295" t="s">
        <v>1606</v>
      </c>
      <c r="F342" s="295" t="s">
        <v>2590</v>
      </c>
      <c r="G342" s="295" t="s">
        <v>168</v>
      </c>
      <c r="H342" s="295" t="s">
        <v>1589</v>
      </c>
      <c r="I342" s="295" t="s">
        <v>1598</v>
      </c>
      <c r="J342" s="295" t="s">
        <v>509</v>
      </c>
      <c r="K342" s="295" t="s">
        <v>1603</v>
      </c>
      <c r="L342" s="286">
        <v>0</v>
      </c>
      <c r="M342" s="295" t="s">
        <v>16372</v>
      </c>
    </row>
    <row r="343" spans="1:13" ht="15" customHeight="1" x14ac:dyDescent="0.25">
      <c r="A343" s="295" t="s">
        <v>2591</v>
      </c>
      <c r="B343" s="295" t="s">
        <v>2591</v>
      </c>
      <c r="C343" s="295" t="s">
        <v>2592</v>
      </c>
      <c r="D343" s="295" t="s">
        <v>2592</v>
      </c>
      <c r="E343" s="295" t="s">
        <v>1606</v>
      </c>
      <c r="F343" s="295" t="s">
        <v>2593</v>
      </c>
      <c r="G343" s="295" t="s">
        <v>1594</v>
      </c>
      <c r="H343" s="295" t="s">
        <v>1589</v>
      </c>
      <c r="I343" s="295" t="s">
        <v>1598</v>
      </c>
      <c r="J343" s="295" t="s">
        <v>509</v>
      </c>
      <c r="L343" s="286">
        <v>0</v>
      </c>
      <c r="M343" s="295" t="s">
        <v>16372</v>
      </c>
    </row>
    <row r="344" spans="1:13" ht="15" customHeight="1" x14ac:dyDescent="0.25">
      <c r="A344" s="295" t="s">
        <v>2594</v>
      </c>
      <c r="B344" s="295" t="s">
        <v>2594</v>
      </c>
      <c r="C344" s="295" t="s">
        <v>1072</v>
      </c>
      <c r="D344" s="295" t="s">
        <v>1072</v>
      </c>
      <c r="E344" s="295" t="s">
        <v>2595</v>
      </c>
      <c r="F344" s="295" t="s">
        <v>2596</v>
      </c>
      <c r="G344" s="295" t="s">
        <v>168</v>
      </c>
      <c r="H344" s="295" t="s">
        <v>1589</v>
      </c>
      <c r="I344" s="295" t="s">
        <v>1598</v>
      </c>
      <c r="J344" s="295" t="s">
        <v>226</v>
      </c>
      <c r="K344" s="295" t="s">
        <v>1603</v>
      </c>
      <c r="L344" s="286">
        <v>0</v>
      </c>
      <c r="M344" s="295" t="s">
        <v>16372</v>
      </c>
    </row>
    <row r="345" spans="1:13" ht="15" customHeight="1" x14ac:dyDescent="0.25">
      <c r="A345" s="295" t="s">
        <v>2598</v>
      </c>
      <c r="B345" s="295" t="s">
        <v>2598</v>
      </c>
      <c r="C345" s="295" t="s">
        <v>2599</v>
      </c>
      <c r="D345" s="295" t="s">
        <v>2599</v>
      </c>
      <c r="E345" s="295" t="s">
        <v>2600</v>
      </c>
      <c r="F345" s="295" t="s">
        <v>2601</v>
      </c>
      <c r="G345" s="295" t="s">
        <v>1594</v>
      </c>
      <c r="H345" s="295" t="s">
        <v>1589</v>
      </c>
      <c r="I345" s="295" t="s">
        <v>1598</v>
      </c>
      <c r="J345" s="295" t="s">
        <v>226</v>
      </c>
      <c r="L345" s="286">
        <v>0</v>
      </c>
      <c r="M345" s="295" t="s">
        <v>16372</v>
      </c>
    </row>
    <row r="346" spans="1:13" ht="15" customHeight="1" x14ac:dyDescent="0.25">
      <c r="A346" s="295" t="s">
        <v>2602</v>
      </c>
      <c r="B346" s="295" t="s">
        <v>2602</v>
      </c>
      <c r="C346" s="295" t="s">
        <v>2603</v>
      </c>
      <c r="D346" s="295" t="s">
        <v>2603</v>
      </c>
      <c r="E346" s="295" t="s">
        <v>2604</v>
      </c>
      <c r="F346" s="295" t="s">
        <v>2605</v>
      </c>
      <c r="G346" s="295" t="s">
        <v>168</v>
      </c>
      <c r="H346" s="295" t="s">
        <v>1589</v>
      </c>
      <c r="I346" s="295" t="s">
        <v>1714</v>
      </c>
      <c r="J346" s="295" t="s">
        <v>821</v>
      </c>
      <c r="K346" s="295" t="s">
        <v>1603</v>
      </c>
      <c r="L346" s="286">
        <v>7</v>
      </c>
      <c r="M346" s="295" t="s">
        <v>171</v>
      </c>
    </row>
    <row r="347" spans="1:13" ht="15" customHeight="1" x14ac:dyDescent="0.25">
      <c r="A347" s="295" t="s">
        <v>2606</v>
      </c>
      <c r="B347" s="295" t="s">
        <v>2606</v>
      </c>
      <c r="C347" s="295" t="s">
        <v>2607</v>
      </c>
      <c r="D347" s="295" t="s">
        <v>2607</v>
      </c>
      <c r="E347" s="295" t="s">
        <v>2608</v>
      </c>
      <c r="F347" s="295" t="s">
        <v>2609</v>
      </c>
      <c r="G347" s="295" t="s">
        <v>1594</v>
      </c>
      <c r="H347" s="295" t="s">
        <v>1589</v>
      </c>
      <c r="I347" s="295" t="s">
        <v>1714</v>
      </c>
      <c r="J347" s="295" t="s">
        <v>821</v>
      </c>
      <c r="L347" s="286">
        <v>8</v>
      </c>
      <c r="M347" s="295" t="s">
        <v>171</v>
      </c>
    </row>
    <row r="348" spans="1:13" ht="15" customHeight="1" x14ac:dyDescent="0.25">
      <c r="A348" s="295" t="s">
        <v>2610</v>
      </c>
      <c r="B348" s="295" t="s">
        <v>2610</v>
      </c>
      <c r="C348" s="295" t="s">
        <v>287</v>
      </c>
      <c r="D348" s="295" t="s">
        <v>287</v>
      </c>
      <c r="E348" s="295" t="s">
        <v>2604</v>
      </c>
      <c r="F348" s="295" t="s">
        <v>2611</v>
      </c>
      <c r="G348" s="295" t="s">
        <v>1676</v>
      </c>
      <c r="H348" s="295" t="s">
        <v>1589</v>
      </c>
      <c r="I348" s="295" t="s">
        <v>1714</v>
      </c>
      <c r="J348" s="295" t="s">
        <v>821</v>
      </c>
      <c r="K348" s="295" t="s">
        <v>1603</v>
      </c>
      <c r="L348" s="287">
        <v>5</v>
      </c>
      <c r="M348" s="295" t="s">
        <v>171</v>
      </c>
    </row>
    <row r="349" spans="1:13" ht="15" customHeight="1" x14ac:dyDescent="0.25">
      <c r="A349" s="295" t="s">
        <v>2612</v>
      </c>
      <c r="B349" s="295" t="s">
        <v>2612</v>
      </c>
      <c r="C349" s="295" t="s">
        <v>2613</v>
      </c>
      <c r="D349" s="295" t="s">
        <v>2613</v>
      </c>
      <c r="E349" s="295" t="s">
        <v>2614</v>
      </c>
      <c r="F349" s="295" t="s">
        <v>2615</v>
      </c>
      <c r="G349" s="295" t="s">
        <v>1738</v>
      </c>
      <c r="H349" s="295" t="s">
        <v>1589</v>
      </c>
      <c r="I349" s="295" t="s">
        <v>1714</v>
      </c>
      <c r="J349" s="295" t="s">
        <v>821</v>
      </c>
      <c r="K349" s="295" t="s">
        <v>1603</v>
      </c>
      <c r="L349" s="286">
        <v>8</v>
      </c>
      <c r="M349" s="295" t="s">
        <v>171</v>
      </c>
    </row>
    <row r="350" spans="1:13" ht="15" customHeight="1" x14ac:dyDescent="0.25">
      <c r="A350" s="295" t="s">
        <v>2616</v>
      </c>
      <c r="B350" s="295" t="s">
        <v>2616</v>
      </c>
      <c r="C350" s="295" t="s">
        <v>2617</v>
      </c>
      <c r="D350" s="295" t="s">
        <v>2617</v>
      </c>
      <c r="E350" s="295" t="s">
        <v>2618</v>
      </c>
      <c r="F350" s="295" t="s">
        <v>2619</v>
      </c>
      <c r="G350" s="295" t="s">
        <v>1738</v>
      </c>
      <c r="H350" s="295" t="s">
        <v>1589</v>
      </c>
      <c r="I350" s="295" t="s">
        <v>1714</v>
      </c>
      <c r="J350" s="295" t="s">
        <v>821</v>
      </c>
      <c r="K350" s="295" t="s">
        <v>1603</v>
      </c>
      <c r="L350" s="286">
        <v>10</v>
      </c>
      <c r="M350" s="295" t="s">
        <v>171</v>
      </c>
    </row>
    <row r="351" spans="1:13" ht="15" customHeight="1" x14ac:dyDescent="0.25">
      <c r="A351" s="295" t="s">
        <v>2620</v>
      </c>
      <c r="B351" s="295" t="s">
        <v>2620</v>
      </c>
      <c r="C351" s="295" t="s">
        <v>2621</v>
      </c>
      <c r="D351" s="295" t="s">
        <v>2621</v>
      </c>
      <c r="E351" s="295" t="s">
        <v>2604</v>
      </c>
      <c r="F351" s="295" t="s">
        <v>2611</v>
      </c>
      <c r="G351" s="295" t="s">
        <v>1738</v>
      </c>
      <c r="H351" s="295" t="s">
        <v>1589</v>
      </c>
      <c r="I351" s="295" t="s">
        <v>1714</v>
      </c>
      <c r="J351" s="295" t="s">
        <v>821</v>
      </c>
      <c r="K351" s="295" t="s">
        <v>1603</v>
      </c>
      <c r="L351" s="286">
        <v>5</v>
      </c>
      <c r="M351" s="295" t="s">
        <v>171</v>
      </c>
    </row>
    <row r="352" spans="1:13" ht="15" customHeight="1" x14ac:dyDescent="0.25">
      <c r="A352" s="295" t="s">
        <v>2622</v>
      </c>
      <c r="B352" s="295" t="s">
        <v>2622</v>
      </c>
      <c r="C352" s="295" t="s">
        <v>2623</v>
      </c>
      <c r="D352" s="295" t="s">
        <v>2623</v>
      </c>
      <c r="E352" s="295" t="s">
        <v>1880</v>
      </c>
      <c r="F352" s="295" t="s">
        <v>2624</v>
      </c>
      <c r="G352" s="295" t="s">
        <v>1676</v>
      </c>
      <c r="H352" s="295" t="s">
        <v>1589</v>
      </c>
      <c r="I352" s="295" t="s">
        <v>1714</v>
      </c>
      <c r="J352" s="295" t="s">
        <v>174</v>
      </c>
      <c r="K352" s="295" t="s">
        <v>1892</v>
      </c>
      <c r="L352" s="287">
        <v>3</v>
      </c>
      <c r="M352" s="295" t="s">
        <v>171</v>
      </c>
    </row>
    <row r="353" spans="1:13" ht="15" customHeight="1" x14ac:dyDescent="0.25">
      <c r="A353" s="295" t="s">
        <v>2625</v>
      </c>
      <c r="B353" s="295" t="s">
        <v>2625</v>
      </c>
      <c r="C353" s="295" t="s">
        <v>2626</v>
      </c>
      <c r="D353" s="295" t="s">
        <v>2626</v>
      </c>
      <c r="E353" s="295" t="s">
        <v>2627</v>
      </c>
      <c r="F353" s="295" t="s">
        <v>2628</v>
      </c>
      <c r="G353" s="295" t="s">
        <v>1678</v>
      </c>
      <c r="H353" s="295" t="s">
        <v>1589</v>
      </c>
      <c r="I353" s="295" t="s">
        <v>1714</v>
      </c>
      <c r="J353" s="295" t="s">
        <v>174</v>
      </c>
      <c r="K353" s="295" t="s">
        <v>1892</v>
      </c>
      <c r="L353" s="286">
        <v>4</v>
      </c>
      <c r="M353" s="295" t="s">
        <v>171</v>
      </c>
    </row>
    <row r="354" spans="1:13" ht="15" customHeight="1" x14ac:dyDescent="0.25">
      <c r="A354" s="295" t="s">
        <v>2629</v>
      </c>
      <c r="B354" s="295" t="s">
        <v>2629</v>
      </c>
      <c r="C354" s="295" t="s">
        <v>2630</v>
      </c>
      <c r="D354" s="295" t="s">
        <v>2630</v>
      </c>
      <c r="E354" s="295" t="s">
        <v>1880</v>
      </c>
      <c r="F354" s="295" t="s">
        <v>2631</v>
      </c>
      <c r="G354" s="295" t="s">
        <v>1678</v>
      </c>
      <c r="H354" s="295" t="s">
        <v>1589</v>
      </c>
      <c r="I354" s="295" t="s">
        <v>1714</v>
      </c>
      <c r="J354" s="295" t="s">
        <v>174</v>
      </c>
      <c r="K354" s="295" t="s">
        <v>1892</v>
      </c>
      <c r="L354" s="286">
        <v>3</v>
      </c>
      <c r="M354" s="295" t="s">
        <v>171</v>
      </c>
    </row>
    <row r="355" spans="1:13" ht="15" customHeight="1" x14ac:dyDescent="0.25">
      <c r="A355" s="295" t="s">
        <v>2632</v>
      </c>
      <c r="B355" s="295" t="s">
        <v>2632</v>
      </c>
      <c r="C355" s="295" t="s">
        <v>2633</v>
      </c>
      <c r="D355" s="295" t="s">
        <v>2633</v>
      </c>
      <c r="E355" s="295" t="s">
        <v>2634</v>
      </c>
      <c r="F355" s="295" t="s">
        <v>2635</v>
      </c>
      <c r="G355" s="295" t="s">
        <v>168</v>
      </c>
      <c r="H355" s="295" t="s">
        <v>1589</v>
      </c>
      <c r="I355" s="295" t="s">
        <v>1714</v>
      </c>
      <c r="J355" s="295" t="s">
        <v>174</v>
      </c>
      <c r="K355" s="295" t="s">
        <v>1892</v>
      </c>
      <c r="L355" s="286">
        <v>8</v>
      </c>
      <c r="M355" s="295" t="s">
        <v>171</v>
      </c>
    </row>
    <row r="356" spans="1:13" ht="15" customHeight="1" x14ac:dyDescent="0.25">
      <c r="A356" s="295" t="s">
        <v>2636</v>
      </c>
      <c r="B356" s="295" t="s">
        <v>2636</v>
      </c>
      <c r="C356" s="295" t="s">
        <v>2637</v>
      </c>
      <c r="D356" s="295" t="s">
        <v>2637</v>
      </c>
      <c r="E356" s="295" t="s">
        <v>2638</v>
      </c>
      <c r="F356" s="295" t="s">
        <v>2639</v>
      </c>
      <c r="G356" s="295" t="s">
        <v>1676</v>
      </c>
      <c r="H356" s="295" t="s">
        <v>1589</v>
      </c>
      <c r="I356" s="295" t="s">
        <v>1714</v>
      </c>
      <c r="J356" s="295" t="s">
        <v>174</v>
      </c>
      <c r="K356" s="295" t="s">
        <v>1892</v>
      </c>
      <c r="L356" s="287">
        <v>5</v>
      </c>
      <c r="M356" s="295" t="s">
        <v>171</v>
      </c>
    </row>
    <row r="357" spans="1:13" ht="15" customHeight="1" x14ac:dyDescent="0.25">
      <c r="A357" s="295" t="s">
        <v>2640</v>
      </c>
      <c r="B357" s="295" t="s">
        <v>2640</v>
      </c>
      <c r="C357" s="295" t="s">
        <v>2641</v>
      </c>
      <c r="D357" s="295" t="s">
        <v>2641</v>
      </c>
      <c r="E357" s="295" t="s">
        <v>2642</v>
      </c>
      <c r="F357" s="295" t="s">
        <v>2639</v>
      </c>
      <c r="G357" s="295" t="s">
        <v>1678</v>
      </c>
      <c r="H357" s="295" t="s">
        <v>1589</v>
      </c>
      <c r="I357" s="295" t="s">
        <v>1714</v>
      </c>
      <c r="J357" s="295" t="s">
        <v>174</v>
      </c>
      <c r="K357" s="295" t="s">
        <v>1892</v>
      </c>
      <c r="L357" s="286">
        <v>5</v>
      </c>
      <c r="M357" s="295" t="s">
        <v>171</v>
      </c>
    </row>
    <row r="358" spans="1:13" ht="15" customHeight="1" x14ac:dyDescent="0.25">
      <c r="A358" s="295" t="s">
        <v>2643</v>
      </c>
      <c r="B358" s="295" t="s">
        <v>2643</v>
      </c>
      <c r="C358" s="295" t="s">
        <v>2644</v>
      </c>
      <c r="D358" s="295" t="s">
        <v>2644</v>
      </c>
      <c r="E358" s="295" t="s">
        <v>2638</v>
      </c>
      <c r="F358" s="295" t="s">
        <v>2645</v>
      </c>
      <c r="G358" s="295" t="s">
        <v>1678</v>
      </c>
      <c r="H358" s="295" t="s">
        <v>1589</v>
      </c>
      <c r="I358" s="295" t="s">
        <v>1714</v>
      </c>
      <c r="J358" s="295" t="s">
        <v>174</v>
      </c>
      <c r="K358" s="295" t="s">
        <v>1892</v>
      </c>
      <c r="L358" s="286">
        <v>5</v>
      </c>
      <c r="M358" s="295" t="s">
        <v>171</v>
      </c>
    </row>
    <row r="359" spans="1:13" ht="15" customHeight="1" x14ac:dyDescent="0.25">
      <c r="A359" s="295" t="s">
        <v>2646</v>
      </c>
      <c r="B359" s="295" t="s">
        <v>2646</v>
      </c>
      <c r="C359" s="295" t="s">
        <v>2647</v>
      </c>
      <c r="D359" s="295" t="s">
        <v>2647</v>
      </c>
      <c r="E359" s="295" t="s">
        <v>1880</v>
      </c>
      <c r="F359" s="295" t="s">
        <v>2648</v>
      </c>
      <c r="G359" s="295" t="s">
        <v>168</v>
      </c>
      <c r="H359" s="295" t="s">
        <v>1589</v>
      </c>
      <c r="I359" s="295" t="s">
        <v>1714</v>
      </c>
      <c r="J359" s="295" t="s">
        <v>174</v>
      </c>
      <c r="K359" s="295" t="s">
        <v>1892</v>
      </c>
      <c r="L359" s="286">
        <v>4</v>
      </c>
      <c r="M359" s="295" t="s">
        <v>171</v>
      </c>
    </row>
    <row r="360" spans="1:13" ht="15" customHeight="1" x14ac:dyDescent="0.25">
      <c r="A360" s="295" t="s">
        <v>2649</v>
      </c>
      <c r="B360" s="295" t="s">
        <v>2649</v>
      </c>
      <c r="C360" s="295" t="s">
        <v>2650</v>
      </c>
      <c r="D360" s="295" t="s">
        <v>2650</v>
      </c>
      <c r="E360" s="295" t="s">
        <v>2638</v>
      </c>
      <c r="F360" s="295" t="s">
        <v>2651</v>
      </c>
      <c r="G360" s="295" t="s">
        <v>1676</v>
      </c>
      <c r="H360" s="295" t="s">
        <v>1589</v>
      </c>
      <c r="I360" s="295" t="s">
        <v>1714</v>
      </c>
      <c r="J360" s="295" t="s">
        <v>174</v>
      </c>
      <c r="K360" s="295" t="s">
        <v>1892</v>
      </c>
      <c r="L360" s="287">
        <v>7</v>
      </c>
      <c r="M360" s="295" t="s">
        <v>171</v>
      </c>
    </row>
    <row r="361" spans="1:13" ht="15" customHeight="1" x14ac:dyDescent="0.25">
      <c r="A361" s="295" t="s">
        <v>2652</v>
      </c>
      <c r="B361" s="295" t="s">
        <v>2652</v>
      </c>
      <c r="C361" s="295" t="s">
        <v>2653</v>
      </c>
      <c r="D361" s="295" t="s">
        <v>2653</v>
      </c>
      <c r="E361" s="295" t="s">
        <v>2638</v>
      </c>
      <c r="F361" s="295" t="s">
        <v>2654</v>
      </c>
      <c r="G361" s="295" t="s">
        <v>1678</v>
      </c>
      <c r="H361" s="295" t="s">
        <v>1589</v>
      </c>
      <c r="I361" s="295" t="s">
        <v>1714</v>
      </c>
      <c r="J361" s="295" t="s">
        <v>174</v>
      </c>
      <c r="K361" s="295" t="s">
        <v>1892</v>
      </c>
      <c r="L361" s="287">
        <v>7</v>
      </c>
      <c r="M361" s="295" t="s">
        <v>171</v>
      </c>
    </row>
    <row r="362" spans="1:13" ht="15" customHeight="1" x14ac:dyDescent="0.25">
      <c r="A362" s="295" t="s">
        <v>2655</v>
      </c>
      <c r="B362" s="295" t="s">
        <v>2655</v>
      </c>
      <c r="C362" s="295" t="s">
        <v>2656</v>
      </c>
      <c r="D362" s="295" t="s">
        <v>2656</v>
      </c>
      <c r="E362" s="295" t="s">
        <v>2657</v>
      </c>
      <c r="F362" s="295" t="s">
        <v>2658</v>
      </c>
      <c r="G362" s="295" t="s">
        <v>1678</v>
      </c>
      <c r="H362" s="295" t="s">
        <v>1589</v>
      </c>
      <c r="I362" s="295" t="s">
        <v>1714</v>
      </c>
      <c r="J362" s="295" t="s">
        <v>174</v>
      </c>
      <c r="K362" s="295" t="s">
        <v>1892</v>
      </c>
      <c r="L362" s="286">
        <v>8</v>
      </c>
      <c r="M362" s="295" t="s">
        <v>171</v>
      </c>
    </row>
    <row r="363" spans="1:13" ht="15" customHeight="1" x14ac:dyDescent="0.25">
      <c r="A363" s="295" t="s">
        <v>2660</v>
      </c>
      <c r="B363" s="295" t="s">
        <v>2660</v>
      </c>
      <c r="C363" s="295" t="s">
        <v>2661</v>
      </c>
      <c r="D363" s="295" t="s">
        <v>2661</v>
      </c>
      <c r="E363" s="295" t="s">
        <v>1606</v>
      </c>
      <c r="F363" s="295" t="s">
        <v>2662</v>
      </c>
      <c r="G363" s="295" t="s">
        <v>1594</v>
      </c>
      <c r="H363" s="295" t="s">
        <v>1589</v>
      </c>
      <c r="I363" s="295" t="s">
        <v>1714</v>
      </c>
      <c r="J363" s="295" t="s">
        <v>174</v>
      </c>
      <c r="L363" s="286">
        <v>5</v>
      </c>
      <c r="M363" s="295" t="s">
        <v>171</v>
      </c>
    </row>
    <row r="364" spans="1:13" s="298" customFormat="1" ht="15" customHeight="1" x14ac:dyDescent="0.25">
      <c r="A364" s="295" t="s">
        <v>2663</v>
      </c>
      <c r="B364" s="295" t="s">
        <v>2663</v>
      </c>
      <c r="C364" s="295" t="s">
        <v>2664</v>
      </c>
      <c r="D364" s="295" t="s">
        <v>2664</v>
      </c>
      <c r="E364" s="295" t="s">
        <v>2665</v>
      </c>
      <c r="F364" s="295" t="s">
        <v>2666</v>
      </c>
      <c r="G364" s="295" t="s">
        <v>168</v>
      </c>
      <c r="H364" s="295" t="s">
        <v>1589</v>
      </c>
      <c r="I364" s="295" t="s">
        <v>1714</v>
      </c>
      <c r="J364" s="295" t="s">
        <v>174</v>
      </c>
      <c r="K364" s="295" t="s">
        <v>1892</v>
      </c>
      <c r="L364" s="286">
        <v>4</v>
      </c>
      <c r="M364" s="295" t="s">
        <v>171</v>
      </c>
    </row>
    <row r="365" spans="1:13" s="298" customFormat="1" ht="15" customHeight="1" x14ac:dyDescent="0.25">
      <c r="A365" s="295" t="s">
        <v>2659</v>
      </c>
      <c r="B365" s="295" t="s">
        <v>2655</v>
      </c>
      <c r="C365" s="295" t="s">
        <v>2667</v>
      </c>
      <c r="D365" s="295" t="s">
        <v>2656</v>
      </c>
      <c r="E365" s="295" t="s">
        <v>1903</v>
      </c>
      <c r="F365" s="295" t="s">
        <v>2658</v>
      </c>
      <c r="G365" s="295" t="s">
        <v>168</v>
      </c>
      <c r="H365" s="295" t="s">
        <v>1632</v>
      </c>
      <c r="I365" s="295" t="s">
        <v>1714</v>
      </c>
      <c r="J365" s="295" t="s">
        <v>174</v>
      </c>
      <c r="K365" s="295" t="s">
        <v>1892</v>
      </c>
      <c r="L365" s="286">
        <v>8</v>
      </c>
      <c r="M365" s="295" t="s">
        <v>171</v>
      </c>
    </row>
    <row r="366" spans="1:13" s="298" customFormat="1" ht="15" customHeight="1" x14ac:dyDescent="0.25">
      <c r="A366" s="295" t="s">
        <v>2668</v>
      </c>
      <c r="B366" s="295" t="s">
        <v>2668</v>
      </c>
      <c r="C366" s="295" t="s">
        <v>2669</v>
      </c>
      <c r="D366" s="295" t="s">
        <v>2669</v>
      </c>
      <c r="E366" s="295" t="s">
        <v>1696</v>
      </c>
      <c r="F366" s="295" t="s">
        <v>2670</v>
      </c>
      <c r="G366" s="295" t="s">
        <v>168</v>
      </c>
      <c r="H366" s="295" t="s">
        <v>1589</v>
      </c>
      <c r="I366" s="295" t="s">
        <v>1598</v>
      </c>
      <c r="J366" s="295" t="s">
        <v>288</v>
      </c>
      <c r="K366" s="295" t="s">
        <v>1955</v>
      </c>
      <c r="L366" s="286">
        <v>0</v>
      </c>
      <c r="M366" s="295" t="s">
        <v>16372</v>
      </c>
    </row>
    <row r="367" spans="1:13" s="298" customFormat="1" ht="15" customHeight="1" x14ac:dyDescent="0.25">
      <c r="A367" s="295" t="s">
        <v>2671</v>
      </c>
      <c r="B367" s="295" t="s">
        <v>2671</v>
      </c>
      <c r="C367" s="295" t="s">
        <v>2672</v>
      </c>
      <c r="D367" s="295" t="s">
        <v>2672</v>
      </c>
      <c r="E367" s="295" t="s">
        <v>1606</v>
      </c>
      <c r="F367" s="295" t="s">
        <v>2673</v>
      </c>
      <c r="G367" s="295" t="s">
        <v>168</v>
      </c>
      <c r="H367" s="295" t="s">
        <v>1589</v>
      </c>
      <c r="I367" s="295" t="s">
        <v>1598</v>
      </c>
      <c r="J367" s="295" t="s">
        <v>288</v>
      </c>
      <c r="K367" s="295" t="s">
        <v>1603</v>
      </c>
      <c r="L367" s="286">
        <v>8</v>
      </c>
      <c r="M367" s="295" t="s">
        <v>171</v>
      </c>
    </row>
    <row r="368" spans="1:13" ht="15" customHeight="1" x14ac:dyDescent="0.25">
      <c r="A368" s="295" t="s">
        <v>2675</v>
      </c>
      <c r="B368" s="295" t="s">
        <v>2675</v>
      </c>
      <c r="C368" s="295" t="s">
        <v>2676</v>
      </c>
      <c r="D368" s="295" t="s">
        <v>2676</v>
      </c>
      <c r="E368" s="295" t="s">
        <v>1606</v>
      </c>
      <c r="F368" s="295" t="s">
        <v>2677</v>
      </c>
      <c r="G368" s="295" t="s">
        <v>1594</v>
      </c>
      <c r="H368" s="295" t="s">
        <v>1589</v>
      </c>
      <c r="I368" s="295" t="s">
        <v>1598</v>
      </c>
      <c r="J368" s="295" t="s">
        <v>288</v>
      </c>
      <c r="L368" s="286">
        <v>4</v>
      </c>
      <c r="M368" s="295" t="s">
        <v>171</v>
      </c>
    </row>
    <row r="369" spans="1:13" ht="15" customHeight="1" x14ac:dyDescent="0.25">
      <c r="A369" s="295" t="s">
        <v>2678</v>
      </c>
      <c r="B369" s="295" t="s">
        <v>2679</v>
      </c>
      <c r="C369" s="295" t="s">
        <v>2680</v>
      </c>
      <c r="D369" s="295" t="s">
        <v>2681</v>
      </c>
      <c r="E369" s="295" t="s">
        <v>2682</v>
      </c>
      <c r="F369" s="295" t="s">
        <v>2683</v>
      </c>
      <c r="G369" s="295" t="s">
        <v>168</v>
      </c>
      <c r="H369" s="295" t="s">
        <v>1632</v>
      </c>
      <c r="I369" s="295" t="s">
        <v>1598</v>
      </c>
      <c r="J369" s="295" t="s">
        <v>255</v>
      </c>
      <c r="K369" s="295" t="s">
        <v>1603</v>
      </c>
      <c r="L369" s="286">
        <v>5</v>
      </c>
      <c r="M369" s="295" t="s">
        <v>171</v>
      </c>
    </row>
    <row r="370" spans="1:13" ht="15" customHeight="1" x14ac:dyDescent="0.25">
      <c r="A370" s="295" t="s">
        <v>2685</v>
      </c>
      <c r="B370" s="295" t="s">
        <v>2685</v>
      </c>
      <c r="C370" s="295" t="s">
        <v>2686</v>
      </c>
      <c r="D370" s="295" t="s">
        <v>2686</v>
      </c>
      <c r="E370" s="295" t="s">
        <v>2687</v>
      </c>
      <c r="F370" s="295" t="s">
        <v>2688</v>
      </c>
      <c r="G370" s="295" t="s">
        <v>168</v>
      </c>
      <c r="H370" s="295" t="s">
        <v>1589</v>
      </c>
      <c r="I370" s="295" t="s">
        <v>1598</v>
      </c>
      <c r="J370" s="295" t="s">
        <v>255</v>
      </c>
      <c r="K370" s="295" t="s">
        <v>1603</v>
      </c>
      <c r="L370" s="286">
        <v>0</v>
      </c>
      <c r="M370" s="295" t="s">
        <v>16372</v>
      </c>
    </row>
    <row r="371" spans="1:13" ht="15" customHeight="1" x14ac:dyDescent="0.25">
      <c r="A371" s="295" t="s">
        <v>2689</v>
      </c>
      <c r="B371" s="295" t="s">
        <v>2689</v>
      </c>
      <c r="C371" s="295" t="s">
        <v>2690</v>
      </c>
      <c r="D371" s="295" t="s">
        <v>2690</v>
      </c>
      <c r="E371" s="295" t="s">
        <v>2687</v>
      </c>
      <c r="F371" s="295" t="s">
        <v>2691</v>
      </c>
      <c r="G371" s="295" t="s">
        <v>1594</v>
      </c>
      <c r="H371" s="295" t="s">
        <v>1589</v>
      </c>
      <c r="I371" s="295" t="s">
        <v>1598</v>
      </c>
      <c r="J371" s="295" t="s">
        <v>255</v>
      </c>
      <c r="L371" s="286">
        <v>3</v>
      </c>
      <c r="M371" s="295" t="s">
        <v>171</v>
      </c>
    </row>
    <row r="372" spans="1:13" ht="15" customHeight="1" x14ac:dyDescent="0.25">
      <c r="A372" s="295" t="s">
        <v>2692</v>
      </c>
      <c r="B372" s="295" t="s">
        <v>2692</v>
      </c>
      <c r="C372" s="295" t="s">
        <v>2693</v>
      </c>
      <c r="D372" s="295" t="s">
        <v>2693</v>
      </c>
      <c r="E372" s="295" t="s">
        <v>1910</v>
      </c>
      <c r="F372" s="295" t="s">
        <v>2694</v>
      </c>
      <c r="G372" s="295" t="s">
        <v>168</v>
      </c>
      <c r="H372" s="295" t="s">
        <v>1589</v>
      </c>
      <c r="I372" s="295" t="s">
        <v>1598</v>
      </c>
      <c r="J372" s="295" t="s">
        <v>177</v>
      </c>
      <c r="K372" s="295" t="s">
        <v>1603</v>
      </c>
      <c r="L372" s="286">
        <v>6</v>
      </c>
      <c r="M372" s="295" t="s">
        <v>171</v>
      </c>
    </row>
    <row r="373" spans="1:13" ht="15" customHeight="1" x14ac:dyDescent="0.25">
      <c r="A373" s="295" t="s">
        <v>2695</v>
      </c>
      <c r="B373" s="295" t="s">
        <v>2695</v>
      </c>
      <c r="C373" s="295" t="s">
        <v>276</v>
      </c>
      <c r="D373" s="295" t="s">
        <v>276</v>
      </c>
      <c r="E373" s="295" t="s">
        <v>1606</v>
      </c>
      <c r="F373" s="295" t="s">
        <v>275</v>
      </c>
      <c r="G373" s="295" t="s">
        <v>1594</v>
      </c>
      <c r="H373" s="295" t="s">
        <v>1589</v>
      </c>
      <c r="I373" s="295" t="s">
        <v>1598</v>
      </c>
      <c r="J373" s="295" t="s">
        <v>177</v>
      </c>
      <c r="L373" s="286">
        <v>6</v>
      </c>
      <c r="M373" s="295" t="s">
        <v>171</v>
      </c>
    </row>
    <row r="374" spans="1:13" ht="15" customHeight="1" x14ac:dyDescent="0.25">
      <c r="A374" s="295" t="s">
        <v>2696</v>
      </c>
      <c r="B374" s="295" t="s">
        <v>2696</v>
      </c>
      <c r="C374" s="295" t="s">
        <v>2697</v>
      </c>
      <c r="D374" s="295" t="s">
        <v>2697</v>
      </c>
      <c r="E374" s="295" t="s">
        <v>2698</v>
      </c>
      <c r="F374" s="295" t="s">
        <v>2699</v>
      </c>
      <c r="G374" s="295" t="s">
        <v>168</v>
      </c>
      <c r="H374" s="295" t="s">
        <v>1589</v>
      </c>
      <c r="I374" s="295" t="s">
        <v>1598</v>
      </c>
      <c r="J374" s="295" t="s">
        <v>177</v>
      </c>
      <c r="K374" s="295" t="s">
        <v>1603</v>
      </c>
      <c r="L374" s="286">
        <v>8</v>
      </c>
      <c r="M374" s="295" t="s">
        <v>171</v>
      </c>
    </row>
    <row r="375" spans="1:13" ht="15" customHeight="1" x14ac:dyDescent="0.25">
      <c r="A375" s="295" t="s">
        <v>2701</v>
      </c>
      <c r="B375" s="295" t="s">
        <v>2702</v>
      </c>
      <c r="C375" s="295" t="s">
        <v>2703</v>
      </c>
      <c r="D375" s="295" t="s">
        <v>2704</v>
      </c>
      <c r="E375" s="295" t="s">
        <v>2705</v>
      </c>
      <c r="F375" s="295" t="s">
        <v>2706</v>
      </c>
      <c r="G375" s="295" t="s">
        <v>168</v>
      </c>
      <c r="H375" s="295" t="s">
        <v>1632</v>
      </c>
      <c r="I375" s="295" t="s">
        <v>1598</v>
      </c>
      <c r="J375" s="295" t="s">
        <v>177</v>
      </c>
      <c r="K375" s="295" t="s">
        <v>1603</v>
      </c>
      <c r="L375" s="286">
        <v>8</v>
      </c>
      <c r="M375" s="295" t="s">
        <v>171</v>
      </c>
    </row>
    <row r="376" spans="1:13" ht="15" customHeight="1" x14ac:dyDescent="0.25">
      <c r="A376" s="295" t="s">
        <v>2702</v>
      </c>
      <c r="B376" s="295" t="s">
        <v>2702</v>
      </c>
      <c r="C376" s="295" t="s">
        <v>2704</v>
      </c>
      <c r="D376" s="295" t="s">
        <v>2704</v>
      </c>
      <c r="E376" s="295" t="s">
        <v>2707</v>
      </c>
      <c r="F376" s="295" t="s">
        <v>2706</v>
      </c>
      <c r="G376" s="295" t="s">
        <v>168</v>
      </c>
      <c r="H376" s="295" t="s">
        <v>1589</v>
      </c>
      <c r="I376" s="295" t="s">
        <v>1598</v>
      </c>
      <c r="J376" s="295" t="s">
        <v>177</v>
      </c>
      <c r="K376" s="295" t="s">
        <v>1603</v>
      </c>
      <c r="L376" s="286">
        <v>8</v>
      </c>
      <c r="M376" s="295" t="s">
        <v>171</v>
      </c>
    </row>
    <row r="377" spans="1:13" ht="15" customHeight="1" x14ac:dyDescent="0.25">
      <c r="A377" s="295" t="s">
        <v>2709</v>
      </c>
      <c r="B377" s="295" t="s">
        <v>2709</v>
      </c>
      <c r="C377" s="295" t="s">
        <v>2710</v>
      </c>
      <c r="D377" s="295" t="s">
        <v>2710</v>
      </c>
      <c r="E377" s="295" t="s">
        <v>1618</v>
      </c>
      <c r="F377" s="295" t="s">
        <v>2711</v>
      </c>
      <c r="G377" s="295" t="s">
        <v>1594</v>
      </c>
      <c r="H377" s="295" t="s">
        <v>1589</v>
      </c>
      <c r="I377" s="295" t="s">
        <v>1598</v>
      </c>
      <c r="J377" s="295" t="s">
        <v>177</v>
      </c>
      <c r="L377" s="286">
        <v>8</v>
      </c>
      <c r="M377" s="295" t="s">
        <v>171</v>
      </c>
    </row>
    <row r="378" spans="1:13" ht="15" customHeight="1" x14ac:dyDescent="0.25">
      <c r="A378" s="295" t="s">
        <v>2712</v>
      </c>
      <c r="B378" s="295" t="s">
        <v>2712</v>
      </c>
      <c r="C378" s="295" t="s">
        <v>2713</v>
      </c>
      <c r="D378" s="295" t="s">
        <v>2713</v>
      </c>
      <c r="E378" s="295" t="s">
        <v>2714</v>
      </c>
      <c r="F378" s="295" t="s">
        <v>2715</v>
      </c>
      <c r="G378" s="295" t="s">
        <v>168</v>
      </c>
      <c r="H378" s="295" t="s">
        <v>1589</v>
      </c>
      <c r="I378" s="295" t="s">
        <v>1598</v>
      </c>
      <c r="J378" s="295" t="s">
        <v>226</v>
      </c>
      <c r="K378" s="295" t="s">
        <v>1230</v>
      </c>
      <c r="L378" s="286">
        <v>6</v>
      </c>
      <c r="M378" s="295" t="s">
        <v>171</v>
      </c>
    </row>
    <row r="379" spans="1:13" ht="15" customHeight="1" x14ac:dyDescent="0.25">
      <c r="A379" s="295" t="s">
        <v>2717</v>
      </c>
      <c r="B379" s="295" t="s">
        <v>2717</v>
      </c>
      <c r="C379" s="295" t="s">
        <v>2718</v>
      </c>
      <c r="D379" s="295" t="s">
        <v>2718</v>
      </c>
      <c r="E379" s="295" t="s">
        <v>2719</v>
      </c>
      <c r="F379" s="295" t="s">
        <v>2720</v>
      </c>
      <c r="G379" s="295" t="s">
        <v>168</v>
      </c>
      <c r="H379" s="295" t="s">
        <v>1589</v>
      </c>
      <c r="I379" s="295" t="s">
        <v>1598</v>
      </c>
      <c r="J379" s="295" t="s">
        <v>226</v>
      </c>
      <c r="K379" s="295" t="s">
        <v>1230</v>
      </c>
      <c r="L379" s="286">
        <v>6</v>
      </c>
      <c r="M379" s="295" t="s">
        <v>171</v>
      </c>
    </row>
    <row r="380" spans="1:13" ht="15" customHeight="1" x14ac:dyDescent="0.25">
      <c r="A380" s="295" t="s">
        <v>2722</v>
      </c>
      <c r="B380" s="295" t="s">
        <v>2722</v>
      </c>
      <c r="C380" s="295" t="s">
        <v>2723</v>
      </c>
      <c r="D380" s="295" t="s">
        <v>2723</v>
      </c>
      <c r="E380" s="295" t="s">
        <v>2724</v>
      </c>
      <c r="F380" s="295" t="s">
        <v>2725</v>
      </c>
      <c r="G380" s="295" t="s">
        <v>168</v>
      </c>
      <c r="H380" s="295" t="s">
        <v>1589</v>
      </c>
      <c r="I380" s="295" t="s">
        <v>1598</v>
      </c>
      <c r="J380" s="295" t="s">
        <v>226</v>
      </c>
      <c r="K380" s="295" t="s">
        <v>1230</v>
      </c>
      <c r="L380" s="286">
        <v>6</v>
      </c>
      <c r="M380" s="295" t="s">
        <v>171</v>
      </c>
    </row>
    <row r="381" spans="1:13" ht="15" customHeight="1" x14ac:dyDescent="0.25">
      <c r="A381" s="295" t="s">
        <v>2727</v>
      </c>
      <c r="B381" s="295" t="s">
        <v>2727</v>
      </c>
      <c r="C381" s="295" t="s">
        <v>2728</v>
      </c>
      <c r="D381" s="295" t="s">
        <v>2728</v>
      </c>
      <c r="E381" s="295" t="s">
        <v>1601</v>
      </c>
      <c r="F381" s="295" t="s">
        <v>2729</v>
      </c>
      <c r="G381" s="295" t="s">
        <v>1594</v>
      </c>
      <c r="H381" s="295" t="s">
        <v>1589</v>
      </c>
      <c r="I381" s="295" t="s">
        <v>1598</v>
      </c>
      <c r="J381" s="295" t="s">
        <v>226</v>
      </c>
      <c r="L381" s="286">
        <v>6</v>
      </c>
      <c r="M381" s="295" t="s">
        <v>171</v>
      </c>
    </row>
    <row r="382" spans="1:13" ht="15" customHeight="1" x14ac:dyDescent="0.25">
      <c r="A382" s="295" t="s">
        <v>278</v>
      </c>
      <c r="B382" s="295" t="s">
        <v>278</v>
      </c>
      <c r="C382" s="295" t="s">
        <v>279</v>
      </c>
      <c r="D382" s="295" t="s">
        <v>279</v>
      </c>
      <c r="E382" s="295" t="s">
        <v>2730</v>
      </c>
      <c r="F382" s="295" t="s">
        <v>2731</v>
      </c>
      <c r="G382" s="295" t="s">
        <v>168</v>
      </c>
      <c r="H382" s="295" t="s">
        <v>1589</v>
      </c>
      <c r="I382" s="295" t="s">
        <v>1714</v>
      </c>
      <c r="J382" s="295" t="s">
        <v>174</v>
      </c>
      <c r="K382" s="295" t="s">
        <v>1892</v>
      </c>
      <c r="L382" s="286">
        <v>0</v>
      </c>
      <c r="M382" s="295" t="s">
        <v>16372</v>
      </c>
    </row>
    <row r="383" spans="1:13" ht="15" customHeight="1" x14ac:dyDescent="0.25">
      <c r="A383" s="295" t="s">
        <v>2732</v>
      </c>
      <c r="B383" s="295" t="s">
        <v>2732</v>
      </c>
      <c r="C383" s="295" t="s">
        <v>2733</v>
      </c>
      <c r="D383" s="295" t="s">
        <v>2733</v>
      </c>
      <c r="E383" s="295" t="s">
        <v>2734</v>
      </c>
      <c r="F383" s="295" t="s">
        <v>2735</v>
      </c>
      <c r="G383" s="295" t="s">
        <v>1594</v>
      </c>
      <c r="H383" s="295" t="s">
        <v>1589</v>
      </c>
      <c r="I383" s="295" t="s">
        <v>1714</v>
      </c>
      <c r="J383" s="295" t="s">
        <v>174</v>
      </c>
      <c r="L383" s="286">
        <v>0</v>
      </c>
      <c r="M383" s="295" t="s">
        <v>16372</v>
      </c>
    </row>
    <row r="384" spans="1:13" ht="15" customHeight="1" x14ac:dyDescent="0.25">
      <c r="A384" s="295" t="s">
        <v>16497</v>
      </c>
      <c r="B384" s="295" t="s">
        <v>16497</v>
      </c>
      <c r="C384" s="295" t="s">
        <v>17087</v>
      </c>
      <c r="D384" s="295" t="s">
        <v>17087</v>
      </c>
      <c r="E384" s="295" t="s">
        <v>17658</v>
      </c>
      <c r="G384" s="295" t="s">
        <v>168</v>
      </c>
      <c r="H384" s="295" t="s">
        <v>1589</v>
      </c>
      <c r="I384" s="295" t="s">
        <v>14673</v>
      </c>
      <c r="J384" s="295" t="s">
        <v>17933</v>
      </c>
      <c r="K384" s="295" t="s">
        <v>14674</v>
      </c>
      <c r="L384" s="287">
        <v>5</v>
      </c>
      <c r="M384" s="295" t="s">
        <v>171</v>
      </c>
    </row>
    <row r="385" spans="1:13" ht="15" customHeight="1" x14ac:dyDescent="0.25">
      <c r="A385" s="295" t="s">
        <v>16496</v>
      </c>
      <c r="B385" s="295" t="s">
        <v>16496</v>
      </c>
      <c r="C385" s="295" t="s">
        <v>17086</v>
      </c>
      <c r="D385" s="295" t="s">
        <v>17086</v>
      </c>
      <c r="G385" s="295" t="s">
        <v>1594</v>
      </c>
      <c r="H385" s="295" t="s">
        <v>1589</v>
      </c>
      <c r="I385" s="295" t="s">
        <v>14673</v>
      </c>
      <c r="J385" s="295" t="s">
        <v>17933</v>
      </c>
      <c r="K385" s="295" t="s">
        <v>14674</v>
      </c>
      <c r="L385" s="287">
        <v>5</v>
      </c>
      <c r="M385" s="295" t="s">
        <v>171</v>
      </c>
    </row>
    <row r="386" spans="1:13" ht="15" customHeight="1" x14ac:dyDescent="0.25">
      <c r="A386" s="295" t="s">
        <v>2736</v>
      </c>
      <c r="B386" s="295" t="s">
        <v>2736</v>
      </c>
      <c r="C386" s="295" t="s">
        <v>2737</v>
      </c>
      <c r="D386" s="295" t="s">
        <v>2737</v>
      </c>
      <c r="E386" s="295" t="s">
        <v>1606</v>
      </c>
      <c r="F386" s="295" t="s">
        <v>2738</v>
      </c>
      <c r="G386" s="295" t="s">
        <v>168</v>
      </c>
      <c r="H386" s="295" t="s">
        <v>1589</v>
      </c>
      <c r="I386" s="295" t="s">
        <v>1598</v>
      </c>
      <c r="J386" s="295" t="s">
        <v>177</v>
      </c>
      <c r="K386" s="295" t="s">
        <v>1230</v>
      </c>
      <c r="L386" s="286">
        <v>0</v>
      </c>
      <c r="M386" s="295" t="s">
        <v>16372</v>
      </c>
    </row>
    <row r="387" spans="1:13" ht="15" customHeight="1" x14ac:dyDescent="0.25">
      <c r="A387" s="295" t="s">
        <v>2739</v>
      </c>
      <c r="B387" s="295" t="s">
        <v>2739</v>
      </c>
      <c r="C387" s="295" t="s">
        <v>2740</v>
      </c>
      <c r="D387" s="295" t="s">
        <v>2740</v>
      </c>
      <c r="E387" s="295" t="s">
        <v>1606</v>
      </c>
      <c r="F387" s="295" t="s">
        <v>2741</v>
      </c>
      <c r="G387" s="295" t="s">
        <v>168</v>
      </c>
      <c r="H387" s="295" t="s">
        <v>1589</v>
      </c>
      <c r="I387" s="295" t="s">
        <v>1598</v>
      </c>
      <c r="J387" s="295" t="s">
        <v>177</v>
      </c>
      <c r="K387" s="295" t="s">
        <v>1603</v>
      </c>
      <c r="L387" s="286">
        <v>0</v>
      </c>
      <c r="M387" s="295" t="s">
        <v>16372</v>
      </c>
    </row>
    <row r="388" spans="1:13" ht="15" customHeight="1" x14ac:dyDescent="0.25">
      <c r="A388" s="295" t="s">
        <v>2742</v>
      </c>
      <c r="B388" s="295" t="s">
        <v>2742</v>
      </c>
      <c r="C388" s="295" t="s">
        <v>2743</v>
      </c>
      <c r="D388" s="295" t="s">
        <v>2743</v>
      </c>
      <c r="E388" s="295" t="s">
        <v>1606</v>
      </c>
      <c r="F388" s="295" t="s">
        <v>2744</v>
      </c>
      <c r="G388" s="295" t="s">
        <v>168</v>
      </c>
      <c r="H388" s="295" t="s">
        <v>1589</v>
      </c>
      <c r="I388" s="295" t="s">
        <v>1598</v>
      </c>
      <c r="J388" s="295" t="s">
        <v>177</v>
      </c>
      <c r="K388" s="295" t="s">
        <v>1603</v>
      </c>
      <c r="L388" s="286">
        <v>0</v>
      </c>
      <c r="M388" s="295" t="s">
        <v>16372</v>
      </c>
    </row>
    <row r="389" spans="1:13" ht="15" customHeight="1" x14ac:dyDescent="0.25">
      <c r="A389" s="295" t="s">
        <v>280</v>
      </c>
      <c r="B389" s="295" t="s">
        <v>280</v>
      </c>
      <c r="C389" s="295" t="s">
        <v>281</v>
      </c>
      <c r="D389" s="295" t="s">
        <v>281</v>
      </c>
      <c r="E389" s="295" t="s">
        <v>1779</v>
      </c>
      <c r="F389" s="295" t="s">
        <v>2745</v>
      </c>
      <c r="G389" s="295" t="s">
        <v>168</v>
      </c>
      <c r="H389" s="295" t="s">
        <v>1589</v>
      </c>
      <c r="I389" s="295" t="s">
        <v>1598</v>
      </c>
      <c r="J389" s="295" t="s">
        <v>177</v>
      </c>
      <c r="K389" s="295" t="s">
        <v>1603</v>
      </c>
      <c r="L389" s="286">
        <v>0</v>
      </c>
      <c r="M389" s="295" t="s">
        <v>16372</v>
      </c>
    </row>
    <row r="390" spans="1:13" ht="15" customHeight="1" x14ac:dyDescent="0.25">
      <c r="A390" s="295" t="s">
        <v>282</v>
      </c>
      <c r="B390" s="295" t="s">
        <v>282</v>
      </c>
      <c r="C390" s="295" t="s">
        <v>283</v>
      </c>
      <c r="D390" s="295" t="s">
        <v>283</v>
      </c>
      <c r="E390" s="295" t="s">
        <v>1606</v>
      </c>
      <c r="F390" s="295" t="s">
        <v>2746</v>
      </c>
      <c r="G390" s="295" t="s">
        <v>1676</v>
      </c>
      <c r="H390" s="295" t="s">
        <v>1589</v>
      </c>
      <c r="I390" s="295" t="s">
        <v>1598</v>
      </c>
      <c r="J390" s="295" t="s">
        <v>177</v>
      </c>
      <c r="K390" s="295" t="s">
        <v>1603</v>
      </c>
      <c r="L390" s="286">
        <v>5</v>
      </c>
      <c r="M390" s="295" t="s">
        <v>171</v>
      </c>
    </row>
    <row r="391" spans="1:13" ht="15" customHeight="1" x14ac:dyDescent="0.25">
      <c r="A391" s="295" t="s">
        <v>2747</v>
      </c>
      <c r="B391" s="295" t="s">
        <v>2747</v>
      </c>
      <c r="C391" s="295" t="s">
        <v>2748</v>
      </c>
      <c r="D391" s="295" t="s">
        <v>2748</v>
      </c>
      <c r="E391" s="295" t="s">
        <v>2749</v>
      </c>
      <c r="F391" s="295" t="s">
        <v>2746</v>
      </c>
      <c r="G391" s="295" t="s">
        <v>1738</v>
      </c>
      <c r="H391" s="295" t="s">
        <v>1589</v>
      </c>
      <c r="I391" s="295" t="s">
        <v>1598</v>
      </c>
      <c r="J391" s="295" t="s">
        <v>177</v>
      </c>
      <c r="K391" s="295" t="s">
        <v>1603</v>
      </c>
      <c r="L391" s="286">
        <v>5</v>
      </c>
      <c r="M391" s="295" t="s">
        <v>171</v>
      </c>
    </row>
    <row r="392" spans="1:13" ht="15" customHeight="1" x14ac:dyDescent="0.25">
      <c r="A392" s="295" t="s">
        <v>2750</v>
      </c>
      <c r="B392" s="295" t="s">
        <v>2747</v>
      </c>
      <c r="C392" s="295" t="s">
        <v>2751</v>
      </c>
      <c r="D392" s="295" t="s">
        <v>2748</v>
      </c>
      <c r="E392" s="295" t="s">
        <v>1880</v>
      </c>
      <c r="F392" s="295" t="s">
        <v>2746</v>
      </c>
      <c r="G392" s="295" t="s">
        <v>168</v>
      </c>
      <c r="H392" s="295" t="s">
        <v>1632</v>
      </c>
      <c r="I392" s="295" t="s">
        <v>1598</v>
      </c>
      <c r="J392" s="295" t="s">
        <v>177</v>
      </c>
      <c r="K392" s="295" t="s">
        <v>1603</v>
      </c>
      <c r="L392" s="286">
        <v>5</v>
      </c>
      <c r="M392" s="295" t="s">
        <v>171</v>
      </c>
    </row>
    <row r="393" spans="1:13" ht="15" customHeight="1" x14ac:dyDescent="0.25">
      <c r="A393" s="295" t="s">
        <v>2752</v>
      </c>
      <c r="B393" s="295" t="s">
        <v>2752</v>
      </c>
      <c r="C393" s="295" t="s">
        <v>2753</v>
      </c>
      <c r="D393" s="295" t="s">
        <v>2753</v>
      </c>
      <c r="E393" s="295" t="s">
        <v>1606</v>
      </c>
      <c r="F393" s="295" t="s">
        <v>2754</v>
      </c>
      <c r="G393" s="295" t="s">
        <v>168</v>
      </c>
      <c r="H393" s="295" t="s">
        <v>1589</v>
      </c>
      <c r="I393" s="295" t="s">
        <v>1598</v>
      </c>
      <c r="J393" s="295" t="s">
        <v>177</v>
      </c>
      <c r="K393" s="295" t="s">
        <v>1603</v>
      </c>
      <c r="L393" s="286">
        <v>0</v>
      </c>
      <c r="M393" s="295" t="s">
        <v>16372</v>
      </c>
    </row>
    <row r="394" spans="1:13" ht="15" customHeight="1" x14ac:dyDescent="0.25">
      <c r="A394" s="295" t="s">
        <v>285</v>
      </c>
      <c r="B394" s="295" t="s">
        <v>285</v>
      </c>
      <c r="C394" s="295" t="s">
        <v>286</v>
      </c>
      <c r="D394" s="295" t="s">
        <v>286</v>
      </c>
      <c r="E394" s="295" t="s">
        <v>2665</v>
      </c>
      <c r="F394" s="295" t="s">
        <v>2755</v>
      </c>
      <c r="G394" s="295" t="s">
        <v>168</v>
      </c>
      <c r="H394" s="295" t="s">
        <v>1589</v>
      </c>
      <c r="I394" s="295" t="s">
        <v>1598</v>
      </c>
      <c r="J394" s="295" t="s">
        <v>177</v>
      </c>
      <c r="K394" s="295" t="s">
        <v>1603</v>
      </c>
      <c r="L394" s="286">
        <v>0</v>
      </c>
      <c r="M394" s="295" t="s">
        <v>16372</v>
      </c>
    </row>
    <row r="395" spans="1:13" ht="15" customHeight="1" x14ac:dyDescent="0.25">
      <c r="A395" s="295" t="s">
        <v>2756</v>
      </c>
      <c r="B395" s="295" t="s">
        <v>2756</v>
      </c>
      <c r="C395" s="295" t="s">
        <v>2757</v>
      </c>
      <c r="D395" s="295" t="s">
        <v>2757</v>
      </c>
      <c r="E395" s="295" t="s">
        <v>1606</v>
      </c>
      <c r="F395" s="295" t="s">
        <v>2758</v>
      </c>
      <c r="G395" s="295" t="s">
        <v>168</v>
      </c>
      <c r="H395" s="295" t="s">
        <v>1589</v>
      </c>
      <c r="I395" s="295" t="s">
        <v>1598</v>
      </c>
      <c r="J395" s="295" t="s">
        <v>177</v>
      </c>
      <c r="K395" s="295" t="s">
        <v>2550</v>
      </c>
      <c r="L395" s="286">
        <v>0</v>
      </c>
      <c r="M395" s="295" t="s">
        <v>16372</v>
      </c>
    </row>
    <row r="396" spans="1:13" ht="15" customHeight="1" x14ac:dyDescent="0.25">
      <c r="A396" s="295" t="s">
        <v>2759</v>
      </c>
      <c r="B396" s="295" t="s">
        <v>2759</v>
      </c>
      <c r="C396" s="295" t="s">
        <v>284</v>
      </c>
      <c r="D396" s="295" t="s">
        <v>284</v>
      </c>
      <c r="E396" s="295" t="s">
        <v>1606</v>
      </c>
      <c r="F396" s="295" t="s">
        <v>2760</v>
      </c>
      <c r="G396" s="295" t="s">
        <v>1594</v>
      </c>
      <c r="H396" s="295" t="s">
        <v>1589</v>
      </c>
      <c r="I396" s="295" t="s">
        <v>1598</v>
      </c>
      <c r="J396" s="295" t="s">
        <v>177</v>
      </c>
      <c r="L396" s="286">
        <v>0</v>
      </c>
      <c r="M396" s="295" t="s">
        <v>16372</v>
      </c>
    </row>
    <row r="397" spans="1:13" ht="15" customHeight="1" x14ac:dyDescent="0.25">
      <c r="A397" s="295" t="s">
        <v>2761</v>
      </c>
      <c r="B397" s="295" t="s">
        <v>2761</v>
      </c>
      <c r="C397" s="295" t="s">
        <v>2762</v>
      </c>
      <c r="D397" s="295" t="s">
        <v>2762</v>
      </c>
      <c r="E397" s="295" t="s">
        <v>2763</v>
      </c>
      <c r="F397" s="295" t="s">
        <v>2764</v>
      </c>
      <c r="G397" s="295" t="s">
        <v>168</v>
      </c>
      <c r="H397" s="295" t="s">
        <v>1589</v>
      </c>
      <c r="I397" s="295" t="s">
        <v>1598</v>
      </c>
      <c r="J397" s="295" t="s">
        <v>177</v>
      </c>
      <c r="K397" s="295" t="s">
        <v>1603</v>
      </c>
      <c r="L397" s="286">
        <v>0</v>
      </c>
      <c r="M397" s="295" t="s">
        <v>16372</v>
      </c>
    </row>
    <row r="398" spans="1:13" ht="15" customHeight="1" x14ac:dyDescent="0.25">
      <c r="A398" s="295" t="s">
        <v>2765</v>
      </c>
      <c r="B398" s="295" t="s">
        <v>2765</v>
      </c>
      <c r="C398" s="295" t="s">
        <v>2766</v>
      </c>
      <c r="D398" s="295" t="s">
        <v>2766</v>
      </c>
      <c r="E398" s="295" t="s">
        <v>1606</v>
      </c>
      <c r="F398" s="295" t="s">
        <v>2767</v>
      </c>
      <c r="G398" s="295" t="s">
        <v>168</v>
      </c>
      <c r="H398" s="295" t="s">
        <v>1589</v>
      </c>
      <c r="I398" s="295" t="s">
        <v>1598</v>
      </c>
      <c r="J398" s="295" t="s">
        <v>177</v>
      </c>
      <c r="K398" s="295" t="s">
        <v>1603</v>
      </c>
      <c r="L398" s="286">
        <v>0</v>
      </c>
      <c r="M398" s="295" t="s">
        <v>16372</v>
      </c>
    </row>
    <row r="399" spans="1:13" ht="15" customHeight="1" x14ac:dyDescent="0.25">
      <c r="A399" s="295" t="s">
        <v>2768</v>
      </c>
      <c r="B399" s="295" t="s">
        <v>2768</v>
      </c>
      <c r="C399" s="295" t="s">
        <v>2769</v>
      </c>
      <c r="D399" s="295" t="s">
        <v>2769</v>
      </c>
      <c r="E399" s="295" t="s">
        <v>2770</v>
      </c>
      <c r="F399" s="295" t="s">
        <v>2771</v>
      </c>
      <c r="G399" s="295" t="s">
        <v>168</v>
      </c>
      <c r="H399" s="295" t="s">
        <v>1589</v>
      </c>
      <c r="I399" s="295" t="s">
        <v>1714</v>
      </c>
      <c r="J399" s="295" t="s">
        <v>174</v>
      </c>
      <c r="K399" s="295" t="s">
        <v>1892</v>
      </c>
      <c r="L399" s="286">
        <v>0</v>
      </c>
      <c r="M399" s="295" t="s">
        <v>16372</v>
      </c>
    </row>
    <row r="400" spans="1:13" ht="15" customHeight="1" x14ac:dyDescent="0.25">
      <c r="A400" s="295" t="s">
        <v>2772</v>
      </c>
      <c r="B400" s="295" t="s">
        <v>2772</v>
      </c>
      <c r="C400" s="295" t="s">
        <v>2773</v>
      </c>
      <c r="D400" s="295" t="s">
        <v>2773</v>
      </c>
      <c r="E400" s="295" t="s">
        <v>2734</v>
      </c>
      <c r="F400" s="295" t="s">
        <v>2774</v>
      </c>
      <c r="G400" s="295" t="s">
        <v>1594</v>
      </c>
      <c r="H400" s="295" t="s">
        <v>1589</v>
      </c>
      <c r="I400" s="295" t="s">
        <v>1714</v>
      </c>
      <c r="J400" s="295" t="s">
        <v>174</v>
      </c>
      <c r="L400" s="286">
        <v>0</v>
      </c>
      <c r="M400" s="295" t="s">
        <v>16372</v>
      </c>
    </row>
    <row r="401" spans="1:13" ht="15" customHeight="1" x14ac:dyDescent="0.25">
      <c r="A401" s="295" t="s">
        <v>2775</v>
      </c>
      <c r="B401" s="295" t="s">
        <v>2775</v>
      </c>
      <c r="C401" s="295" t="s">
        <v>2776</v>
      </c>
      <c r="D401" s="295" t="s">
        <v>2776</v>
      </c>
      <c r="E401" s="295" t="s">
        <v>2777</v>
      </c>
      <c r="F401" s="295" t="s">
        <v>2778</v>
      </c>
      <c r="G401" s="295" t="s">
        <v>168</v>
      </c>
      <c r="H401" s="295" t="s">
        <v>1589</v>
      </c>
      <c r="I401" s="295" t="s">
        <v>1714</v>
      </c>
      <c r="J401" s="295" t="s">
        <v>174</v>
      </c>
      <c r="K401" s="295" t="s">
        <v>1892</v>
      </c>
      <c r="L401" s="286">
        <v>0</v>
      </c>
      <c r="M401" s="295" t="s">
        <v>16372</v>
      </c>
    </row>
    <row r="402" spans="1:13" ht="15" customHeight="1" x14ac:dyDescent="0.25">
      <c r="A402" s="295" t="s">
        <v>2779</v>
      </c>
      <c r="B402" s="295" t="s">
        <v>2779</v>
      </c>
      <c r="C402" s="295" t="s">
        <v>2780</v>
      </c>
      <c r="D402" s="295" t="s">
        <v>2780</v>
      </c>
      <c r="E402" s="295" t="s">
        <v>1880</v>
      </c>
      <c r="F402" s="295" t="s">
        <v>2781</v>
      </c>
      <c r="G402" s="295" t="s">
        <v>1594</v>
      </c>
      <c r="H402" s="295" t="s">
        <v>1589</v>
      </c>
      <c r="I402" s="295" t="s">
        <v>1714</v>
      </c>
      <c r="J402" s="295" t="s">
        <v>174</v>
      </c>
      <c r="L402" s="286">
        <v>0</v>
      </c>
      <c r="M402" s="295" t="s">
        <v>16372</v>
      </c>
    </row>
    <row r="403" spans="1:13" ht="15" customHeight="1" x14ac:dyDescent="0.25">
      <c r="A403" s="295" t="s">
        <v>2782</v>
      </c>
      <c r="B403" s="295" t="s">
        <v>2782</v>
      </c>
      <c r="C403" s="295" t="s">
        <v>2783</v>
      </c>
      <c r="D403" s="295" t="s">
        <v>2783</v>
      </c>
      <c r="E403" s="295" t="s">
        <v>2777</v>
      </c>
      <c r="F403" s="295" t="s">
        <v>2784</v>
      </c>
      <c r="G403" s="295" t="s">
        <v>168</v>
      </c>
      <c r="H403" s="295" t="s">
        <v>1589</v>
      </c>
      <c r="I403" s="295" t="s">
        <v>1714</v>
      </c>
      <c r="J403" s="295" t="s">
        <v>174</v>
      </c>
      <c r="K403" s="295" t="s">
        <v>1892</v>
      </c>
      <c r="L403" s="286">
        <v>0</v>
      </c>
      <c r="M403" s="295" t="s">
        <v>16372</v>
      </c>
    </row>
    <row r="404" spans="1:13" ht="15" customHeight="1" x14ac:dyDescent="0.25">
      <c r="A404" s="295" t="s">
        <v>2785</v>
      </c>
      <c r="B404" s="295" t="s">
        <v>2786</v>
      </c>
      <c r="C404" s="295" t="s">
        <v>2787</v>
      </c>
      <c r="D404" s="295" t="s">
        <v>2788</v>
      </c>
      <c r="E404" s="295" t="s">
        <v>2789</v>
      </c>
      <c r="F404" s="295" t="s">
        <v>2790</v>
      </c>
      <c r="G404" s="295" t="s">
        <v>168</v>
      </c>
      <c r="H404" s="295" t="s">
        <v>1632</v>
      </c>
      <c r="I404" s="295" t="s">
        <v>1598</v>
      </c>
      <c r="J404" s="295" t="s">
        <v>288</v>
      </c>
      <c r="K404" s="295" t="s">
        <v>1603</v>
      </c>
      <c r="L404" s="286">
        <v>5</v>
      </c>
      <c r="M404" s="295" t="s">
        <v>171</v>
      </c>
    </row>
    <row r="405" spans="1:13" ht="15" customHeight="1" x14ac:dyDescent="0.25">
      <c r="A405" s="295" t="s">
        <v>2786</v>
      </c>
      <c r="B405" s="295" t="s">
        <v>2786</v>
      </c>
      <c r="C405" s="295" t="s">
        <v>2788</v>
      </c>
      <c r="D405" s="295" t="s">
        <v>2788</v>
      </c>
      <c r="E405" s="295" t="s">
        <v>1606</v>
      </c>
      <c r="F405" s="295" t="s">
        <v>2790</v>
      </c>
      <c r="G405" s="295" t="s">
        <v>1676</v>
      </c>
      <c r="H405" s="295" t="s">
        <v>1589</v>
      </c>
      <c r="I405" s="295" t="s">
        <v>1598</v>
      </c>
      <c r="J405" s="295" t="s">
        <v>288</v>
      </c>
      <c r="K405" s="295" t="s">
        <v>1603</v>
      </c>
      <c r="L405" s="287">
        <v>5</v>
      </c>
      <c r="M405" s="295" t="s">
        <v>171</v>
      </c>
    </row>
    <row r="406" spans="1:13" ht="15" customHeight="1" x14ac:dyDescent="0.25">
      <c r="A406" s="295" t="s">
        <v>2791</v>
      </c>
      <c r="B406" s="295" t="s">
        <v>2786</v>
      </c>
      <c r="C406" s="295" t="s">
        <v>2795</v>
      </c>
      <c r="D406" s="295" t="s">
        <v>2788</v>
      </c>
      <c r="E406" s="295" t="s">
        <v>2280</v>
      </c>
      <c r="F406" s="295" t="s">
        <v>2790</v>
      </c>
      <c r="G406" s="295" t="s">
        <v>1678</v>
      </c>
      <c r="H406" s="295" t="s">
        <v>1632</v>
      </c>
      <c r="I406" s="295" t="s">
        <v>1598</v>
      </c>
      <c r="J406" s="295" t="s">
        <v>288</v>
      </c>
      <c r="K406" s="295" t="s">
        <v>1603</v>
      </c>
      <c r="L406" s="286">
        <v>5</v>
      </c>
      <c r="M406" s="295" t="s">
        <v>171</v>
      </c>
    </row>
    <row r="407" spans="1:13" ht="15" customHeight="1" x14ac:dyDescent="0.25">
      <c r="A407" s="295" t="s">
        <v>2792</v>
      </c>
      <c r="B407" s="295" t="s">
        <v>2786</v>
      </c>
      <c r="C407" s="295" t="s">
        <v>2796</v>
      </c>
      <c r="D407" s="295" t="s">
        <v>2788</v>
      </c>
      <c r="E407" s="295" t="s">
        <v>2797</v>
      </c>
      <c r="F407" s="295" t="s">
        <v>2790</v>
      </c>
      <c r="G407" s="295" t="s">
        <v>1678</v>
      </c>
      <c r="H407" s="295" t="s">
        <v>1632</v>
      </c>
      <c r="I407" s="295" t="s">
        <v>1598</v>
      </c>
      <c r="J407" s="295" t="s">
        <v>288</v>
      </c>
      <c r="K407" s="295" t="s">
        <v>1603</v>
      </c>
      <c r="L407" s="286">
        <v>5</v>
      </c>
      <c r="M407" s="295" t="s">
        <v>171</v>
      </c>
    </row>
    <row r="408" spans="1:13" ht="15" customHeight="1" x14ac:dyDescent="0.25">
      <c r="A408" s="295" t="s">
        <v>2793</v>
      </c>
      <c r="B408" s="295" t="s">
        <v>2786</v>
      </c>
      <c r="C408" s="295" t="s">
        <v>2798</v>
      </c>
      <c r="D408" s="295" t="s">
        <v>2788</v>
      </c>
      <c r="E408" s="295" t="s">
        <v>2799</v>
      </c>
      <c r="F408" s="295" t="s">
        <v>2790</v>
      </c>
      <c r="G408" s="295" t="s">
        <v>1678</v>
      </c>
      <c r="H408" s="295" t="s">
        <v>1632</v>
      </c>
      <c r="I408" s="295" t="s">
        <v>1598</v>
      </c>
      <c r="J408" s="295" t="s">
        <v>288</v>
      </c>
      <c r="K408" s="295" t="s">
        <v>1603</v>
      </c>
      <c r="L408" s="286">
        <v>5</v>
      </c>
      <c r="M408" s="295" t="s">
        <v>171</v>
      </c>
    </row>
    <row r="409" spans="1:13" ht="15" customHeight="1" x14ac:dyDescent="0.25">
      <c r="A409" s="295" t="s">
        <v>2794</v>
      </c>
      <c r="B409" s="295" t="s">
        <v>2786</v>
      </c>
      <c r="C409" s="295" t="s">
        <v>2800</v>
      </c>
      <c r="D409" s="295" t="s">
        <v>2788</v>
      </c>
      <c r="E409" s="295" t="s">
        <v>2801</v>
      </c>
      <c r="F409" s="295" t="s">
        <v>2790</v>
      </c>
      <c r="G409" s="295" t="s">
        <v>168</v>
      </c>
      <c r="H409" s="295" t="s">
        <v>1632</v>
      </c>
      <c r="I409" s="295" t="s">
        <v>1598</v>
      </c>
      <c r="J409" s="295" t="s">
        <v>288</v>
      </c>
      <c r="K409" s="295" t="s">
        <v>1603</v>
      </c>
      <c r="L409" s="286">
        <v>5</v>
      </c>
      <c r="M409" s="295" t="s">
        <v>171</v>
      </c>
    </row>
    <row r="410" spans="1:13" ht="15" customHeight="1" x14ac:dyDescent="0.25">
      <c r="A410" s="295" t="s">
        <v>2802</v>
      </c>
      <c r="B410" s="295" t="s">
        <v>2802</v>
      </c>
      <c r="C410" s="295" t="s">
        <v>2803</v>
      </c>
      <c r="D410" s="295" t="s">
        <v>2803</v>
      </c>
      <c r="E410" s="295" t="s">
        <v>1606</v>
      </c>
      <c r="F410" s="295" t="s">
        <v>2804</v>
      </c>
      <c r="G410" s="295" t="s">
        <v>1594</v>
      </c>
      <c r="H410" s="295" t="s">
        <v>1589</v>
      </c>
      <c r="I410" s="295" t="s">
        <v>1598</v>
      </c>
      <c r="J410" s="295" t="s">
        <v>288</v>
      </c>
      <c r="L410" s="286">
        <v>5</v>
      </c>
      <c r="M410" s="295" t="s">
        <v>171</v>
      </c>
    </row>
    <row r="411" spans="1:13" ht="15" customHeight="1" x14ac:dyDescent="0.25">
      <c r="A411" s="295" t="s">
        <v>2805</v>
      </c>
      <c r="B411" s="295" t="s">
        <v>2805</v>
      </c>
      <c r="C411" s="295" t="s">
        <v>2806</v>
      </c>
      <c r="D411" s="295" t="s">
        <v>2806</v>
      </c>
      <c r="E411" s="295" t="s">
        <v>2807</v>
      </c>
      <c r="F411" s="295" t="s">
        <v>2808</v>
      </c>
      <c r="G411" s="295" t="s">
        <v>168</v>
      </c>
      <c r="H411" s="295" t="s">
        <v>1589</v>
      </c>
      <c r="I411" s="295" t="s">
        <v>1598</v>
      </c>
      <c r="J411" s="295" t="s">
        <v>2809</v>
      </c>
      <c r="K411" s="295" t="s">
        <v>1603</v>
      </c>
      <c r="L411" s="286">
        <v>6</v>
      </c>
      <c r="M411" s="295" t="s">
        <v>171</v>
      </c>
    </row>
    <row r="412" spans="1:13" ht="15" customHeight="1" x14ac:dyDescent="0.25">
      <c r="A412" s="295" t="s">
        <v>2810</v>
      </c>
      <c r="B412" s="295" t="s">
        <v>2810</v>
      </c>
      <c r="C412" s="295" t="s">
        <v>2811</v>
      </c>
      <c r="D412" s="295" t="s">
        <v>2811</v>
      </c>
      <c r="E412" s="295" t="s">
        <v>1606</v>
      </c>
      <c r="F412" s="295" t="s">
        <v>2812</v>
      </c>
      <c r="G412" s="295" t="s">
        <v>168</v>
      </c>
      <c r="H412" s="295" t="s">
        <v>1589</v>
      </c>
      <c r="I412" s="295" t="s">
        <v>1598</v>
      </c>
      <c r="J412" s="295" t="s">
        <v>2809</v>
      </c>
      <c r="K412" s="295" t="s">
        <v>1603</v>
      </c>
      <c r="L412" s="286">
        <v>5</v>
      </c>
      <c r="M412" s="295" t="s">
        <v>171</v>
      </c>
    </row>
    <row r="413" spans="1:13" ht="15" customHeight="1" x14ac:dyDescent="0.25">
      <c r="A413" s="295" t="s">
        <v>2813</v>
      </c>
      <c r="B413" s="295" t="s">
        <v>2813</v>
      </c>
      <c r="C413" s="295" t="s">
        <v>2814</v>
      </c>
      <c r="D413" s="295" t="s">
        <v>2814</v>
      </c>
      <c r="E413" s="295" t="s">
        <v>1606</v>
      </c>
      <c r="F413" s="295" t="s">
        <v>2815</v>
      </c>
      <c r="G413" s="295" t="s">
        <v>1676</v>
      </c>
      <c r="H413" s="295" t="s">
        <v>1589</v>
      </c>
      <c r="I413" s="295" t="s">
        <v>1598</v>
      </c>
      <c r="J413" s="295" t="s">
        <v>2809</v>
      </c>
      <c r="K413" s="295" t="s">
        <v>1603</v>
      </c>
      <c r="L413" s="287">
        <v>5</v>
      </c>
      <c r="M413" s="295" t="s">
        <v>171</v>
      </c>
    </row>
    <row r="414" spans="1:13" ht="15" customHeight="1" x14ac:dyDescent="0.25">
      <c r="A414" s="295" t="s">
        <v>2816</v>
      </c>
      <c r="B414" s="295" t="s">
        <v>2816</v>
      </c>
      <c r="C414" s="295" t="s">
        <v>2817</v>
      </c>
      <c r="D414" s="295" t="s">
        <v>2817</v>
      </c>
      <c r="E414" s="295" t="s">
        <v>1606</v>
      </c>
      <c r="F414" s="295" t="s">
        <v>2815</v>
      </c>
      <c r="G414" s="295" t="s">
        <v>1738</v>
      </c>
      <c r="H414" s="295" t="s">
        <v>1589</v>
      </c>
      <c r="I414" s="295" t="s">
        <v>1598</v>
      </c>
      <c r="J414" s="295" t="s">
        <v>2809</v>
      </c>
      <c r="K414" s="295" t="s">
        <v>1603</v>
      </c>
      <c r="L414" s="286">
        <v>5</v>
      </c>
      <c r="M414" s="295" t="s">
        <v>171</v>
      </c>
    </row>
    <row r="415" spans="1:13" ht="15" customHeight="1" x14ac:dyDescent="0.25">
      <c r="A415" s="295" t="s">
        <v>2818</v>
      </c>
      <c r="B415" s="295" t="s">
        <v>2818</v>
      </c>
      <c r="C415" s="295" t="s">
        <v>2819</v>
      </c>
      <c r="D415" s="295" t="s">
        <v>2819</v>
      </c>
      <c r="E415" s="295" t="s">
        <v>2820</v>
      </c>
      <c r="F415" s="295" t="s">
        <v>2815</v>
      </c>
      <c r="G415" s="295" t="s">
        <v>1738</v>
      </c>
      <c r="H415" s="295" t="s">
        <v>1589</v>
      </c>
      <c r="I415" s="295" t="s">
        <v>1598</v>
      </c>
      <c r="J415" s="295" t="s">
        <v>2809</v>
      </c>
      <c r="K415" s="295" t="s">
        <v>1603</v>
      </c>
      <c r="L415" s="286">
        <v>5</v>
      </c>
      <c r="M415" s="295" t="s">
        <v>171</v>
      </c>
    </row>
    <row r="416" spans="1:13" ht="15" customHeight="1" x14ac:dyDescent="0.25">
      <c r="A416" s="295" t="s">
        <v>2821</v>
      </c>
      <c r="B416" s="295" t="s">
        <v>2821</v>
      </c>
      <c r="C416" s="295" t="s">
        <v>2822</v>
      </c>
      <c r="D416" s="295" t="s">
        <v>2822</v>
      </c>
      <c r="E416" s="295" t="s">
        <v>2019</v>
      </c>
      <c r="F416" s="295" t="s">
        <v>2823</v>
      </c>
      <c r="G416" s="295" t="s">
        <v>168</v>
      </c>
      <c r="H416" s="295" t="s">
        <v>1589</v>
      </c>
      <c r="I416" s="295" t="s">
        <v>1598</v>
      </c>
      <c r="J416" s="295" t="s">
        <v>2809</v>
      </c>
      <c r="K416" s="295" t="s">
        <v>1603</v>
      </c>
      <c r="L416" s="286">
        <v>9</v>
      </c>
      <c r="M416" s="295" t="s">
        <v>171</v>
      </c>
    </row>
    <row r="417" spans="1:13" ht="15" customHeight="1" x14ac:dyDescent="0.25">
      <c r="A417" s="295" t="s">
        <v>2824</v>
      </c>
      <c r="B417" s="295" t="s">
        <v>2824</v>
      </c>
      <c r="C417" s="295" t="s">
        <v>2825</v>
      </c>
      <c r="D417" s="295" t="s">
        <v>2825</v>
      </c>
      <c r="E417" s="295" t="s">
        <v>1606</v>
      </c>
      <c r="F417" s="295" t="s">
        <v>2826</v>
      </c>
      <c r="G417" s="295" t="s">
        <v>168</v>
      </c>
      <c r="H417" s="295" t="s">
        <v>1589</v>
      </c>
      <c r="I417" s="295" t="s">
        <v>1598</v>
      </c>
      <c r="J417" s="295" t="s">
        <v>2809</v>
      </c>
      <c r="K417" s="295" t="s">
        <v>1603</v>
      </c>
      <c r="L417" s="286">
        <v>7</v>
      </c>
      <c r="M417" s="295" t="s">
        <v>171</v>
      </c>
    </row>
    <row r="418" spans="1:13" ht="15" customHeight="1" x14ac:dyDescent="0.25">
      <c r="A418" s="295" t="s">
        <v>2827</v>
      </c>
      <c r="B418" s="295" t="s">
        <v>2827</v>
      </c>
      <c r="C418" s="295" t="s">
        <v>2828</v>
      </c>
      <c r="D418" s="295" t="s">
        <v>2828</v>
      </c>
      <c r="E418" s="295" t="s">
        <v>2463</v>
      </c>
      <c r="F418" s="295" t="s">
        <v>2829</v>
      </c>
      <c r="G418" s="295" t="s">
        <v>168</v>
      </c>
      <c r="H418" s="295" t="s">
        <v>1589</v>
      </c>
      <c r="I418" s="295" t="s">
        <v>1598</v>
      </c>
      <c r="J418" s="295" t="s">
        <v>2809</v>
      </c>
      <c r="K418" s="295" t="s">
        <v>1603</v>
      </c>
      <c r="L418" s="286">
        <v>8</v>
      </c>
      <c r="M418" s="295" t="s">
        <v>171</v>
      </c>
    </row>
    <row r="419" spans="1:13" ht="15" customHeight="1" x14ac:dyDescent="0.25">
      <c r="A419" s="295" t="s">
        <v>2830</v>
      </c>
      <c r="B419" s="295" t="s">
        <v>2830</v>
      </c>
      <c r="C419" s="295" t="s">
        <v>2831</v>
      </c>
      <c r="D419" s="295" t="s">
        <v>2831</v>
      </c>
      <c r="E419" s="295" t="s">
        <v>1606</v>
      </c>
      <c r="F419" s="295" t="s">
        <v>2832</v>
      </c>
      <c r="G419" s="295" t="s">
        <v>168</v>
      </c>
      <c r="H419" s="295" t="s">
        <v>1589</v>
      </c>
      <c r="I419" s="295" t="s">
        <v>1598</v>
      </c>
      <c r="J419" s="295" t="s">
        <v>2809</v>
      </c>
      <c r="K419" s="295" t="s">
        <v>1603</v>
      </c>
      <c r="L419" s="286">
        <v>9</v>
      </c>
      <c r="M419" s="295" t="s">
        <v>171</v>
      </c>
    </row>
    <row r="420" spans="1:13" ht="15" customHeight="1" x14ac:dyDescent="0.25">
      <c r="A420" s="295" t="s">
        <v>2833</v>
      </c>
      <c r="B420" s="295" t="s">
        <v>2833</v>
      </c>
      <c r="C420" s="295" t="s">
        <v>2834</v>
      </c>
      <c r="D420" s="295" t="s">
        <v>2834</v>
      </c>
      <c r="E420" s="295" t="s">
        <v>1606</v>
      </c>
      <c r="F420" s="295" t="s">
        <v>2835</v>
      </c>
      <c r="G420" s="295" t="s">
        <v>1594</v>
      </c>
      <c r="H420" s="295" t="s">
        <v>1589</v>
      </c>
      <c r="I420" s="295" t="s">
        <v>1598</v>
      </c>
      <c r="J420" s="295" t="s">
        <v>2809</v>
      </c>
      <c r="L420" s="286">
        <v>7</v>
      </c>
      <c r="M420" s="295" t="s">
        <v>171</v>
      </c>
    </row>
    <row r="421" spans="1:13" ht="15" customHeight="1" x14ac:dyDescent="0.25">
      <c r="A421" s="295" t="s">
        <v>2836</v>
      </c>
      <c r="B421" s="295" t="s">
        <v>2836</v>
      </c>
      <c r="C421" s="295" t="s">
        <v>2837</v>
      </c>
      <c r="D421" s="295" t="s">
        <v>2837</v>
      </c>
      <c r="E421" s="295" t="s">
        <v>1606</v>
      </c>
      <c r="F421" s="295" t="s">
        <v>2838</v>
      </c>
      <c r="G421" s="295" t="s">
        <v>168</v>
      </c>
      <c r="H421" s="295" t="s">
        <v>1589</v>
      </c>
      <c r="I421" s="295" t="s">
        <v>1598</v>
      </c>
      <c r="J421" s="295" t="s">
        <v>2809</v>
      </c>
      <c r="K421" s="295" t="s">
        <v>1603</v>
      </c>
      <c r="L421" s="286">
        <v>1</v>
      </c>
      <c r="M421" s="295" t="s">
        <v>171</v>
      </c>
    </row>
    <row r="422" spans="1:13" ht="15" customHeight="1" x14ac:dyDescent="0.25">
      <c r="A422" s="295" t="s">
        <v>2839</v>
      </c>
      <c r="B422" s="295" t="s">
        <v>2839</v>
      </c>
      <c r="C422" s="295" t="s">
        <v>2840</v>
      </c>
      <c r="D422" s="295" t="s">
        <v>2840</v>
      </c>
      <c r="E422" s="295" t="s">
        <v>1606</v>
      </c>
      <c r="F422" s="295" t="s">
        <v>2841</v>
      </c>
      <c r="G422" s="295" t="s">
        <v>168</v>
      </c>
      <c r="H422" s="295" t="s">
        <v>1589</v>
      </c>
      <c r="I422" s="295" t="s">
        <v>1598</v>
      </c>
      <c r="J422" s="295" t="s">
        <v>2809</v>
      </c>
      <c r="K422" s="295" t="s">
        <v>1603</v>
      </c>
      <c r="L422" s="286">
        <v>1</v>
      </c>
      <c r="M422" s="295" t="s">
        <v>171</v>
      </c>
    </row>
    <row r="423" spans="1:13" ht="15" customHeight="1" x14ac:dyDescent="0.25">
      <c r="A423" s="295" t="s">
        <v>2842</v>
      </c>
      <c r="B423" s="295" t="s">
        <v>2842</v>
      </c>
      <c r="C423" s="295" t="s">
        <v>2843</v>
      </c>
      <c r="D423" s="295" t="s">
        <v>2843</v>
      </c>
      <c r="E423" s="295" t="s">
        <v>1606</v>
      </c>
      <c r="F423" s="295" t="s">
        <v>2844</v>
      </c>
      <c r="G423" s="295" t="s">
        <v>168</v>
      </c>
      <c r="H423" s="295" t="s">
        <v>1589</v>
      </c>
      <c r="I423" s="295" t="s">
        <v>1598</v>
      </c>
      <c r="J423" s="295" t="s">
        <v>2809</v>
      </c>
      <c r="K423" s="295" t="s">
        <v>1603</v>
      </c>
      <c r="L423" s="286">
        <v>8</v>
      </c>
      <c r="M423" s="295" t="s">
        <v>171</v>
      </c>
    </row>
    <row r="424" spans="1:13" ht="15" customHeight="1" x14ac:dyDescent="0.25">
      <c r="A424" s="295" t="s">
        <v>2845</v>
      </c>
      <c r="B424" s="295" t="s">
        <v>2845</v>
      </c>
      <c r="C424" s="295" t="s">
        <v>2846</v>
      </c>
      <c r="D424" s="295" t="s">
        <v>2846</v>
      </c>
      <c r="E424" s="295" t="s">
        <v>1606</v>
      </c>
      <c r="F424" s="295" t="s">
        <v>2847</v>
      </c>
      <c r="G424" s="295" t="s">
        <v>168</v>
      </c>
      <c r="H424" s="295" t="s">
        <v>1589</v>
      </c>
      <c r="I424" s="295" t="s">
        <v>1598</v>
      </c>
      <c r="J424" s="295" t="s">
        <v>2809</v>
      </c>
      <c r="K424" s="295" t="s">
        <v>1603</v>
      </c>
      <c r="L424" s="286">
        <v>9</v>
      </c>
      <c r="M424" s="295" t="s">
        <v>171</v>
      </c>
    </row>
    <row r="425" spans="1:13" ht="15" customHeight="1" x14ac:dyDescent="0.25">
      <c r="A425" s="295" t="s">
        <v>2848</v>
      </c>
      <c r="B425" s="295" t="s">
        <v>2848</v>
      </c>
      <c r="C425" s="295" t="s">
        <v>296</v>
      </c>
      <c r="D425" s="295" t="s">
        <v>296</v>
      </c>
      <c r="E425" s="295" t="s">
        <v>1618</v>
      </c>
      <c r="F425" s="295" t="s">
        <v>2849</v>
      </c>
      <c r="G425" s="295" t="s">
        <v>168</v>
      </c>
      <c r="H425" s="295" t="s">
        <v>1589</v>
      </c>
      <c r="I425" s="295" t="s">
        <v>1598</v>
      </c>
      <c r="J425" s="295" t="s">
        <v>2809</v>
      </c>
      <c r="K425" s="295" t="s">
        <v>1603</v>
      </c>
      <c r="L425" s="286">
        <v>9</v>
      </c>
      <c r="M425" s="295" t="s">
        <v>171</v>
      </c>
    </row>
    <row r="426" spans="1:13" ht="15" customHeight="1" x14ac:dyDescent="0.25">
      <c r="A426" s="295" t="s">
        <v>2850</v>
      </c>
      <c r="B426" s="295" t="s">
        <v>2850</v>
      </c>
      <c r="C426" s="295" t="s">
        <v>2851</v>
      </c>
      <c r="D426" s="295" t="s">
        <v>2851</v>
      </c>
      <c r="E426" s="295" t="s">
        <v>2437</v>
      </c>
      <c r="F426" s="295" t="s">
        <v>2852</v>
      </c>
      <c r="G426" s="295" t="s">
        <v>1594</v>
      </c>
      <c r="H426" s="295" t="s">
        <v>1589</v>
      </c>
      <c r="I426" s="295" t="s">
        <v>1598</v>
      </c>
      <c r="J426" s="295" t="s">
        <v>2853</v>
      </c>
      <c r="L426" s="286">
        <v>6</v>
      </c>
      <c r="M426" s="295" t="s">
        <v>171</v>
      </c>
    </row>
    <row r="427" spans="1:13" ht="15" customHeight="1" x14ac:dyDescent="0.25">
      <c r="A427" s="297" t="s">
        <v>2854</v>
      </c>
      <c r="B427" s="295" t="s">
        <v>2854</v>
      </c>
      <c r="C427" s="295" t="s">
        <v>294</v>
      </c>
      <c r="D427" s="295" t="s">
        <v>294</v>
      </c>
      <c r="E427" s="295" t="s">
        <v>2855</v>
      </c>
      <c r="F427" s="295" t="s">
        <v>2852</v>
      </c>
      <c r="G427" s="295" t="s">
        <v>168</v>
      </c>
      <c r="H427" s="295" t="s">
        <v>1589</v>
      </c>
      <c r="I427" s="295" t="s">
        <v>1598</v>
      </c>
      <c r="J427" s="295" t="s">
        <v>2853</v>
      </c>
      <c r="K427" s="295" t="s">
        <v>1230</v>
      </c>
      <c r="L427" s="286">
        <v>6</v>
      </c>
      <c r="M427" s="295" t="s">
        <v>171</v>
      </c>
    </row>
    <row r="428" spans="1:13" ht="15" customHeight="1" x14ac:dyDescent="0.25">
      <c r="A428" s="295" t="s">
        <v>289</v>
      </c>
      <c r="B428" s="295" t="s">
        <v>289</v>
      </c>
      <c r="C428" s="295" t="s">
        <v>290</v>
      </c>
      <c r="D428" s="295" t="s">
        <v>290</v>
      </c>
      <c r="E428" s="295" t="s">
        <v>1606</v>
      </c>
      <c r="F428" s="295" t="s">
        <v>2856</v>
      </c>
      <c r="G428" s="295" t="s">
        <v>168</v>
      </c>
      <c r="H428" s="295" t="s">
        <v>1589</v>
      </c>
      <c r="I428" s="295" t="s">
        <v>1714</v>
      </c>
      <c r="J428" s="295" t="s">
        <v>353</v>
      </c>
      <c r="K428" s="295" t="s">
        <v>1603</v>
      </c>
      <c r="L428" s="286">
        <v>0</v>
      </c>
      <c r="M428" s="295" t="s">
        <v>16372</v>
      </c>
    </row>
    <row r="429" spans="1:13" ht="15" customHeight="1" x14ac:dyDescent="0.25">
      <c r="A429" s="295" t="s">
        <v>2857</v>
      </c>
      <c r="B429" s="295" t="s">
        <v>2857</v>
      </c>
      <c r="C429" s="295" t="s">
        <v>2858</v>
      </c>
      <c r="D429" s="295" t="s">
        <v>2858</v>
      </c>
      <c r="E429" s="295" t="s">
        <v>1606</v>
      </c>
      <c r="F429" s="295" t="s">
        <v>291</v>
      </c>
      <c r="G429" s="295" t="s">
        <v>1594</v>
      </c>
      <c r="H429" s="295" t="s">
        <v>1589</v>
      </c>
      <c r="I429" s="295" t="s">
        <v>1714</v>
      </c>
      <c r="J429" s="295" t="s">
        <v>353</v>
      </c>
      <c r="L429" s="286">
        <v>0</v>
      </c>
      <c r="M429" s="295" t="s">
        <v>16372</v>
      </c>
    </row>
    <row r="430" spans="1:13" ht="15" customHeight="1" x14ac:dyDescent="0.25">
      <c r="A430" s="295" t="s">
        <v>2859</v>
      </c>
      <c r="B430" s="295" t="s">
        <v>2859</v>
      </c>
      <c r="C430" s="295" t="s">
        <v>2860</v>
      </c>
      <c r="D430" s="295" t="s">
        <v>2860</v>
      </c>
      <c r="E430" s="295" t="s">
        <v>1606</v>
      </c>
      <c r="F430" s="295" t="s">
        <v>2040</v>
      </c>
      <c r="G430" s="295" t="s">
        <v>168</v>
      </c>
      <c r="H430" s="295" t="s">
        <v>1589</v>
      </c>
      <c r="I430" s="295" t="s">
        <v>1598</v>
      </c>
      <c r="J430" s="295" t="s">
        <v>232</v>
      </c>
      <c r="K430" s="295" t="s">
        <v>1603</v>
      </c>
      <c r="L430" s="286">
        <v>0</v>
      </c>
      <c r="M430" s="295" t="s">
        <v>16372</v>
      </c>
    </row>
    <row r="431" spans="1:13" ht="15" customHeight="1" x14ac:dyDescent="0.25">
      <c r="A431" s="295" t="s">
        <v>2861</v>
      </c>
      <c r="B431" s="295" t="s">
        <v>2861</v>
      </c>
      <c r="C431" s="295" t="s">
        <v>2862</v>
      </c>
      <c r="D431" s="295" t="s">
        <v>2862</v>
      </c>
      <c r="E431" s="295" t="s">
        <v>1606</v>
      </c>
      <c r="F431" s="295" t="s">
        <v>2863</v>
      </c>
      <c r="G431" s="295" t="s">
        <v>1594</v>
      </c>
      <c r="H431" s="295" t="s">
        <v>1589</v>
      </c>
      <c r="I431" s="295" t="s">
        <v>1598</v>
      </c>
      <c r="J431" s="295" t="s">
        <v>232</v>
      </c>
      <c r="L431" s="286">
        <v>0</v>
      </c>
      <c r="M431" s="295" t="s">
        <v>16372</v>
      </c>
    </row>
    <row r="432" spans="1:13" ht="15" customHeight="1" x14ac:dyDescent="0.25">
      <c r="A432" s="295" t="s">
        <v>2864</v>
      </c>
      <c r="B432" s="295" t="s">
        <v>2864</v>
      </c>
      <c r="C432" s="295" t="s">
        <v>2865</v>
      </c>
      <c r="D432" s="295" t="s">
        <v>2865</v>
      </c>
      <c r="E432" s="295" t="s">
        <v>2866</v>
      </c>
      <c r="F432" s="295" t="s">
        <v>2867</v>
      </c>
      <c r="G432" s="295" t="s">
        <v>168</v>
      </c>
      <c r="H432" s="295" t="s">
        <v>1589</v>
      </c>
      <c r="I432" s="295" t="s">
        <v>1746</v>
      </c>
      <c r="J432" s="295" t="s">
        <v>295</v>
      </c>
      <c r="K432" s="295" t="s">
        <v>1603</v>
      </c>
      <c r="L432" s="286">
        <v>8</v>
      </c>
      <c r="M432" s="295" t="s">
        <v>171</v>
      </c>
    </row>
    <row r="433" spans="1:13" ht="15" customHeight="1" x14ac:dyDescent="0.25">
      <c r="A433" s="295" t="s">
        <v>2868</v>
      </c>
      <c r="B433" s="295" t="s">
        <v>2868</v>
      </c>
      <c r="C433" s="295" t="s">
        <v>2869</v>
      </c>
      <c r="D433" s="295" t="s">
        <v>2869</v>
      </c>
      <c r="E433" s="295" t="s">
        <v>1779</v>
      </c>
      <c r="F433" s="295" t="s">
        <v>2870</v>
      </c>
      <c r="G433" s="295" t="s">
        <v>168</v>
      </c>
      <c r="H433" s="295" t="s">
        <v>1589</v>
      </c>
      <c r="I433" s="295" t="s">
        <v>1746</v>
      </c>
      <c r="J433" s="295" t="s">
        <v>295</v>
      </c>
      <c r="K433" s="295" t="s">
        <v>1603</v>
      </c>
      <c r="L433" s="286">
        <v>8</v>
      </c>
      <c r="M433" s="295" t="s">
        <v>171</v>
      </c>
    </row>
    <row r="434" spans="1:13" ht="15" customHeight="1" x14ac:dyDescent="0.25">
      <c r="A434" s="297" t="s">
        <v>2871</v>
      </c>
      <c r="B434" s="295" t="s">
        <v>2871</v>
      </c>
      <c r="C434" s="295" t="s">
        <v>2872</v>
      </c>
      <c r="D434" s="295" t="s">
        <v>2872</v>
      </c>
      <c r="E434" s="295" t="s">
        <v>2665</v>
      </c>
      <c r="F434" s="295" t="s">
        <v>2873</v>
      </c>
      <c r="G434" s="295" t="s">
        <v>168</v>
      </c>
      <c r="H434" s="295" t="s">
        <v>1589</v>
      </c>
      <c r="I434" s="295" t="s">
        <v>1746</v>
      </c>
      <c r="J434" s="295" t="s">
        <v>295</v>
      </c>
      <c r="K434" s="295" t="s">
        <v>1603</v>
      </c>
      <c r="L434" s="286">
        <v>8</v>
      </c>
      <c r="M434" s="295" t="s">
        <v>171</v>
      </c>
    </row>
    <row r="435" spans="1:13" ht="15" customHeight="1" x14ac:dyDescent="0.25">
      <c r="A435" s="295" t="s">
        <v>2874</v>
      </c>
      <c r="B435" s="295" t="s">
        <v>2874</v>
      </c>
      <c r="C435" s="295" t="s">
        <v>2875</v>
      </c>
      <c r="D435" s="295" t="s">
        <v>2875</v>
      </c>
      <c r="E435" s="295" t="s">
        <v>1770</v>
      </c>
      <c r="F435" s="295" t="s">
        <v>2876</v>
      </c>
      <c r="G435" s="295" t="s">
        <v>168</v>
      </c>
      <c r="H435" s="295" t="s">
        <v>1589</v>
      </c>
      <c r="I435" s="295" t="s">
        <v>1746</v>
      </c>
      <c r="J435" s="295" t="s">
        <v>295</v>
      </c>
      <c r="K435" s="295" t="s">
        <v>1603</v>
      </c>
      <c r="L435" s="286">
        <v>4</v>
      </c>
      <c r="M435" s="295" t="s">
        <v>171</v>
      </c>
    </row>
    <row r="436" spans="1:13" ht="15" customHeight="1" x14ac:dyDescent="0.25">
      <c r="A436" s="295" t="s">
        <v>2877</v>
      </c>
      <c r="B436" s="295" t="s">
        <v>2877</v>
      </c>
      <c r="C436" s="295" t="s">
        <v>2878</v>
      </c>
      <c r="D436" s="295" t="s">
        <v>2878</v>
      </c>
      <c r="E436" s="295" t="s">
        <v>1606</v>
      </c>
      <c r="F436" s="295" t="s">
        <v>2879</v>
      </c>
      <c r="G436" s="295" t="s">
        <v>168</v>
      </c>
      <c r="H436" s="295" t="s">
        <v>1589</v>
      </c>
      <c r="I436" s="295" t="s">
        <v>1746</v>
      </c>
      <c r="J436" s="295" t="s">
        <v>295</v>
      </c>
      <c r="K436" s="295" t="s">
        <v>1603</v>
      </c>
      <c r="L436" s="286">
        <v>8</v>
      </c>
      <c r="M436" s="295" t="s">
        <v>171</v>
      </c>
    </row>
    <row r="437" spans="1:13" ht="15" customHeight="1" x14ac:dyDescent="0.25">
      <c r="A437" s="297" t="s">
        <v>2880</v>
      </c>
      <c r="B437" s="295" t="s">
        <v>2880</v>
      </c>
      <c r="C437" s="295" t="s">
        <v>2881</v>
      </c>
      <c r="D437" s="295" t="s">
        <v>2881</v>
      </c>
      <c r="E437" s="295" t="s">
        <v>1606</v>
      </c>
      <c r="F437" s="295" t="s">
        <v>2882</v>
      </c>
      <c r="G437" s="295" t="s">
        <v>1676</v>
      </c>
      <c r="H437" s="295" t="s">
        <v>1589</v>
      </c>
      <c r="I437" s="295" t="s">
        <v>1746</v>
      </c>
      <c r="J437" s="295" t="s">
        <v>295</v>
      </c>
      <c r="K437" s="295" t="s">
        <v>1603</v>
      </c>
      <c r="L437" s="286">
        <v>8</v>
      </c>
      <c r="M437" s="295" t="s">
        <v>171</v>
      </c>
    </row>
    <row r="438" spans="1:13" ht="15" customHeight="1" x14ac:dyDescent="0.25">
      <c r="A438" s="295" t="s">
        <v>2883</v>
      </c>
      <c r="B438" s="295" t="s">
        <v>2883</v>
      </c>
      <c r="C438" s="295" t="s">
        <v>2884</v>
      </c>
      <c r="D438" s="295" t="s">
        <v>2884</v>
      </c>
      <c r="E438" s="295" t="s">
        <v>2885</v>
      </c>
      <c r="F438" s="295" t="s">
        <v>2882</v>
      </c>
      <c r="G438" s="295" t="s">
        <v>1678</v>
      </c>
      <c r="H438" s="295" t="s">
        <v>1589</v>
      </c>
      <c r="I438" s="295" t="s">
        <v>1746</v>
      </c>
      <c r="J438" s="295" t="s">
        <v>295</v>
      </c>
      <c r="K438" s="295" t="s">
        <v>1603</v>
      </c>
      <c r="L438" s="286">
        <v>8</v>
      </c>
      <c r="M438" s="295" t="s">
        <v>171</v>
      </c>
    </row>
    <row r="439" spans="1:13" ht="15" customHeight="1" x14ac:dyDescent="0.25">
      <c r="A439" s="295" t="s">
        <v>2886</v>
      </c>
      <c r="B439" s="295" t="s">
        <v>2886</v>
      </c>
      <c r="C439" s="295" t="s">
        <v>2887</v>
      </c>
      <c r="D439" s="295" t="s">
        <v>2887</v>
      </c>
      <c r="E439" s="295" t="s">
        <v>1606</v>
      </c>
      <c r="F439" s="295" t="s">
        <v>2888</v>
      </c>
      <c r="G439" s="295" t="s">
        <v>1594</v>
      </c>
      <c r="H439" s="295" t="s">
        <v>1589</v>
      </c>
      <c r="I439" s="295" t="s">
        <v>1746</v>
      </c>
      <c r="J439" s="295" t="s">
        <v>295</v>
      </c>
      <c r="L439" s="286">
        <v>8</v>
      </c>
      <c r="M439" s="295" t="s">
        <v>171</v>
      </c>
    </row>
    <row r="440" spans="1:13" ht="15" customHeight="1" x14ac:dyDescent="0.25">
      <c r="A440" s="295" t="s">
        <v>292</v>
      </c>
      <c r="B440" s="295" t="s">
        <v>292</v>
      </c>
      <c r="C440" s="295" t="s">
        <v>293</v>
      </c>
      <c r="D440" s="295" t="s">
        <v>293</v>
      </c>
      <c r="E440" s="295" t="s">
        <v>1606</v>
      </c>
      <c r="F440" s="295" t="s">
        <v>2889</v>
      </c>
      <c r="G440" s="295" t="s">
        <v>1676</v>
      </c>
      <c r="H440" s="295" t="s">
        <v>1589</v>
      </c>
      <c r="I440" s="295" t="s">
        <v>1746</v>
      </c>
      <c r="J440" s="295" t="s">
        <v>295</v>
      </c>
      <c r="K440" s="295" t="s">
        <v>1603</v>
      </c>
      <c r="L440" s="287">
        <v>8</v>
      </c>
      <c r="M440" s="295" t="s">
        <v>171</v>
      </c>
    </row>
    <row r="441" spans="1:13" ht="15" customHeight="1" x14ac:dyDescent="0.25">
      <c r="A441" s="295" t="s">
        <v>2890</v>
      </c>
      <c r="B441" s="295" t="s">
        <v>2890</v>
      </c>
      <c r="C441" s="295" t="s">
        <v>2891</v>
      </c>
      <c r="D441" s="295" t="s">
        <v>2891</v>
      </c>
      <c r="E441" s="295" t="s">
        <v>2892</v>
      </c>
      <c r="F441" s="295" t="s">
        <v>2889</v>
      </c>
      <c r="G441" s="295" t="s">
        <v>1738</v>
      </c>
      <c r="H441" s="295" t="s">
        <v>1589</v>
      </c>
      <c r="I441" s="295" t="s">
        <v>1746</v>
      </c>
      <c r="J441" s="295" t="s">
        <v>295</v>
      </c>
      <c r="K441" s="295" t="s">
        <v>1603</v>
      </c>
      <c r="L441" s="286">
        <v>8</v>
      </c>
      <c r="M441" s="295" t="s">
        <v>171</v>
      </c>
    </row>
    <row r="442" spans="1:13" ht="15" customHeight="1" x14ac:dyDescent="0.25">
      <c r="A442" s="295" t="s">
        <v>2893</v>
      </c>
      <c r="B442" s="295" t="s">
        <v>2893</v>
      </c>
      <c r="C442" s="295" t="s">
        <v>2894</v>
      </c>
      <c r="D442" s="295" t="s">
        <v>2894</v>
      </c>
      <c r="E442" s="295" t="s">
        <v>1606</v>
      </c>
      <c r="F442" s="295" t="s">
        <v>2889</v>
      </c>
      <c r="G442" s="295" t="s">
        <v>1738</v>
      </c>
      <c r="H442" s="295" t="s">
        <v>1589</v>
      </c>
      <c r="I442" s="295" t="s">
        <v>1746</v>
      </c>
      <c r="J442" s="295" t="s">
        <v>295</v>
      </c>
      <c r="K442" s="295" t="s">
        <v>1603</v>
      </c>
      <c r="L442" s="286">
        <v>8</v>
      </c>
      <c r="M442" s="295" t="s">
        <v>171</v>
      </c>
    </row>
    <row r="443" spans="1:13" ht="15" customHeight="1" x14ac:dyDescent="0.25">
      <c r="A443" s="295" t="s">
        <v>2895</v>
      </c>
      <c r="B443" s="295" t="s">
        <v>2895</v>
      </c>
      <c r="C443" s="295" t="s">
        <v>2896</v>
      </c>
      <c r="D443" s="295" t="s">
        <v>2896</v>
      </c>
      <c r="E443" s="295" t="s">
        <v>2897</v>
      </c>
      <c r="F443" s="295" t="s">
        <v>2898</v>
      </c>
      <c r="G443" s="295" t="s">
        <v>1702</v>
      </c>
      <c r="H443" s="295" t="s">
        <v>1589</v>
      </c>
      <c r="I443" s="295" t="s">
        <v>1746</v>
      </c>
      <c r="J443" s="295" t="s">
        <v>295</v>
      </c>
      <c r="K443" s="295" t="s">
        <v>1603</v>
      </c>
      <c r="L443" s="286">
        <v>8</v>
      </c>
      <c r="M443" s="295" t="s">
        <v>171</v>
      </c>
    </row>
    <row r="444" spans="1:13" ht="15" customHeight="1" x14ac:dyDescent="0.25">
      <c r="A444" s="295" t="s">
        <v>2899</v>
      </c>
      <c r="B444" s="295" t="s">
        <v>2899</v>
      </c>
      <c r="C444" s="295" t="s">
        <v>2900</v>
      </c>
      <c r="D444" s="295" t="s">
        <v>2900</v>
      </c>
      <c r="E444" s="295" t="s">
        <v>2901</v>
      </c>
      <c r="F444" s="295" t="s">
        <v>2902</v>
      </c>
      <c r="G444" s="295" t="s">
        <v>1702</v>
      </c>
      <c r="H444" s="295" t="s">
        <v>1589</v>
      </c>
      <c r="I444" s="295" t="s">
        <v>1746</v>
      </c>
      <c r="J444" s="295" t="s">
        <v>295</v>
      </c>
      <c r="K444" s="295" t="s">
        <v>1603</v>
      </c>
      <c r="L444" s="286">
        <v>8</v>
      </c>
      <c r="M444" s="295" t="s">
        <v>171</v>
      </c>
    </row>
    <row r="445" spans="1:13" ht="15" customHeight="1" x14ac:dyDescent="0.25">
      <c r="A445" s="295" t="s">
        <v>2903</v>
      </c>
      <c r="B445" s="295" t="s">
        <v>2904</v>
      </c>
      <c r="C445" s="295" t="s">
        <v>2905</v>
      </c>
      <c r="D445" s="295" t="s">
        <v>2906</v>
      </c>
      <c r="E445" s="295" t="s">
        <v>1880</v>
      </c>
      <c r="F445" s="295" t="s">
        <v>2907</v>
      </c>
      <c r="G445" s="295" t="s">
        <v>168</v>
      </c>
      <c r="H445" s="295" t="s">
        <v>1632</v>
      </c>
      <c r="I445" s="295" t="s">
        <v>1598</v>
      </c>
      <c r="J445" s="295" t="s">
        <v>177</v>
      </c>
      <c r="K445" s="295" t="s">
        <v>1603</v>
      </c>
      <c r="L445" s="286">
        <v>7</v>
      </c>
      <c r="M445" s="295" t="s">
        <v>171</v>
      </c>
    </row>
    <row r="446" spans="1:13" ht="15" customHeight="1" x14ac:dyDescent="0.25">
      <c r="A446" s="295" t="s">
        <v>2908</v>
      </c>
      <c r="B446" s="295" t="s">
        <v>2909</v>
      </c>
      <c r="C446" s="295" t="s">
        <v>2910</v>
      </c>
      <c r="D446" s="295" t="s">
        <v>2911</v>
      </c>
      <c r="E446" s="295" t="s">
        <v>2912</v>
      </c>
      <c r="F446" s="295" t="s">
        <v>2913</v>
      </c>
      <c r="G446" s="295" t="s">
        <v>168</v>
      </c>
      <c r="H446" s="295" t="s">
        <v>1632</v>
      </c>
      <c r="I446" s="295" t="s">
        <v>1598</v>
      </c>
      <c r="J446" s="295" t="s">
        <v>177</v>
      </c>
      <c r="K446" s="295" t="s">
        <v>1603</v>
      </c>
      <c r="L446" s="286">
        <v>8</v>
      </c>
      <c r="M446" s="295" t="s">
        <v>171</v>
      </c>
    </row>
    <row r="447" spans="1:13" ht="15" customHeight="1" x14ac:dyDescent="0.25">
      <c r="A447" s="295" t="s">
        <v>2914</v>
      </c>
      <c r="B447" s="295" t="s">
        <v>1301</v>
      </c>
      <c r="C447" s="295" t="s">
        <v>2915</v>
      </c>
      <c r="D447" s="295" t="s">
        <v>1302</v>
      </c>
      <c r="E447" s="295" t="s">
        <v>2916</v>
      </c>
      <c r="F447" s="295" t="s">
        <v>2917</v>
      </c>
      <c r="G447" s="295" t="s">
        <v>168</v>
      </c>
      <c r="H447" s="295" t="s">
        <v>1632</v>
      </c>
      <c r="I447" s="295" t="s">
        <v>1598</v>
      </c>
      <c r="J447" s="295" t="s">
        <v>177</v>
      </c>
      <c r="K447" s="295" t="s">
        <v>1603</v>
      </c>
      <c r="L447" s="286">
        <v>10</v>
      </c>
      <c r="M447" s="295" t="s">
        <v>171</v>
      </c>
    </row>
    <row r="448" spans="1:13" ht="15" customHeight="1" x14ac:dyDescent="0.25">
      <c r="A448" s="295" t="s">
        <v>2918</v>
      </c>
      <c r="B448" s="295" t="s">
        <v>2919</v>
      </c>
      <c r="C448" s="295" t="s">
        <v>2920</v>
      </c>
      <c r="D448" s="295" t="s">
        <v>2921</v>
      </c>
      <c r="E448" s="295" t="s">
        <v>1606</v>
      </c>
      <c r="F448" s="295" t="s">
        <v>2922</v>
      </c>
      <c r="G448" s="295" t="s">
        <v>168</v>
      </c>
      <c r="H448" s="295" t="s">
        <v>1632</v>
      </c>
      <c r="I448" s="295" t="s">
        <v>1598</v>
      </c>
      <c r="J448" s="295" t="s">
        <v>177</v>
      </c>
      <c r="K448" s="295" t="s">
        <v>1603</v>
      </c>
      <c r="L448" s="286">
        <v>6</v>
      </c>
      <c r="M448" s="295" t="s">
        <v>171</v>
      </c>
    </row>
    <row r="449" spans="1:13" ht="15" customHeight="1" x14ac:dyDescent="0.25">
      <c r="A449" s="295" t="s">
        <v>2924</v>
      </c>
      <c r="B449" s="295" t="s">
        <v>2925</v>
      </c>
      <c r="C449" s="295" t="s">
        <v>2926</v>
      </c>
      <c r="D449" s="295" t="s">
        <v>2927</v>
      </c>
      <c r="E449" s="295" t="s">
        <v>1606</v>
      </c>
      <c r="F449" s="295" t="s">
        <v>2928</v>
      </c>
      <c r="G449" s="295" t="s">
        <v>168</v>
      </c>
      <c r="H449" s="295" t="s">
        <v>1632</v>
      </c>
      <c r="I449" s="295" t="s">
        <v>1598</v>
      </c>
      <c r="J449" s="295" t="s">
        <v>177</v>
      </c>
      <c r="K449" s="295" t="s">
        <v>1603</v>
      </c>
      <c r="L449" s="286">
        <v>5</v>
      </c>
      <c r="M449" s="295" t="s">
        <v>171</v>
      </c>
    </row>
    <row r="450" spans="1:13" ht="15" customHeight="1" x14ac:dyDescent="0.25">
      <c r="A450" s="295" t="s">
        <v>2929</v>
      </c>
      <c r="B450" s="295" t="s">
        <v>2930</v>
      </c>
      <c r="C450" s="295" t="s">
        <v>2931</v>
      </c>
      <c r="D450" s="295" t="s">
        <v>2932</v>
      </c>
      <c r="E450" s="295" t="s">
        <v>1606</v>
      </c>
      <c r="F450" s="295" t="s">
        <v>2933</v>
      </c>
      <c r="G450" s="295" t="s">
        <v>168</v>
      </c>
      <c r="H450" s="295" t="s">
        <v>1632</v>
      </c>
      <c r="I450" s="295" t="s">
        <v>1598</v>
      </c>
      <c r="J450" s="295" t="s">
        <v>177</v>
      </c>
      <c r="K450" s="295" t="s">
        <v>1603</v>
      </c>
      <c r="L450" s="286">
        <v>5</v>
      </c>
      <c r="M450" s="295" t="s">
        <v>171</v>
      </c>
    </row>
    <row r="451" spans="1:13" ht="15" customHeight="1" x14ac:dyDescent="0.25">
      <c r="A451" s="295" t="s">
        <v>2934</v>
      </c>
      <c r="B451" s="295" t="s">
        <v>2935</v>
      </c>
      <c r="C451" s="295" t="s">
        <v>2936</v>
      </c>
      <c r="D451" s="295" t="s">
        <v>2937</v>
      </c>
      <c r="E451" s="295" t="s">
        <v>1606</v>
      </c>
      <c r="F451" s="295" t="s">
        <v>2938</v>
      </c>
      <c r="G451" s="295" t="s">
        <v>168</v>
      </c>
      <c r="H451" s="295" t="s">
        <v>1632</v>
      </c>
      <c r="I451" s="295" t="s">
        <v>1598</v>
      </c>
      <c r="J451" s="295" t="s">
        <v>177</v>
      </c>
      <c r="K451" s="295" t="s">
        <v>1603</v>
      </c>
      <c r="L451" s="286">
        <v>3</v>
      </c>
      <c r="M451" s="295" t="s">
        <v>171</v>
      </c>
    </row>
    <row r="452" spans="1:13" ht="15" customHeight="1" x14ac:dyDescent="0.25">
      <c r="A452" s="295" t="s">
        <v>2939</v>
      </c>
      <c r="B452" s="295" t="s">
        <v>2940</v>
      </c>
      <c r="C452" s="295" t="s">
        <v>2941</v>
      </c>
      <c r="D452" s="295" t="s">
        <v>2942</v>
      </c>
      <c r="E452" s="295" t="s">
        <v>1606</v>
      </c>
      <c r="F452" s="295" t="s">
        <v>2943</v>
      </c>
      <c r="G452" s="295" t="s">
        <v>1676</v>
      </c>
      <c r="H452" s="295" t="s">
        <v>1632</v>
      </c>
      <c r="I452" s="295" t="s">
        <v>1598</v>
      </c>
      <c r="J452" s="295" t="s">
        <v>177</v>
      </c>
      <c r="K452" s="295" t="s">
        <v>1603</v>
      </c>
      <c r="L452" s="287">
        <v>9</v>
      </c>
      <c r="M452" s="295" t="s">
        <v>171</v>
      </c>
    </row>
    <row r="453" spans="1:13" ht="15" customHeight="1" x14ac:dyDescent="0.25">
      <c r="A453" s="295" t="s">
        <v>2944</v>
      </c>
      <c r="B453" s="295" t="s">
        <v>2944</v>
      </c>
      <c r="C453" s="295" t="s">
        <v>2945</v>
      </c>
      <c r="D453" s="295" t="s">
        <v>2945</v>
      </c>
      <c r="E453" s="295" t="s">
        <v>1606</v>
      </c>
      <c r="F453" s="295" t="s">
        <v>2946</v>
      </c>
      <c r="G453" s="295" t="s">
        <v>1678</v>
      </c>
      <c r="H453" s="295" t="s">
        <v>1589</v>
      </c>
      <c r="I453" s="295" t="s">
        <v>1598</v>
      </c>
      <c r="J453" s="295" t="s">
        <v>177</v>
      </c>
      <c r="K453" s="295" t="s">
        <v>1603</v>
      </c>
      <c r="L453" s="286">
        <v>9</v>
      </c>
      <c r="M453" s="295" t="s">
        <v>171</v>
      </c>
    </row>
    <row r="454" spans="1:13" ht="15" customHeight="1" x14ac:dyDescent="0.25">
      <c r="A454" s="295" t="s">
        <v>2948</v>
      </c>
      <c r="B454" s="295" t="s">
        <v>2948</v>
      </c>
      <c r="C454" s="295" t="s">
        <v>2949</v>
      </c>
      <c r="D454" s="295" t="s">
        <v>2949</v>
      </c>
      <c r="E454" s="295" t="s">
        <v>2950</v>
      </c>
      <c r="F454" s="295" t="s">
        <v>2951</v>
      </c>
      <c r="G454" s="295" t="s">
        <v>1678</v>
      </c>
      <c r="H454" s="295" t="s">
        <v>1589</v>
      </c>
      <c r="I454" s="295" t="s">
        <v>1598</v>
      </c>
      <c r="J454" s="295" t="s">
        <v>177</v>
      </c>
      <c r="K454" s="295" t="s">
        <v>1603</v>
      </c>
      <c r="L454" s="286">
        <v>10</v>
      </c>
      <c r="M454" s="295" t="s">
        <v>171</v>
      </c>
    </row>
    <row r="455" spans="1:13" ht="15" customHeight="1" x14ac:dyDescent="0.25">
      <c r="A455" s="295" t="s">
        <v>2953</v>
      </c>
      <c r="B455" s="295" t="s">
        <v>2954</v>
      </c>
      <c r="C455" s="295" t="s">
        <v>2955</v>
      </c>
      <c r="D455" s="295" t="s">
        <v>2956</v>
      </c>
      <c r="E455" s="295" t="s">
        <v>2957</v>
      </c>
      <c r="F455" s="295" t="s">
        <v>2958</v>
      </c>
      <c r="G455" s="295" t="s">
        <v>168</v>
      </c>
      <c r="H455" s="295" t="s">
        <v>1632</v>
      </c>
      <c r="I455" s="295" t="s">
        <v>1598</v>
      </c>
      <c r="J455" s="295" t="s">
        <v>177</v>
      </c>
      <c r="K455" s="295" t="s">
        <v>1603</v>
      </c>
      <c r="L455" s="286">
        <v>6</v>
      </c>
      <c r="M455" s="295" t="s">
        <v>171</v>
      </c>
    </row>
    <row r="456" spans="1:13" ht="15" customHeight="1" x14ac:dyDescent="0.25">
      <c r="A456" s="295" t="s">
        <v>2959</v>
      </c>
      <c r="B456" s="295" t="s">
        <v>2960</v>
      </c>
      <c r="C456" s="295" t="s">
        <v>2961</v>
      </c>
      <c r="D456" s="295" t="s">
        <v>2962</v>
      </c>
      <c r="E456" s="295" t="s">
        <v>2665</v>
      </c>
      <c r="F456" s="295" t="s">
        <v>2963</v>
      </c>
      <c r="G456" s="295" t="s">
        <v>168</v>
      </c>
      <c r="H456" s="295" t="s">
        <v>1632</v>
      </c>
      <c r="I456" s="295" t="s">
        <v>1598</v>
      </c>
      <c r="J456" s="295" t="s">
        <v>177</v>
      </c>
      <c r="K456" s="295" t="s">
        <v>1603</v>
      </c>
      <c r="L456" s="286">
        <v>5</v>
      </c>
      <c r="M456" s="295" t="s">
        <v>171</v>
      </c>
    </row>
    <row r="457" spans="1:13" ht="15" customHeight="1" x14ac:dyDescent="0.25">
      <c r="A457" s="295" t="s">
        <v>2964</v>
      </c>
      <c r="B457" s="295" t="s">
        <v>2965</v>
      </c>
      <c r="C457" s="295" t="s">
        <v>2966</v>
      </c>
      <c r="D457" s="295" t="s">
        <v>2967</v>
      </c>
      <c r="E457" s="295" t="s">
        <v>2164</v>
      </c>
      <c r="F457" s="295" t="s">
        <v>2968</v>
      </c>
      <c r="G457" s="295" t="s">
        <v>168</v>
      </c>
      <c r="H457" s="295" t="s">
        <v>1632</v>
      </c>
      <c r="I457" s="295" t="s">
        <v>1598</v>
      </c>
      <c r="J457" s="295" t="s">
        <v>177</v>
      </c>
      <c r="K457" s="295" t="s">
        <v>1603</v>
      </c>
      <c r="L457" s="286">
        <v>7</v>
      </c>
      <c r="M457" s="295" t="s">
        <v>171</v>
      </c>
    </row>
    <row r="458" spans="1:13" ht="15" customHeight="1" x14ac:dyDescent="0.25">
      <c r="A458" s="295" t="s">
        <v>2969</v>
      </c>
      <c r="B458" s="295" t="s">
        <v>2970</v>
      </c>
      <c r="C458" s="295" t="s">
        <v>2971</v>
      </c>
      <c r="D458" s="295" t="s">
        <v>2972</v>
      </c>
      <c r="E458" s="295" t="s">
        <v>1880</v>
      </c>
      <c r="F458" s="295" t="s">
        <v>2973</v>
      </c>
      <c r="G458" s="295" t="s">
        <v>168</v>
      </c>
      <c r="H458" s="295" t="s">
        <v>1632</v>
      </c>
      <c r="I458" s="295" t="s">
        <v>1598</v>
      </c>
      <c r="J458" s="295" t="s">
        <v>177</v>
      </c>
      <c r="K458" s="295" t="s">
        <v>1603</v>
      </c>
      <c r="L458" s="286">
        <v>6</v>
      </c>
      <c r="M458" s="295" t="s">
        <v>171</v>
      </c>
    </row>
    <row r="459" spans="1:13" ht="15" customHeight="1" x14ac:dyDescent="0.25">
      <c r="A459" s="295" t="s">
        <v>2974</v>
      </c>
      <c r="B459" s="295" t="s">
        <v>2975</v>
      </c>
      <c r="C459" s="295" t="s">
        <v>2976</v>
      </c>
      <c r="D459" s="295" t="s">
        <v>2977</v>
      </c>
      <c r="E459" s="295" t="s">
        <v>1606</v>
      </c>
      <c r="F459" s="295" t="s">
        <v>2978</v>
      </c>
      <c r="G459" s="295" t="s">
        <v>168</v>
      </c>
      <c r="H459" s="295" t="s">
        <v>1632</v>
      </c>
      <c r="I459" s="295" t="s">
        <v>1598</v>
      </c>
      <c r="J459" s="295" t="s">
        <v>177</v>
      </c>
      <c r="K459" s="295" t="s">
        <v>1603</v>
      </c>
      <c r="L459" s="286">
        <v>6</v>
      </c>
      <c r="M459" s="295" t="s">
        <v>171</v>
      </c>
    </row>
    <row r="460" spans="1:13" ht="15" customHeight="1" x14ac:dyDescent="0.25">
      <c r="A460" s="295" t="s">
        <v>2980</v>
      </c>
      <c r="B460" s="295" t="s">
        <v>1303</v>
      </c>
      <c r="C460" s="295" t="s">
        <v>2981</v>
      </c>
      <c r="D460" s="295" t="s">
        <v>2982</v>
      </c>
      <c r="E460" s="295" t="s">
        <v>1779</v>
      </c>
      <c r="F460" s="295" t="s">
        <v>2983</v>
      </c>
      <c r="G460" s="295" t="s">
        <v>168</v>
      </c>
      <c r="H460" s="295" t="s">
        <v>1632</v>
      </c>
      <c r="I460" s="295" t="s">
        <v>1598</v>
      </c>
      <c r="J460" s="295" t="s">
        <v>177</v>
      </c>
      <c r="K460" s="295" t="s">
        <v>1603</v>
      </c>
      <c r="L460" s="286">
        <v>4</v>
      </c>
      <c r="M460" s="295" t="s">
        <v>171</v>
      </c>
    </row>
    <row r="461" spans="1:13" ht="15" customHeight="1" x14ac:dyDescent="0.25">
      <c r="A461" s="295" t="s">
        <v>2984</v>
      </c>
      <c r="B461" s="295" t="s">
        <v>2985</v>
      </c>
      <c r="C461" s="295" t="s">
        <v>2986</v>
      </c>
      <c r="D461" s="295" t="s">
        <v>2987</v>
      </c>
      <c r="E461" s="295" t="s">
        <v>2988</v>
      </c>
      <c r="F461" s="295" t="s">
        <v>2989</v>
      </c>
      <c r="G461" s="295" t="s">
        <v>168</v>
      </c>
      <c r="H461" s="295" t="s">
        <v>1632</v>
      </c>
      <c r="I461" s="295" t="s">
        <v>1598</v>
      </c>
      <c r="J461" s="295" t="s">
        <v>177</v>
      </c>
      <c r="K461" s="295" t="s">
        <v>1603</v>
      </c>
      <c r="L461" s="286">
        <v>4</v>
      </c>
      <c r="M461" s="295" t="s">
        <v>171</v>
      </c>
    </row>
    <row r="462" spans="1:13" ht="15" customHeight="1" x14ac:dyDescent="0.25">
      <c r="A462" s="295" t="s">
        <v>2990</v>
      </c>
      <c r="B462" s="295" t="s">
        <v>2991</v>
      </c>
      <c r="C462" s="295" t="s">
        <v>2992</v>
      </c>
      <c r="D462" s="295" t="s">
        <v>2993</v>
      </c>
      <c r="E462" s="295" t="s">
        <v>1606</v>
      </c>
      <c r="F462" s="295" t="s">
        <v>2994</v>
      </c>
      <c r="G462" s="295" t="s">
        <v>168</v>
      </c>
      <c r="H462" s="295" t="s">
        <v>1632</v>
      </c>
      <c r="I462" s="295" t="s">
        <v>1598</v>
      </c>
      <c r="J462" s="295" t="s">
        <v>177</v>
      </c>
      <c r="K462" s="295" t="s">
        <v>1603</v>
      </c>
      <c r="L462" s="286">
        <v>8</v>
      </c>
      <c r="M462" s="295" t="s">
        <v>171</v>
      </c>
    </row>
    <row r="463" spans="1:13" ht="15" customHeight="1" x14ac:dyDescent="0.25">
      <c r="A463" s="295" t="s">
        <v>2995</v>
      </c>
      <c r="B463" s="295" t="s">
        <v>2996</v>
      </c>
      <c r="C463" s="295" t="s">
        <v>2997</v>
      </c>
      <c r="D463" s="295" t="s">
        <v>2998</v>
      </c>
      <c r="E463" s="295" t="s">
        <v>2999</v>
      </c>
      <c r="F463" s="295" t="s">
        <v>3000</v>
      </c>
      <c r="G463" s="295" t="s">
        <v>168</v>
      </c>
      <c r="H463" s="295" t="s">
        <v>1632</v>
      </c>
      <c r="I463" s="295" t="s">
        <v>1598</v>
      </c>
      <c r="J463" s="295" t="s">
        <v>177</v>
      </c>
      <c r="K463" s="295" t="s">
        <v>1603</v>
      </c>
      <c r="L463" s="286">
        <v>7</v>
      </c>
      <c r="M463" s="295" t="s">
        <v>171</v>
      </c>
    </row>
    <row r="464" spans="1:13" ht="15" customHeight="1" x14ac:dyDescent="0.25">
      <c r="A464" s="295" t="s">
        <v>3001</v>
      </c>
      <c r="B464" s="295" t="s">
        <v>2954</v>
      </c>
      <c r="C464" s="295" t="s">
        <v>3002</v>
      </c>
      <c r="D464" s="295" t="s">
        <v>2956</v>
      </c>
      <c r="E464" s="295" t="s">
        <v>3003</v>
      </c>
      <c r="F464" s="295" t="s">
        <v>2958</v>
      </c>
      <c r="G464" s="295" t="s">
        <v>168</v>
      </c>
      <c r="H464" s="295" t="s">
        <v>1632</v>
      </c>
      <c r="I464" s="295" t="s">
        <v>1598</v>
      </c>
      <c r="J464" s="295" t="s">
        <v>177</v>
      </c>
      <c r="K464" s="295" t="s">
        <v>1603</v>
      </c>
      <c r="L464" s="286">
        <v>6</v>
      </c>
      <c r="M464" s="295" t="s">
        <v>171</v>
      </c>
    </row>
    <row r="465" spans="1:13" ht="15" customHeight="1" x14ac:dyDescent="0.25">
      <c r="A465" s="295" t="s">
        <v>3004</v>
      </c>
      <c r="B465" s="295" t="s">
        <v>3005</v>
      </c>
      <c r="C465" s="295" t="s">
        <v>3006</v>
      </c>
      <c r="D465" s="295" t="s">
        <v>3007</v>
      </c>
      <c r="E465" s="295" t="s">
        <v>1606</v>
      </c>
      <c r="F465" s="295" t="s">
        <v>3008</v>
      </c>
      <c r="G465" s="295" t="s">
        <v>168</v>
      </c>
      <c r="H465" s="295" t="s">
        <v>1632</v>
      </c>
      <c r="I465" s="295" t="s">
        <v>1598</v>
      </c>
      <c r="J465" s="295" t="s">
        <v>177</v>
      </c>
      <c r="K465" s="295" t="s">
        <v>1603</v>
      </c>
      <c r="L465" s="286">
        <v>7</v>
      </c>
      <c r="M465" s="295" t="s">
        <v>171</v>
      </c>
    </row>
    <row r="466" spans="1:13" ht="15" customHeight="1" x14ac:dyDescent="0.25">
      <c r="A466" s="295" t="s">
        <v>3009</v>
      </c>
      <c r="B466" s="295" t="s">
        <v>3010</v>
      </c>
      <c r="C466" s="295" t="s">
        <v>3011</v>
      </c>
      <c r="D466" s="295" t="s">
        <v>3012</v>
      </c>
      <c r="E466" s="295" t="s">
        <v>1867</v>
      </c>
      <c r="F466" s="295" t="s">
        <v>3013</v>
      </c>
      <c r="G466" s="295" t="s">
        <v>168</v>
      </c>
      <c r="H466" s="295" t="s">
        <v>1632</v>
      </c>
      <c r="I466" s="295" t="s">
        <v>1598</v>
      </c>
      <c r="J466" s="295" t="s">
        <v>177</v>
      </c>
      <c r="K466" s="295" t="s">
        <v>1603</v>
      </c>
      <c r="L466" s="286">
        <v>8</v>
      </c>
      <c r="M466" s="295" t="s">
        <v>171</v>
      </c>
    </row>
    <row r="467" spans="1:13" ht="15" customHeight="1" x14ac:dyDescent="0.25">
      <c r="A467" s="295" t="s">
        <v>3014</v>
      </c>
      <c r="B467" s="295" t="s">
        <v>3015</v>
      </c>
      <c r="C467" s="295" t="s">
        <v>3016</v>
      </c>
      <c r="D467" s="295" t="s">
        <v>3017</v>
      </c>
      <c r="E467" s="295" t="s">
        <v>1606</v>
      </c>
      <c r="F467" s="295" t="s">
        <v>3018</v>
      </c>
      <c r="G467" s="295" t="s">
        <v>168</v>
      </c>
      <c r="H467" s="295" t="s">
        <v>1632</v>
      </c>
      <c r="I467" s="295" t="s">
        <v>1598</v>
      </c>
      <c r="J467" s="295" t="s">
        <v>177</v>
      </c>
      <c r="K467" s="295" t="s">
        <v>1603</v>
      </c>
      <c r="L467" s="286">
        <v>4</v>
      </c>
      <c r="M467" s="295" t="s">
        <v>171</v>
      </c>
    </row>
    <row r="468" spans="1:13" ht="15" customHeight="1" x14ac:dyDescent="0.25">
      <c r="A468" s="295" t="s">
        <v>3019</v>
      </c>
      <c r="B468" s="295" t="s">
        <v>3020</v>
      </c>
      <c r="C468" s="295" t="s">
        <v>3021</v>
      </c>
      <c r="D468" s="295" t="s">
        <v>3022</v>
      </c>
      <c r="E468" s="295" t="s">
        <v>1606</v>
      </c>
      <c r="F468" s="295" t="s">
        <v>3023</v>
      </c>
      <c r="G468" s="295" t="s">
        <v>1676</v>
      </c>
      <c r="H468" s="295" t="s">
        <v>1632</v>
      </c>
      <c r="I468" s="295" t="s">
        <v>1598</v>
      </c>
      <c r="J468" s="295" t="s">
        <v>177</v>
      </c>
      <c r="K468" s="295" t="s">
        <v>1603</v>
      </c>
      <c r="L468" s="287">
        <v>6</v>
      </c>
      <c r="M468" s="295" t="s">
        <v>171</v>
      </c>
    </row>
    <row r="469" spans="1:13" ht="15" customHeight="1" x14ac:dyDescent="0.25">
      <c r="A469" s="295" t="s">
        <v>3025</v>
      </c>
      <c r="B469" s="295" t="s">
        <v>3026</v>
      </c>
      <c r="C469" s="295" t="s">
        <v>3027</v>
      </c>
      <c r="D469" s="295" t="s">
        <v>3028</v>
      </c>
      <c r="E469" s="295" t="s">
        <v>3029</v>
      </c>
      <c r="F469" s="295" t="s">
        <v>3030</v>
      </c>
      <c r="G469" s="295" t="s">
        <v>1678</v>
      </c>
      <c r="H469" s="295" t="s">
        <v>1632</v>
      </c>
      <c r="I469" s="295" t="s">
        <v>1598</v>
      </c>
      <c r="J469" s="295" t="s">
        <v>177</v>
      </c>
      <c r="K469" s="295" t="s">
        <v>1603</v>
      </c>
      <c r="L469" s="286">
        <v>6</v>
      </c>
      <c r="M469" s="295" t="s">
        <v>171</v>
      </c>
    </row>
    <row r="470" spans="1:13" ht="15" customHeight="1" x14ac:dyDescent="0.25">
      <c r="A470" s="295" t="s">
        <v>3031</v>
      </c>
      <c r="B470" s="295" t="s">
        <v>3024</v>
      </c>
      <c r="C470" s="295" t="s">
        <v>3032</v>
      </c>
      <c r="D470" s="295" t="s">
        <v>3033</v>
      </c>
      <c r="E470" s="295" t="s">
        <v>1606</v>
      </c>
      <c r="F470" s="295" t="s">
        <v>3023</v>
      </c>
      <c r="G470" s="295" t="s">
        <v>1678</v>
      </c>
      <c r="H470" s="295" t="s">
        <v>1632</v>
      </c>
      <c r="I470" s="295" t="s">
        <v>1598</v>
      </c>
      <c r="J470" s="295" t="s">
        <v>177</v>
      </c>
      <c r="K470" s="295" t="s">
        <v>1603</v>
      </c>
      <c r="L470" s="286">
        <v>6</v>
      </c>
      <c r="M470" s="295" t="s">
        <v>171</v>
      </c>
    </row>
    <row r="471" spans="1:13" ht="15" customHeight="1" x14ac:dyDescent="0.25">
      <c r="A471" s="295" t="s">
        <v>3034</v>
      </c>
      <c r="B471" s="295" t="s">
        <v>3035</v>
      </c>
      <c r="C471" s="295" t="s">
        <v>3036</v>
      </c>
      <c r="D471" s="295" t="s">
        <v>3037</v>
      </c>
      <c r="E471" s="295" t="s">
        <v>1867</v>
      </c>
      <c r="F471" s="295" t="s">
        <v>3038</v>
      </c>
      <c r="G471" s="295" t="s">
        <v>168</v>
      </c>
      <c r="H471" s="295" t="s">
        <v>1632</v>
      </c>
      <c r="I471" s="295" t="s">
        <v>1598</v>
      </c>
      <c r="J471" s="295" t="s">
        <v>177</v>
      </c>
      <c r="K471" s="295" t="s">
        <v>1603</v>
      </c>
      <c r="L471" s="286">
        <v>8</v>
      </c>
      <c r="M471" s="295" t="s">
        <v>171</v>
      </c>
    </row>
    <row r="472" spans="1:13" ht="15" customHeight="1" x14ac:dyDescent="0.25">
      <c r="A472" s="295" t="s">
        <v>3039</v>
      </c>
      <c r="B472" s="295" t="s">
        <v>3040</v>
      </c>
      <c r="C472" s="295" t="s">
        <v>3041</v>
      </c>
      <c r="D472" s="295" t="s">
        <v>3042</v>
      </c>
      <c r="E472" s="295" t="s">
        <v>3043</v>
      </c>
      <c r="F472" s="295" t="s">
        <v>3044</v>
      </c>
      <c r="G472" s="295" t="s">
        <v>168</v>
      </c>
      <c r="H472" s="295" t="s">
        <v>1632</v>
      </c>
      <c r="I472" s="295" t="s">
        <v>1598</v>
      </c>
      <c r="J472" s="295" t="s">
        <v>177</v>
      </c>
      <c r="K472" s="295" t="s">
        <v>1603</v>
      </c>
      <c r="L472" s="286">
        <v>7</v>
      </c>
      <c r="M472" s="295" t="s">
        <v>171</v>
      </c>
    </row>
    <row r="473" spans="1:13" ht="15" customHeight="1" x14ac:dyDescent="0.25">
      <c r="A473" s="295" t="s">
        <v>3045</v>
      </c>
      <c r="B473" s="295" t="s">
        <v>3046</v>
      </c>
      <c r="C473" s="295" t="s">
        <v>3047</v>
      </c>
      <c r="D473" s="295" t="s">
        <v>3048</v>
      </c>
      <c r="E473" s="295" t="s">
        <v>3049</v>
      </c>
      <c r="F473" s="295" t="s">
        <v>3050</v>
      </c>
      <c r="G473" s="295" t="s">
        <v>168</v>
      </c>
      <c r="H473" s="295" t="s">
        <v>1632</v>
      </c>
      <c r="I473" s="295" t="s">
        <v>1598</v>
      </c>
      <c r="J473" s="295" t="s">
        <v>177</v>
      </c>
      <c r="K473" s="295" t="s">
        <v>1603</v>
      </c>
      <c r="L473" s="286">
        <v>7</v>
      </c>
      <c r="M473" s="295" t="s">
        <v>171</v>
      </c>
    </row>
    <row r="474" spans="1:13" ht="15" customHeight="1" x14ac:dyDescent="0.25">
      <c r="A474" s="295" t="s">
        <v>3051</v>
      </c>
      <c r="B474" s="295" t="s">
        <v>3052</v>
      </c>
      <c r="C474" s="295" t="s">
        <v>3053</v>
      </c>
      <c r="D474" s="295" t="s">
        <v>3054</v>
      </c>
      <c r="E474" s="295" t="s">
        <v>3055</v>
      </c>
      <c r="F474" s="295" t="s">
        <v>3056</v>
      </c>
      <c r="G474" s="295" t="s">
        <v>168</v>
      </c>
      <c r="H474" s="295" t="s">
        <v>1632</v>
      </c>
      <c r="I474" s="295" t="s">
        <v>1598</v>
      </c>
      <c r="J474" s="295" t="s">
        <v>177</v>
      </c>
      <c r="K474" s="295" t="s">
        <v>1603</v>
      </c>
      <c r="L474" s="286">
        <v>1</v>
      </c>
      <c r="M474" s="295" t="s">
        <v>171</v>
      </c>
    </row>
    <row r="475" spans="1:13" ht="15" customHeight="1" x14ac:dyDescent="0.25">
      <c r="A475" s="295" t="s">
        <v>3058</v>
      </c>
      <c r="B475" s="295" t="s">
        <v>3059</v>
      </c>
      <c r="C475" s="295" t="s">
        <v>3060</v>
      </c>
      <c r="D475" s="295" t="s">
        <v>3061</v>
      </c>
      <c r="E475" s="295" t="s">
        <v>2638</v>
      </c>
      <c r="F475" s="295" t="s">
        <v>3062</v>
      </c>
      <c r="G475" s="295" t="s">
        <v>1676</v>
      </c>
      <c r="H475" s="295" t="s">
        <v>1632</v>
      </c>
      <c r="I475" s="295" t="s">
        <v>1598</v>
      </c>
      <c r="J475" s="295" t="s">
        <v>177</v>
      </c>
      <c r="K475" s="295" t="s">
        <v>1603</v>
      </c>
      <c r="L475" s="287">
        <v>8</v>
      </c>
      <c r="M475" s="295" t="s">
        <v>171</v>
      </c>
    </row>
    <row r="476" spans="1:13" ht="15" customHeight="1" x14ac:dyDescent="0.25">
      <c r="A476" s="295" t="s">
        <v>3064</v>
      </c>
      <c r="B476" s="295" t="s">
        <v>3063</v>
      </c>
      <c r="C476" s="295" t="s">
        <v>3065</v>
      </c>
      <c r="D476" s="295" t="s">
        <v>3066</v>
      </c>
      <c r="E476" s="295" t="s">
        <v>3067</v>
      </c>
      <c r="F476" s="295" t="s">
        <v>3062</v>
      </c>
      <c r="G476" s="295" t="s">
        <v>1678</v>
      </c>
      <c r="H476" s="295" t="s">
        <v>1632</v>
      </c>
      <c r="I476" s="295" t="s">
        <v>1598</v>
      </c>
      <c r="J476" s="295" t="s">
        <v>177</v>
      </c>
      <c r="K476" s="295" t="s">
        <v>1603</v>
      </c>
      <c r="L476" s="286">
        <v>8</v>
      </c>
      <c r="M476" s="295" t="s">
        <v>171</v>
      </c>
    </row>
    <row r="477" spans="1:13" ht="15" customHeight="1" x14ac:dyDescent="0.25">
      <c r="A477" s="295" t="s">
        <v>3068</v>
      </c>
      <c r="B477" s="295" t="s">
        <v>3069</v>
      </c>
      <c r="C477" s="295" t="s">
        <v>3070</v>
      </c>
      <c r="D477" s="295" t="s">
        <v>3071</v>
      </c>
      <c r="E477" s="295" t="s">
        <v>3049</v>
      </c>
      <c r="F477" s="295" t="s">
        <v>3072</v>
      </c>
      <c r="G477" s="295" t="s">
        <v>168</v>
      </c>
      <c r="H477" s="295" t="s">
        <v>1632</v>
      </c>
      <c r="I477" s="295" t="s">
        <v>1598</v>
      </c>
      <c r="J477" s="295" t="s">
        <v>177</v>
      </c>
      <c r="K477" s="295" t="s">
        <v>1603</v>
      </c>
      <c r="L477" s="286">
        <v>7</v>
      </c>
      <c r="M477" s="295" t="s">
        <v>171</v>
      </c>
    </row>
    <row r="478" spans="1:13" ht="15" customHeight="1" x14ac:dyDescent="0.25">
      <c r="A478" s="295" t="s">
        <v>3073</v>
      </c>
      <c r="B478" s="295" t="s">
        <v>3074</v>
      </c>
      <c r="C478" s="295" t="s">
        <v>3075</v>
      </c>
      <c r="D478" s="295" t="s">
        <v>3076</v>
      </c>
      <c r="E478" s="295" t="s">
        <v>1606</v>
      </c>
      <c r="F478" s="295" t="s">
        <v>3077</v>
      </c>
      <c r="G478" s="295" t="s">
        <v>1676</v>
      </c>
      <c r="H478" s="295" t="s">
        <v>1632</v>
      </c>
      <c r="I478" s="295" t="s">
        <v>1598</v>
      </c>
      <c r="J478" s="295" t="s">
        <v>177</v>
      </c>
      <c r="K478" s="295" t="s">
        <v>1603</v>
      </c>
      <c r="L478" s="287">
        <v>4</v>
      </c>
      <c r="M478" s="295" t="s">
        <v>171</v>
      </c>
    </row>
    <row r="479" spans="1:13" ht="15" customHeight="1" x14ac:dyDescent="0.25">
      <c r="A479" s="295" t="s">
        <v>3078</v>
      </c>
      <c r="B479" s="295" t="s">
        <v>2954</v>
      </c>
      <c r="C479" s="295" t="s">
        <v>3079</v>
      </c>
      <c r="D479" s="295" t="s">
        <v>2956</v>
      </c>
      <c r="E479" s="295" t="s">
        <v>3080</v>
      </c>
      <c r="F479" s="295" t="s">
        <v>2958</v>
      </c>
      <c r="G479" s="295" t="s">
        <v>1678</v>
      </c>
      <c r="H479" s="295" t="s">
        <v>1632</v>
      </c>
      <c r="I479" s="295" t="s">
        <v>1598</v>
      </c>
      <c r="J479" s="295" t="s">
        <v>177</v>
      </c>
      <c r="K479" s="295" t="s">
        <v>1603</v>
      </c>
      <c r="L479" s="286">
        <v>6</v>
      </c>
      <c r="M479" s="295" t="s">
        <v>171</v>
      </c>
    </row>
    <row r="480" spans="1:13" ht="15" customHeight="1" x14ac:dyDescent="0.25">
      <c r="A480" s="295" t="s">
        <v>3081</v>
      </c>
      <c r="B480" s="295" t="s">
        <v>3082</v>
      </c>
      <c r="C480" s="295" t="s">
        <v>3083</v>
      </c>
      <c r="D480" s="295" t="s">
        <v>3084</v>
      </c>
      <c r="E480" s="295" t="s">
        <v>1606</v>
      </c>
      <c r="F480" s="295" t="s">
        <v>3077</v>
      </c>
      <c r="G480" s="295" t="s">
        <v>1678</v>
      </c>
      <c r="H480" s="295" t="s">
        <v>1632</v>
      </c>
      <c r="I480" s="295" t="s">
        <v>1598</v>
      </c>
      <c r="J480" s="295" t="s">
        <v>177</v>
      </c>
      <c r="K480" s="295" t="s">
        <v>1603</v>
      </c>
      <c r="L480" s="286">
        <v>4</v>
      </c>
      <c r="M480" s="295" t="s">
        <v>171</v>
      </c>
    </row>
    <row r="481" spans="1:13" ht="15" customHeight="1" x14ac:dyDescent="0.25">
      <c r="A481" s="295" t="s">
        <v>3085</v>
      </c>
      <c r="B481" s="295" t="s">
        <v>3086</v>
      </c>
      <c r="C481" s="295" t="s">
        <v>3087</v>
      </c>
      <c r="D481" s="295" t="s">
        <v>3088</v>
      </c>
      <c r="E481" s="295" t="s">
        <v>3089</v>
      </c>
      <c r="F481" s="295" t="s">
        <v>3090</v>
      </c>
      <c r="G481" s="295" t="s">
        <v>168</v>
      </c>
      <c r="H481" s="295" t="s">
        <v>1632</v>
      </c>
      <c r="I481" s="295" t="s">
        <v>1598</v>
      </c>
      <c r="J481" s="295" t="s">
        <v>177</v>
      </c>
      <c r="K481" s="295" t="s">
        <v>1603</v>
      </c>
      <c r="L481" s="286">
        <v>3</v>
      </c>
      <c r="M481" s="295" t="s">
        <v>171</v>
      </c>
    </row>
    <row r="482" spans="1:13" ht="15" customHeight="1" x14ac:dyDescent="0.25">
      <c r="A482" s="295" t="s">
        <v>3091</v>
      </c>
      <c r="B482" s="295" t="s">
        <v>3092</v>
      </c>
      <c r="C482" s="295" t="s">
        <v>3093</v>
      </c>
      <c r="D482" s="295" t="s">
        <v>3094</v>
      </c>
      <c r="E482" s="295" t="s">
        <v>1867</v>
      </c>
      <c r="F482" s="295" t="s">
        <v>3095</v>
      </c>
      <c r="G482" s="295" t="s">
        <v>168</v>
      </c>
      <c r="H482" s="295" t="s">
        <v>1632</v>
      </c>
      <c r="I482" s="295" t="s">
        <v>1598</v>
      </c>
      <c r="J482" s="295" t="s">
        <v>177</v>
      </c>
      <c r="K482" s="295" t="s">
        <v>1603</v>
      </c>
      <c r="L482" s="286">
        <v>10</v>
      </c>
      <c r="M482" s="295" t="s">
        <v>171</v>
      </c>
    </row>
    <row r="483" spans="1:13" ht="15" customHeight="1" x14ac:dyDescent="0.25">
      <c r="A483" s="295" t="s">
        <v>3096</v>
      </c>
      <c r="B483" s="295" t="s">
        <v>2925</v>
      </c>
      <c r="C483" s="295" t="s">
        <v>3097</v>
      </c>
      <c r="D483" s="295" t="s">
        <v>2927</v>
      </c>
      <c r="E483" s="295" t="s">
        <v>3098</v>
      </c>
      <c r="F483" s="295" t="s">
        <v>3099</v>
      </c>
      <c r="G483" s="295" t="s">
        <v>168</v>
      </c>
      <c r="H483" s="295" t="s">
        <v>1632</v>
      </c>
      <c r="I483" s="295" t="s">
        <v>1598</v>
      </c>
      <c r="J483" s="295" t="s">
        <v>177</v>
      </c>
      <c r="K483" s="295" t="s">
        <v>1603</v>
      </c>
      <c r="L483" s="286">
        <v>5</v>
      </c>
      <c r="M483" s="295" t="s">
        <v>171</v>
      </c>
    </row>
    <row r="484" spans="1:13" ht="15" customHeight="1" x14ac:dyDescent="0.25">
      <c r="A484" s="295" t="s">
        <v>3100</v>
      </c>
      <c r="B484" s="295" t="s">
        <v>3101</v>
      </c>
      <c r="C484" s="295" t="s">
        <v>3102</v>
      </c>
      <c r="D484" s="295" t="s">
        <v>3103</v>
      </c>
      <c r="E484" s="295" t="s">
        <v>2957</v>
      </c>
      <c r="F484" s="295" t="s">
        <v>3104</v>
      </c>
      <c r="G484" s="295" t="s">
        <v>168</v>
      </c>
      <c r="H484" s="295" t="s">
        <v>1632</v>
      </c>
      <c r="I484" s="295" t="s">
        <v>1598</v>
      </c>
      <c r="J484" s="295" t="s">
        <v>177</v>
      </c>
      <c r="K484" s="295" t="s">
        <v>1603</v>
      </c>
      <c r="L484" s="286">
        <v>7</v>
      </c>
      <c r="M484" s="295" t="s">
        <v>171</v>
      </c>
    </row>
    <row r="485" spans="1:13" ht="15" customHeight="1" x14ac:dyDescent="0.25">
      <c r="A485" s="295" t="s">
        <v>3105</v>
      </c>
      <c r="B485" s="295" t="s">
        <v>3106</v>
      </c>
      <c r="C485" s="295" t="s">
        <v>3107</v>
      </c>
      <c r="D485" s="295" t="s">
        <v>3108</v>
      </c>
      <c r="E485" s="295" t="s">
        <v>1880</v>
      </c>
      <c r="F485" s="295" t="s">
        <v>3109</v>
      </c>
      <c r="G485" s="295" t="s">
        <v>168</v>
      </c>
      <c r="H485" s="295" t="s">
        <v>1632</v>
      </c>
      <c r="I485" s="295" t="s">
        <v>1598</v>
      </c>
      <c r="J485" s="295" t="s">
        <v>177</v>
      </c>
      <c r="K485" s="295" t="s">
        <v>1603</v>
      </c>
      <c r="L485" s="286">
        <v>7</v>
      </c>
      <c r="M485" s="295" t="s">
        <v>171</v>
      </c>
    </row>
    <row r="486" spans="1:13" ht="15" customHeight="1" x14ac:dyDescent="0.25">
      <c r="A486" s="295" t="s">
        <v>3110</v>
      </c>
      <c r="B486" s="295" t="s">
        <v>3110</v>
      </c>
      <c r="C486" s="295" t="s">
        <v>299</v>
      </c>
      <c r="D486" s="295" t="s">
        <v>299</v>
      </c>
      <c r="E486" s="295" t="s">
        <v>1606</v>
      </c>
      <c r="F486" s="295" t="s">
        <v>3111</v>
      </c>
      <c r="G486" s="295" t="s">
        <v>1594</v>
      </c>
      <c r="H486" s="295" t="s">
        <v>1589</v>
      </c>
      <c r="I486" s="295" t="s">
        <v>1598</v>
      </c>
      <c r="J486" s="295" t="s">
        <v>177</v>
      </c>
      <c r="L486" s="286">
        <v>7</v>
      </c>
      <c r="M486" s="295" t="s">
        <v>171</v>
      </c>
    </row>
    <row r="487" spans="1:13" ht="15" customHeight="1" x14ac:dyDescent="0.25">
      <c r="A487" s="295" t="s">
        <v>3112</v>
      </c>
      <c r="B487" s="295" t="s">
        <v>3113</v>
      </c>
      <c r="C487" s="295" t="s">
        <v>3114</v>
      </c>
      <c r="D487" s="295" t="s">
        <v>3115</v>
      </c>
      <c r="E487" s="295" t="s">
        <v>1867</v>
      </c>
      <c r="F487" s="295" t="s">
        <v>3116</v>
      </c>
      <c r="G487" s="295" t="s">
        <v>168</v>
      </c>
      <c r="H487" s="295" t="s">
        <v>1632</v>
      </c>
      <c r="I487" s="295" t="s">
        <v>1598</v>
      </c>
      <c r="J487" s="295" t="s">
        <v>177</v>
      </c>
      <c r="K487" s="295" t="s">
        <v>1603</v>
      </c>
      <c r="L487" s="286">
        <v>6</v>
      </c>
      <c r="M487" s="295" t="s">
        <v>171</v>
      </c>
    </row>
    <row r="488" spans="1:13" ht="15" customHeight="1" x14ac:dyDescent="0.25">
      <c r="A488" s="295" t="s">
        <v>3117</v>
      </c>
      <c r="B488" s="295" t="s">
        <v>3118</v>
      </c>
      <c r="C488" s="295" t="s">
        <v>3119</v>
      </c>
      <c r="D488" s="295" t="s">
        <v>3120</v>
      </c>
      <c r="E488" s="295" t="s">
        <v>1880</v>
      </c>
      <c r="F488" s="295" t="s">
        <v>3121</v>
      </c>
      <c r="G488" s="295" t="s">
        <v>168</v>
      </c>
      <c r="H488" s="295" t="s">
        <v>1632</v>
      </c>
      <c r="I488" s="295" t="s">
        <v>1598</v>
      </c>
      <c r="J488" s="295" t="s">
        <v>177</v>
      </c>
      <c r="K488" s="295" t="s">
        <v>1603</v>
      </c>
      <c r="L488" s="286">
        <v>7</v>
      </c>
      <c r="M488" s="295" t="s">
        <v>171</v>
      </c>
    </row>
    <row r="489" spans="1:13" ht="15" customHeight="1" x14ac:dyDescent="0.25">
      <c r="A489" s="295" t="s">
        <v>3122</v>
      </c>
      <c r="B489" s="295" t="s">
        <v>3122</v>
      </c>
      <c r="C489" s="295" t="s">
        <v>3123</v>
      </c>
      <c r="D489" s="295" t="s">
        <v>3123</v>
      </c>
      <c r="E489" s="295" t="s">
        <v>3124</v>
      </c>
      <c r="F489" s="295" t="s">
        <v>3125</v>
      </c>
      <c r="G489" s="295" t="s">
        <v>168</v>
      </c>
      <c r="H489" s="295" t="s">
        <v>1589</v>
      </c>
      <c r="I489" s="295" t="s">
        <v>1598</v>
      </c>
      <c r="J489" s="295" t="s">
        <v>177</v>
      </c>
      <c r="K489" s="295" t="s">
        <v>1603</v>
      </c>
      <c r="L489" s="286">
        <v>0</v>
      </c>
      <c r="M489" s="295" t="s">
        <v>16372</v>
      </c>
    </row>
    <row r="490" spans="1:13" ht="15" customHeight="1" x14ac:dyDescent="0.25">
      <c r="A490" s="295" t="s">
        <v>3126</v>
      </c>
      <c r="B490" s="295" t="s">
        <v>3127</v>
      </c>
      <c r="C490" s="295" t="s">
        <v>3128</v>
      </c>
      <c r="D490" s="295" t="s">
        <v>3129</v>
      </c>
      <c r="E490" s="295" t="s">
        <v>1606</v>
      </c>
      <c r="F490" s="295" t="s">
        <v>3130</v>
      </c>
      <c r="G490" s="295" t="s">
        <v>168</v>
      </c>
      <c r="H490" s="295" t="s">
        <v>1632</v>
      </c>
      <c r="I490" s="295" t="s">
        <v>1598</v>
      </c>
      <c r="J490" s="295" t="s">
        <v>177</v>
      </c>
      <c r="K490" s="295" t="s">
        <v>1603</v>
      </c>
      <c r="L490" s="286">
        <v>8</v>
      </c>
      <c r="M490" s="295" t="s">
        <v>171</v>
      </c>
    </row>
    <row r="491" spans="1:13" ht="15" customHeight="1" x14ac:dyDescent="0.25">
      <c r="A491" s="295" t="s">
        <v>3131</v>
      </c>
      <c r="B491" s="295" t="s">
        <v>3132</v>
      </c>
      <c r="C491" s="295" t="s">
        <v>3133</v>
      </c>
      <c r="D491" s="295" t="s">
        <v>3134</v>
      </c>
      <c r="E491" s="295" t="s">
        <v>1606</v>
      </c>
      <c r="F491" s="295" t="s">
        <v>3135</v>
      </c>
      <c r="G491" s="295" t="s">
        <v>168</v>
      </c>
      <c r="H491" s="295" t="s">
        <v>1632</v>
      </c>
      <c r="I491" s="295" t="s">
        <v>1598</v>
      </c>
      <c r="J491" s="295" t="s">
        <v>177</v>
      </c>
      <c r="K491" s="295" t="s">
        <v>1603</v>
      </c>
      <c r="L491" s="286">
        <v>10</v>
      </c>
      <c r="M491" s="295" t="s">
        <v>171</v>
      </c>
    </row>
    <row r="492" spans="1:13" ht="15" customHeight="1" x14ac:dyDescent="0.25">
      <c r="A492" s="295" t="s">
        <v>3136</v>
      </c>
      <c r="B492" s="295" t="s">
        <v>3137</v>
      </c>
      <c r="C492" s="295" t="s">
        <v>3138</v>
      </c>
      <c r="D492" s="295" t="s">
        <v>3139</v>
      </c>
      <c r="E492" s="295" t="s">
        <v>1592</v>
      </c>
      <c r="F492" s="295" t="s">
        <v>3140</v>
      </c>
      <c r="G492" s="295" t="s">
        <v>168</v>
      </c>
      <c r="H492" s="295" t="s">
        <v>1632</v>
      </c>
      <c r="I492" s="295" t="s">
        <v>1598</v>
      </c>
      <c r="J492" s="295" t="s">
        <v>177</v>
      </c>
      <c r="K492" s="295" t="s">
        <v>1603</v>
      </c>
      <c r="L492" s="286">
        <v>4</v>
      </c>
      <c r="M492" s="295" t="s">
        <v>171</v>
      </c>
    </row>
    <row r="493" spans="1:13" ht="15" customHeight="1" x14ac:dyDescent="0.25">
      <c r="A493" s="295" t="s">
        <v>3141</v>
      </c>
      <c r="B493" s="295" t="s">
        <v>3142</v>
      </c>
      <c r="C493" s="295" t="s">
        <v>3143</v>
      </c>
      <c r="D493" s="295" t="s">
        <v>3144</v>
      </c>
      <c r="E493" s="295" t="s">
        <v>1606</v>
      </c>
      <c r="F493" s="295" t="s">
        <v>3145</v>
      </c>
      <c r="G493" s="295" t="s">
        <v>168</v>
      </c>
      <c r="H493" s="295" t="s">
        <v>1632</v>
      </c>
      <c r="I493" s="295" t="s">
        <v>1598</v>
      </c>
      <c r="J493" s="295" t="s">
        <v>177</v>
      </c>
      <c r="K493" s="295" t="s">
        <v>1603</v>
      </c>
      <c r="L493" s="286">
        <v>7</v>
      </c>
      <c r="M493" s="295" t="s">
        <v>171</v>
      </c>
    </row>
    <row r="494" spans="1:13" ht="15" customHeight="1" x14ac:dyDescent="0.25">
      <c r="A494" s="295" t="s">
        <v>3146</v>
      </c>
      <c r="B494" s="295" t="s">
        <v>3147</v>
      </c>
      <c r="C494" s="295" t="s">
        <v>3148</v>
      </c>
      <c r="D494" s="295" t="s">
        <v>3149</v>
      </c>
      <c r="E494" s="295" t="s">
        <v>3150</v>
      </c>
      <c r="F494" s="295" t="s">
        <v>3151</v>
      </c>
      <c r="G494" s="295" t="s">
        <v>168</v>
      </c>
      <c r="H494" s="295" t="s">
        <v>1632</v>
      </c>
      <c r="I494" s="295" t="s">
        <v>1598</v>
      </c>
      <c r="J494" s="295" t="s">
        <v>177</v>
      </c>
      <c r="K494" s="295" t="s">
        <v>1603</v>
      </c>
      <c r="L494" s="286">
        <v>6</v>
      </c>
      <c r="M494" s="295" t="s">
        <v>171</v>
      </c>
    </row>
    <row r="495" spans="1:13" ht="15" customHeight="1" x14ac:dyDescent="0.25">
      <c r="A495" s="295" t="s">
        <v>3152</v>
      </c>
      <c r="B495" s="295" t="s">
        <v>2985</v>
      </c>
      <c r="C495" s="295" t="s">
        <v>3153</v>
      </c>
      <c r="D495" s="295" t="s">
        <v>2987</v>
      </c>
      <c r="E495" s="295" t="s">
        <v>1696</v>
      </c>
      <c r="F495" s="295" t="s">
        <v>3090</v>
      </c>
      <c r="G495" s="295" t="s">
        <v>168</v>
      </c>
      <c r="H495" s="295" t="s">
        <v>1632</v>
      </c>
      <c r="I495" s="295" t="s">
        <v>1598</v>
      </c>
      <c r="J495" s="295" t="s">
        <v>177</v>
      </c>
      <c r="K495" s="295" t="s">
        <v>1603</v>
      </c>
      <c r="L495" s="286">
        <v>4</v>
      </c>
      <c r="M495" s="295" t="s">
        <v>171</v>
      </c>
    </row>
    <row r="496" spans="1:13" ht="15" customHeight="1" x14ac:dyDescent="0.25">
      <c r="A496" s="295" t="s">
        <v>16498</v>
      </c>
      <c r="B496" s="295" t="s">
        <v>16499</v>
      </c>
      <c r="C496" s="295" t="s">
        <v>17088</v>
      </c>
      <c r="D496" s="295" t="s">
        <v>17649</v>
      </c>
      <c r="E496" s="295" t="s">
        <v>17665</v>
      </c>
      <c r="G496" s="295" t="s">
        <v>168</v>
      </c>
      <c r="H496" s="295" t="s">
        <v>1632</v>
      </c>
      <c r="I496" s="295" t="s">
        <v>14673</v>
      </c>
      <c r="J496" s="295" t="s">
        <v>17926</v>
      </c>
      <c r="K496" s="295" t="s">
        <v>14674</v>
      </c>
      <c r="L496" s="287">
        <v>2</v>
      </c>
      <c r="M496" s="295" t="s">
        <v>171</v>
      </c>
    </row>
    <row r="497" spans="1:13" ht="15" customHeight="1" x14ac:dyDescent="0.25">
      <c r="A497" s="295" t="s">
        <v>297</v>
      </c>
      <c r="B497" s="295" t="s">
        <v>297</v>
      </c>
      <c r="C497" s="295" t="s">
        <v>298</v>
      </c>
      <c r="D497" s="295" t="s">
        <v>298</v>
      </c>
      <c r="E497" s="295" t="s">
        <v>1606</v>
      </c>
      <c r="F497" s="295" t="s">
        <v>3154</v>
      </c>
      <c r="G497" s="295" t="s">
        <v>1676</v>
      </c>
      <c r="H497" s="295" t="s">
        <v>1589</v>
      </c>
      <c r="I497" s="295" t="s">
        <v>1598</v>
      </c>
      <c r="J497" s="295" t="s">
        <v>179</v>
      </c>
      <c r="K497" s="295" t="s">
        <v>1603</v>
      </c>
      <c r="L497" s="287">
        <v>6</v>
      </c>
      <c r="M497" s="295" t="s">
        <v>171</v>
      </c>
    </row>
    <row r="498" spans="1:13" ht="15" customHeight="1" x14ac:dyDescent="0.25">
      <c r="A498" s="295" t="s">
        <v>3155</v>
      </c>
      <c r="B498" s="295" t="s">
        <v>3155</v>
      </c>
      <c r="C498" s="295" t="s">
        <v>3156</v>
      </c>
      <c r="D498" s="295" t="s">
        <v>3156</v>
      </c>
      <c r="E498" s="295" t="s">
        <v>1606</v>
      </c>
      <c r="F498" s="295" t="s">
        <v>3154</v>
      </c>
      <c r="G498" s="295" t="s">
        <v>1678</v>
      </c>
      <c r="H498" s="295" t="s">
        <v>1589</v>
      </c>
      <c r="I498" s="295" t="s">
        <v>1598</v>
      </c>
      <c r="J498" s="295" t="s">
        <v>179</v>
      </c>
      <c r="K498" s="295" t="s">
        <v>1603</v>
      </c>
      <c r="L498" s="286">
        <v>6</v>
      </c>
      <c r="M498" s="295" t="s">
        <v>171</v>
      </c>
    </row>
    <row r="499" spans="1:13" ht="15" customHeight="1" x14ac:dyDescent="0.25">
      <c r="A499" s="295" t="s">
        <v>3157</v>
      </c>
      <c r="B499" s="295" t="s">
        <v>3157</v>
      </c>
      <c r="C499" s="295" t="s">
        <v>300</v>
      </c>
      <c r="D499" s="295" t="s">
        <v>300</v>
      </c>
      <c r="E499" s="295" t="s">
        <v>1606</v>
      </c>
      <c r="F499" s="295" t="s">
        <v>3158</v>
      </c>
      <c r="G499" s="295" t="s">
        <v>1594</v>
      </c>
      <c r="H499" s="295" t="s">
        <v>1589</v>
      </c>
      <c r="I499" s="295" t="s">
        <v>1598</v>
      </c>
      <c r="J499" s="295" t="s">
        <v>179</v>
      </c>
      <c r="L499" s="286">
        <v>6</v>
      </c>
      <c r="M499" s="295" t="s">
        <v>171</v>
      </c>
    </row>
    <row r="500" spans="1:13" ht="15" customHeight="1" x14ac:dyDescent="0.25">
      <c r="A500" s="295" t="s">
        <v>3159</v>
      </c>
      <c r="B500" s="295" t="s">
        <v>3160</v>
      </c>
      <c r="C500" s="295" t="s">
        <v>3161</v>
      </c>
      <c r="D500" s="295" t="s">
        <v>3162</v>
      </c>
      <c r="E500" s="295" t="s">
        <v>3163</v>
      </c>
      <c r="F500" s="295" t="s">
        <v>3164</v>
      </c>
      <c r="G500" s="295" t="s">
        <v>168</v>
      </c>
      <c r="H500" s="295" t="s">
        <v>1632</v>
      </c>
      <c r="I500" s="295" t="s">
        <v>1746</v>
      </c>
      <c r="J500" s="295" t="s">
        <v>581</v>
      </c>
      <c r="K500" s="295" t="s">
        <v>1603</v>
      </c>
      <c r="L500" s="287">
        <v>6</v>
      </c>
      <c r="M500" s="295" t="s">
        <v>171</v>
      </c>
    </row>
    <row r="501" spans="1:13" ht="15" customHeight="1" x14ac:dyDescent="0.25">
      <c r="A501" s="295" t="s">
        <v>3165</v>
      </c>
      <c r="B501" s="295" t="s">
        <v>3166</v>
      </c>
      <c r="C501" s="295" t="s">
        <v>3167</v>
      </c>
      <c r="D501" s="295" t="s">
        <v>3168</v>
      </c>
      <c r="E501" s="295" t="s">
        <v>3169</v>
      </c>
      <c r="F501" s="295" t="s">
        <v>3170</v>
      </c>
      <c r="G501" s="295" t="s">
        <v>168</v>
      </c>
      <c r="H501" s="295" t="s">
        <v>1632</v>
      </c>
      <c r="I501" s="295" t="s">
        <v>1746</v>
      </c>
      <c r="J501" s="295" t="s">
        <v>581</v>
      </c>
      <c r="K501" s="295" t="s">
        <v>1603</v>
      </c>
      <c r="L501" s="287">
        <v>6</v>
      </c>
      <c r="M501" s="295" t="s">
        <v>171</v>
      </c>
    </row>
    <row r="502" spans="1:13" ht="15" customHeight="1" x14ac:dyDescent="0.25">
      <c r="A502" s="295" t="s">
        <v>303</v>
      </c>
      <c r="B502" s="295" t="s">
        <v>303</v>
      </c>
      <c r="C502" s="295" t="s">
        <v>302</v>
      </c>
      <c r="D502" s="295" t="s">
        <v>302</v>
      </c>
      <c r="E502" s="295" t="s">
        <v>3171</v>
      </c>
      <c r="F502" s="295" t="s">
        <v>3172</v>
      </c>
      <c r="G502" s="295" t="s">
        <v>1676</v>
      </c>
      <c r="H502" s="295" t="s">
        <v>1589</v>
      </c>
      <c r="I502" s="295" t="s">
        <v>1746</v>
      </c>
      <c r="J502" s="295" t="s">
        <v>581</v>
      </c>
      <c r="K502" s="295" t="s">
        <v>1603</v>
      </c>
      <c r="L502" s="287">
        <v>6</v>
      </c>
      <c r="M502" s="295" t="s">
        <v>171</v>
      </c>
    </row>
    <row r="503" spans="1:13" ht="15" customHeight="1" x14ac:dyDescent="0.25">
      <c r="A503" s="295" t="s">
        <v>3160</v>
      </c>
      <c r="B503" s="295" t="s">
        <v>3160</v>
      </c>
      <c r="C503" s="295" t="s">
        <v>3162</v>
      </c>
      <c r="D503" s="295" t="s">
        <v>3162</v>
      </c>
      <c r="E503" s="295" t="s">
        <v>3173</v>
      </c>
      <c r="F503" s="295" t="s">
        <v>3164</v>
      </c>
      <c r="G503" s="295" t="s">
        <v>1738</v>
      </c>
      <c r="H503" s="295" t="s">
        <v>1589</v>
      </c>
      <c r="I503" s="295" t="s">
        <v>1746</v>
      </c>
      <c r="J503" s="295" t="s">
        <v>581</v>
      </c>
      <c r="K503" s="295" t="s">
        <v>1603</v>
      </c>
      <c r="L503" s="286">
        <v>6</v>
      </c>
      <c r="M503" s="295" t="s">
        <v>171</v>
      </c>
    </row>
    <row r="504" spans="1:13" ht="15" customHeight="1" x14ac:dyDescent="0.25">
      <c r="A504" s="295" t="s">
        <v>3166</v>
      </c>
      <c r="B504" s="295" t="s">
        <v>3166</v>
      </c>
      <c r="C504" s="295" t="s">
        <v>3168</v>
      </c>
      <c r="D504" s="295" t="s">
        <v>3168</v>
      </c>
      <c r="E504" s="295" t="s">
        <v>3174</v>
      </c>
      <c r="F504" s="295" t="s">
        <v>3175</v>
      </c>
      <c r="G504" s="295" t="s">
        <v>1738</v>
      </c>
      <c r="H504" s="295" t="s">
        <v>1589</v>
      </c>
      <c r="I504" s="295" t="s">
        <v>1746</v>
      </c>
      <c r="J504" s="295" t="s">
        <v>581</v>
      </c>
      <c r="K504" s="295" t="s">
        <v>1603</v>
      </c>
      <c r="L504" s="286">
        <v>6</v>
      </c>
      <c r="M504" s="295" t="s">
        <v>171</v>
      </c>
    </row>
    <row r="505" spans="1:13" ht="15" customHeight="1" x14ac:dyDescent="0.25">
      <c r="A505" s="295" t="s">
        <v>3176</v>
      </c>
      <c r="B505" s="295" t="s">
        <v>3177</v>
      </c>
      <c r="C505" s="295" t="s">
        <v>3178</v>
      </c>
      <c r="D505" s="295" t="s">
        <v>3179</v>
      </c>
      <c r="E505" s="295" t="s">
        <v>3180</v>
      </c>
      <c r="F505" s="295" t="s">
        <v>3181</v>
      </c>
      <c r="G505" s="295" t="s">
        <v>168</v>
      </c>
      <c r="H505" s="295" t="s">
        <v>1632</v>
      </c>
      <c r="I505" s="295" t="s">
        <v>1746</v>
      </c>
      <c r="J505" s="295" t="s">
        <v>581</v>
      </c>
      <c r="K505" s="295" t="s">
        <v>1603</v>
      </c>
      <c r="L505" s="286">
        <v>9</v>
      </c>
      <c r="M505" s="295" t="s">
        <v>171</v>
      </c>
    </row>
    <row r="506" spans="1:13" ht="15" customHeight="1" x14ac:dyDescent="0.25">
      <c r="A506" s="295" t="s">
        <v>3182</v>
      </c>
      <c r="B506" s="295" t="s">
        <v>3182</v>
      </c>
      <c r="C506" s="295" t="s">
        <v>3183</v>
      </c>
      <c r="D506" s="295" t="s">
        <v>3183</v>
      </c>
      <c r="E506" s="295" t="s">
        <v>1906</v>
      </c>
      <c r="F506" s="295" t="s">
        <v>3184</v>
      </c>
      <c r="G506" s="295" t="s">
        <v>1594</v>
      </c>
      <c r="H506" s="295" t="s">
        <v>1589</v>
      </c>
      <c r="I506" s="295" t="s">
        <v>1746</v>
      </c>
      <c r="J506" s="295" t="s">
        <v>581</v>
      </c>
      <c r="L506" s="286">
        <v>6</v>
      </c>
      <c r="M506" s="295" t="s">
        <v>171</v>
      </c>
    </row>
    <row r="507" spans="1:13" ht="15" customHeight="1" x14ac:dyDescent="0.25">
      <c r="A507" s="295" t="s">
        <v>16501</v>
      </c>
      <c r="B507" s="295" t="s">
        <v>16501</v>
      </c>
      <c r="C507" s="295" t="s">
        <v>17090</v>
      </c>
      <c r="D507" s="295" t="s">
        <v>17090</v>
      </c>
      <c r="E507" s="295" t="s">
        <v>17666</v>
      </c>
      <c r="G507" s="295" t="s">
        <v>168</v>
      </c>
      <c r="H507" s="295" t="s">
        <v>1589</v>
      </c>
      <c r="I507" s="295" t="s">
        <v>14673</v>
      </c>
      <c r="J507" s="295" t="s">
        <v>17934</v>
      </c>
      <c r="K507" s="295" t="s">
        <v>14674</v>
      </c>
      <c r="L507" s="287">
        <v>4</v>
      </c>
      <c r="M507" s="295" t="s">
        <v>171</v>
      </c>
    </row>
    <row r="508" spans="1:13" ht="15" customHeight="1" x14ac:dyDescent="0.25">
      <c r="A508" s="295" t="s">
        <v>16502</v>
      </c>
      <c r="B508" s="295" t="s">
        <v>16502</v>
      </c>
      <c r="C508" s="295" t="s">
        <v>17091</v>
      </c>
      <c r="D508" s="295" t="s">
        <v>17091</v>
      </c>
      <c r="E508" s="295" t="s">
        <v>17667</v>
      </c>
      <c r="G508" s="295" t="s">
        <v>168</v>
      </c>
      <c r="H508" s="295" t="s">
        <v>1589</v>
      </c>
      <c r="I508" s="295" t="s">
        <v>14673</v>
      </c>
      <c r="J508" s="295" t="s">
        <v>17934</v>
      </c>
      <c r="K508" s="295" t="s">
        <v>14674</v>
      </c>
      <c r="L508" s="287">
        <v>2</v>
      </c>
      <c r="M508" s="295" t="s">
        <v>171</v>
      </c>
    </row>
    <row r="509" spans="1:13" ht="15" customHeight="1" x14ac:dyDescent="0.25">
      <c r="A509" s="295" t="s">
        <v>16503</v>
      </c>
      <c r="B509" s="295" t="s">
        <v>16503</v>
      </c>
      <c r="C509" s="295" t="s">
        <v>17092</v>
      </c>
      <c r="D509" s="295" t="s">
        <v>17092</v>
      </c>
      <c r="E509" s="295" t="s">
        <v>17668</v>
      </c>
      <c r="G509" s="295" t="s">
        <v>168</v>
      </c>
      <c r="H509" s="295" t="s">
        <v>1589</v>
      </c>
      <c r="I509" s="295" t="s">
        <v>14673</v>
      </c>
      <c r="J509" s="295" t="s">
        <v>17934</v>
      </c>
      <c r="K509" s="295" t="s">
        <v>14674</v>
      </c>
      <c r="L509" s="287">
        <v>6</v>
      </c>
      <c r="M509" s="295" t="s">
        <v>171</v>
      </c>
    </row>
    <row r="510" spans="1:13" ht="15" customHeight="1" x14ac:dyDescent="0.25">
      <c r="A510" s="295" t="s">
        <v>16504</v>
      </c>
      <c r="B510" s="295" t="s">
        <v>16504</v>
      </c>
      <c r="C510" s="295" t="s">
        <v>17093</v>
      </c>
      <c r="D510" s="295" t="s">
        <v>17093</v>
      </c>
      <c r="E510" s="295" t="s">
        <v>17669</v>
      </c>
      <c r="G510" s="295" t="s">
        <v>168</v>
      </c>
      <c r="H510" s="295" t="s">
        <v>1589</v>
      </c>
      <c r="I510" s="295" t="s">
        <v>14673</v>
      </c>
      <c r="J510" s="295" t="s">
        <v>17934</v>
      </c>
      <c r="K510" s="295" t="s">
        <v>14674</v>
      </c>
      <c r="L510" s="287">
        <v>6</v>
      </c>
      <c r="M510" s="295" t="s">
        <v>171</v>
      </c>
    </row>
    <row r="511" spans="1:13" ht="15" customHeight="1" x14ac:dyDescent="0.25">
      <c r="A511" s="295" t="s">
        <v>16505</v>
      </c>
      <c r="B511" s="295" t="s">
        <v>16501</v>
      </c>
      <c r="C511" s="295" t="s">
        <v>17094</v>
      </c>
      <c r="D511" s="295" t="s">
        <v>17090</v>
      </c>
      <c r="E511" s="295" t="s">
        <v>17670</v>
      </c>
      <c r="G511" s="295" t="s">
        <v>168</v>
      </c>
      <c r="H511" s="295" t="s">
        <v>1632</v>
      </c>
      <c r="I511" s="295" t="s">
        <v>14673</v>
      </c>
      <c r="J511" s="295" t="s">
        <v>17934</v>
      </c>
      <c r="K511" s="295" t="s">
        <v>14674</v>
      </c>
      <c r="L511" s="287">
        <v>4</v>
      </c>
      <c r="M511" s="295" t="s">
        <v>171</v>
      </c>
    </row>
    <row r="512" spans="1:13" ht="15" customHeight="1" x14ac:dyDescent="0.25">
      <c r="A512" s="295" t="s">
        <v>16500</v>
      </c>
      <c r="B512" s="295" t="s">
        <v>16500</v>
      </c>
      <c r="C512" s="295" t="s">
        <v>17089</v>
      </c>
      <c r="D512" s="295" t="s">
        <v>17089</v>
      </c>
      <c r="G512" s="295" t="s">
        <v>1594</v>
      </c>
      <c r="H512" s="295" t="s">
        <v>1589</v>
      </c>
      <c r="I512" s="295" t="s">
        <v>14673</v>
      </c>
      <c r="J512" s="295" t="s">
        <v>17934</v>
      </c>
      <c r="K512" s="295" t="s">
        <v>14674</v>
      </c>
      <c r="L512" s="287">
        <v>4</v>
      </c>
      <c r="M512" s="295" t="s">
        <v>171</v>
      </c>
    </row>
    <row r="513" spans="1:13" ht="15" customHeight="1" x14ac:dyDescent="0.25">
      <c r="A513" s="295" t="s">
        <v>3185</v>
      </c>
      <c r="B513" s="295" t="s">
        <v>3185</v>
      </c>
      <c r="C513" s="295" t="s">
        <v>3186</v>
      </c>
      <c r="D513" s="295" t="s">
        <v>3186</v>
      </c>
      <c r="E513" s="295" t="s">
        <v>3187</v>
      </c>
      <c r="F513" s="295" t="s">
        <v>3188</v>
      </c>
      <c r="G513" s="295" t="s">
        <v>168</v>
      </c>
      <c r="H513" s="295" t="s">
        <v>1589</v>
      </c>
      <c r="I513" s="295" t="s">
        <v>1598</v>
      </c>
      <c r="J513" s="295" t="s">
        <v>3189</v>
      </c>
      <c r="K513" s="295" t="s">
        <v>1603</v>
      </c>
      <c r="L513" s="286">
        <v>10</v>
      </c>
      <c r="M513" s="295" t="s">
        <v>171</v>
      </c>
    </row>
    <row r="514" spans="1:13" ht="15" customHeight="1" x14ac:dyDescent="0.25">
      <c r="A514" s="295" t="s">
        <v>304</v>
      </c>
      <c r="B514" s="295" t="s">
        <v>3191</v>
      </c>
      <c r="C514" s="295" t="s">
        <v>301</v>
      </c>
      <c r="D514" s="295" t="s">
        <v>3192</v>
      </c>
      <c r="E514" s="295" t="s">
        <v>1618</v>
      </c>
      <c r="F514" s="295" t="s">
        <v>3193</v>
      </c>
      <c r="G514" s="295" t="s">
        <v>168</v>
      </c>
      <c r="H514" s="295" t="s">
        <v>1632</v>
      </c>
      <c r="I514" s="283" t="s">
        <v>1598</v>
      </c>
      <c r="J514" s="283" t="s">
        <v>3189</v>
      </c>
      <c r="K514" s="283" t="s">
        <v>1603</v>
      </c>
      <c r="L514" s="287">
        <v>8</v>
      </c>
      <c r="M514" s="295" t="s">
        <v>171</v>
      </c>
    </row>
    <row r="515" spans="1:13" ht="15" customHeight="1" x14ac:dyDescent="0.25">
      <c r="A515" s="295" t="s">
        <v>3194</v>
      </c>
      <c r="B515" s="295" t="s">
        <v>3195</v>
      </c>
      <c r="C515" s="295" t="s">
        <v>3196</v>
      </c>
      <c r="D515" s="295" t="s">
        <v>3196</v>
      </c>
      <c r="E515" s="295" t="s">
        <v>3197</v>
      </c>
      <c r="F515" s="295" t="s">
        <v>3198</v>
      </c>
      <c r="G515" s="295" t="s">
        <v>1676</v>
      </c>
      <c r="H515" s="295" t="s">
        <v>1589</v>
      </c>
      <c r="I515" s="295" t="s">
        <v>1598</v>
      </c>
      <c r="J515" s="295" t="s">
        <v>3189</v>
      </c>
      <c r="K515" s="295" t="s">
        <v>1603</v>
      </c>
      <c r="L515" s="286">
        <v>10</v>
      </c>
      <c r="M515" s="295" t="s">
        <v>171</v>
      </c>
    </row>
    <row r="516" spans="1:13" ht="15" customHeight="1" x14ac:dyDescent="0.25">
      <c r="A516" s="295" t="s">
        <v>3199</v>
      </c>
      <c r="B516" s="295" t="s">
        <v>3200</v>
      </c>
      <c r="C516" s="295" t="s">
        <v>3201</v>
      </c>
      <c r="D516" s="295" t="s">
        <v>3201</v>
      </c>
      <c r="E516" s="295" t="s">
        <v>3197</v>
      </c>
      <c r="F516" s="295" t="s">
        <v>3198</v>
      </c>
      <c r="G516" s="295" t="s">
        <v>1678</v>
      </c>
      <c r="H516" s="295" t="s">
        <v>1589</v>
      </c>
      <c r="I516" s="295" t="s">
        <v>1598</v>
      </c>
      <c r="J516" s="295" t="s">
        <v>3189</v>
      </c>
      <c r="K516" s="295" t="s">
        <v>1603</v>
      </c>
      <c r="L516" s="286">
        <v>10</v>
      </c>
      <c r="M516" s="295" t="s">
        <v>171</v>
      </c>
    </row>
    <row r="517" spans="1:13" ht="15" customHeight="1" x14ac:dyDescent="0.25">
      <c r="A517" s="295" t="s">
        <v>3202</v>
      </c>
      <c r="B517" s="295" t="s">
        <v>3203</v>
      </c>
      <c r="C517" s="295" t="s">
        <v>3204</v>
      </c>
      <c r="D517" s="295" t="s">
        <v>3205</v>
      </c>
      <c r="E517" s="295" t="s">
        <v>3206</v>
      </c>
      <c r="F517" s="295" t="s">
        <v>3207</v>
      </c>
      <c r="G517" s="295" t="s">
        <v>168</v>
      </c>
      <c r="H517" s="295" t="s">
        <v>1632</v>
      </c>
      <c r="I517" s="295" t="s">
        <v>1598</v>
      </c>
      <c r="J517" s="295" t="s">
        <v>3189</v>
      </c>
      <c r="K517" s="295" t="s">
        <v>1603</v>
      </c>
      <c r="L517" s="286">
        <v>5</v>
      </c>
      <c r="M517" s="295" t="s">
        <v>171</v>
      </c>
    </row>
    <row r="518" spans="1:13" ht="15" customHeight="1" x14ac:dyDescent="0.25">
      <c r="A518" s="295" t="s">
        <v>3208</v>
      </c>
      <c r="B518" s="295" t="s">
        <v>3208</v>
      </c>
      <c r="C518" s="295" t="s">
        <v>3209</v>
      </c>
      <c r="D518" s="295" t="s">
        <v>3209</v>
      </c>
      <c r="E518" s="295" t="s">
        <v>3187</v>
      </c>
      <c r="F518" s="295" t="s">
        <v>3210</v>
      </c>
      <c r="G518" s="295" t="s">
        <v>168</v>
      </c>
      <c r="H518" s="295" t="s">
        <v>1589</v>
      </c>
      <c r="I518" s="295" t="s">
        <v>1598</v>
      </c>
      <c r="J518" s="295" t="s">
        <v>3189</v>
      </c>
      <c r="K518" s="295" t="s">
        <v>1603</v>
      </c>
      <c r="L518" s="286">
        <v>0</v>
      </c>
      <c r="M518" s="295" t="s">
        <v>16372</v>
      </c>
    </row>
    <row r="519" spans="1:13" ht="15" customHeight="1" x14ac:dyDescent="0.25">
      <c r="A519" s="295" t="s">
        <v>3212</v>
      </c>
      <c r="B519" s="295" t="s">
        <v>3212</v>
      </c>
      <c r="C519" s="295" t="s">
        <v>3213</v>
      </c>
      <c r="D519" s="295" t="s">
        <v>3213</v>
      </c>
      <c r="E519" s="295" t="s">
        <v>1606</v>
      </c>
      <c r="F519" s="295" t="s">
        <v>3214</v>
      </c>
      <c r="G519" s="295" t="s">
        <v>168</v>
      </c>
      <c r="H519" s="295" t="s">
        <v>1589</v>
      </c>
      <c r="I519" s="295" t="s">
        <v>1598</v>
      </c>
      <c r="J519" s="295" t="s">
        <v>3189</v>
      </c>
      <c r="K519" s="295" t="s">
        <v>1603</v>
      </c>
      <c r="L519" s="286">
        <v>0</v>
      </c>
      <c r="M519" s="295" t="s">
        <v>16372</v>
      </c>
    </row>
    <row r="520" spans="1:13" ht="15" customHeight="1" x14ac:dyDescent="0.25">
      <c r="A520" s="295" t="s">
        <v>3190</v>
      </c>
      <c r="B520" s="295" t="s">
        <v>3185</v>
      </c>
      <c r="C520" s="295" t="s">
        <v>3215</v>
      </c>
      <c r="D520" s="295" t="s">
        <v>3186</v>
      </c>
      <c r="E520" s="295" t="s">
        <v>1618</v>
      </c>
      <c r="F520" s="295" t="s">
        <v>3188</v>
      </c>
      <c r="G520" s="295" t="s">
        <v>168</v>
      </c>
      <c r="H520" s="295" t="s">
        <v>1632</v>
      </c>
      <c r="I520" s="295" t="s">
        <v>1598</v>
      </c>
      <c r="J520" s="295" t="s">
        <v>3189</v>
      </c>
      <c r="K520" s="295" t="s">
        <v>1603</v>
      </c>
      <c r="L520" s="287">
        <v>10</v>
      </c>
      <c r="M520" s="295" t="s">
        <v>171</v>
      </c>
    </row>
    <row r="521" spans="1:13" ht="15" customHeight="1" x14ac:dyDescent="0.25">
      <c r="A521" s="295" t="s">
        <v>3211</v>
      </c>
      <c r="B521" s="295" t="s">
        <v>3208</v>
      </c>
      <c r="C521" s="295" t="s">
        <v>3216</v>
      </c>
      <c r="D521" s="295" t="s">
        <v>3209</v>
      </c>
      <c r="E521" s="295" t="s">
        <v>3217</v>
      </c>
      <c r="F521" s="295" t="s">
        <v>3218</v>
      </c>
      <c r="G521" s="295" t="s">
        <v>168</v>
      </c>
      <c r="H521" s="295" t="s">
        <v>1632</v>
      </c>
      <c r="I521" s="295" t="s">
        <v>1598</v>
      </c>
      <c r="J521" s="295" t="s">
        <v>3189</v>
      </c>
      <c r="K521" s="295" t="s">
        <v>1603</v>
      </c>
      <c r="L521" s="286">
        <v>0</v>
      </c>
      <c r="M521" s="295" t="s">
        <v>16372</v>
      </c>
    </row>
    <row r="522" spans="1:13" ht="15" customHeight="1" x14ac:dyDescent="0.25">
      <c r="A522" s="295" t="s">
        <v>3219</v>
      </c>
      <c r="B522" s="295" t="s">
        <v>3219</v>
      </c>
      <c r="C522" s="295" t="s">
        <v>3220</v>
      </c>
      <c r="D522" s="295" t="s">
        <v>3220</v>
      </c>
      <c r="E522" s="295" t="s">
        <v>1606</v>
      </c>
      <c r="F522" s="295" t="s">
        <v>3221</v>
      </c>
      <c r="G522" s="295" t="s">
        <v>168</v>
      </c>
      <c r="H522" s="295" t="s">
        <v>1589</v>
      </c>
      <c r="I522" s="295" t="s">
        <v>1598</v>
      </c>
      <c r="J522" s="295" t="s">
        <v>3189</v>
      </c>
      <c r="K522" s="295" t="s">
        <v>1603</v>
      </c>
      <c r="L522" s="286">
        <v>0</v>
      </c>
      <c r="M522" s="295" t="s">
        <v>16372</v>
      </c>
    </row>
    <row r="523" spans="1:13" ht="15" customHeight="1" x14ac:dyDescent="0.25">
      <c r="A523" s="295" t="s">
        <v>3203</v>
      </c>
      <c r="B523" s="295" t="s">
        <v>3203</v>
      </c>
      <c r="C523" s="295" t="s">
        <v>3205</v>
      </c>
      <c r="D523" s="295" t="s">
        <v>3205</v>
      </c>
      <c r="E523" s="295" t="s">
        <v>3222</v>
      </c>
      <c r="F523" s="295" t="s">
        <v>3223</v>
      </c>
      <c r="G523" s="295" t="s">
        <v>168</v>
      </c>
      <c r="H523" s="295" t="s">
        <v>1589</v>
      </c>
      <c r="I523" s="295" t="s">
        <v>1598</v>
      </c>
      <c r="J523" s="295" t="s">
        <v>3189</v>
      </c>
      <c r="K523" s="295" t="s">
        <v>1603</v>
      </c>
      <c r="L523" s="286">
        <v>5</v>
      </c>
      <c r="M523" s="295" t="s">
        <v>171</v>
      </c>
    </row>
    <row r="524" spans="1:13" ht="15" customHeight="1" x14ac:dyDescent="0.25">
      <c r="A524" s="295" t="s">
        <v>3224</v>
      </c>
      <c r="B524" s="295" t="s">
        <v>3224</v>
      </c>
      <c r="C524" s="295" t="s">
        <v>3225</v>
      </c>
      <c r="D524" s="295" t="s">
        <v>3225</v>
      </c>
      <c r="E524" s="295" t="s">
        <v>1606</v>
      </c>
      <c r="F524" s="295" t="s">
        <v>3226</v>
      </c>
      <c r="G524" s="295" t="s">
        <v>168</v>
      </c>
      <c r="H524" s="295" t="s">
        <v>1589</v>
      </c>
      <c r="I524" s="295" t="s">
        <v>1598</v>
      </c>
      <c r="J524" s="295" t="s">
        <v>3189</v>
      </c>
      <c r="K524" s="295" t="s">
        <v>1603</v>
      </c>
      <c r="L524" s="286">
        <v>0</v>
      </c>
      <c r="M524" s="295" t="s">
        <v>16372</v>
      </c>
    </row>
    <row r="525" spans="1:13" ht="15" customHeight="1" x14ac:dyDescent="0.25">
      <c r="A525" s="295" t="s">
        <v>3227</v>
      </c>
      <c r="B525" s="295" t="s">
        <v>3227</v>
      </c>
      <c r="C525" s="295" t="s">
        <v>3228</v>
      </c>
      <c r="D525" s="295" t="s">
        <v>3228</v>
      </c>
      <c r="E525" s="295" t="s">
        <v>1606</v>
      </c>
      <c r="F525" s="295" t="s">
        <v>3229</v>
      </c>
      <c r="G525" s="295" t="s">
        <v>1594</v>
      </c>
      <c r="H525" s="295" t="s">
        <v>1589</v>
      </c>
      <c r="I525" s="295" t="s">
        <v>1598</v>
      </c>
      <c r="J525" s="295" t="s">
        <v>3189</v>
      </c>
      <c r="L525" s="286">
        <v>0</v>
      </c>
      <c r="M525" s="295" t="s">
        <v>16372</v>
      </c>
    </row>
    <row r="526" spans="1:13" ht="15" customHeight="1" x14ac:dyDescent="0.25">
      <c r="A526" s="295" t="s">
        <v>3191</v>
      </c>
      <c r="B526" s="295" t="s">
        <v>3191</v>
      </c>
      <c r="C526" s="295" t="s">
        <v>3192</v>
      </c>
      <c r="D526" s="295" t="s">
        <v>3192</v>
      </c>
      <c r="E526" s="295" t="s">
        <v>3230</v>
      </c>
      <c r="F526" s="295" t="s">
        <v>3193</v>
      </c>
      <c r="G526" s="295" t="s">
        <v>168</v>
      </c>
      <c r="H526" s="295" t="s">
        <v>1589</v>
      </c>
      <c r="I526" s="295" t="s">
        <v>1598</v>
      </c>
      <c r="J526" s="295" t="s">
        <v>3189</v>
      </c>
      <c r="K526" s="295" t="s">
        <v>1603</v>
      </c>
      <c r="L526" s="286">
        <v>8</v>
      </c>
      <c r="M526" s="295" t="s">
        <v>171</v>
      </c>
    </row>
    <row r="527" spans="1:13" ht="15" customHeight="1" x14ac:dyDescent="0.25">
      <c r="A527" s="295" t="s">
        <v>3231</v>
      </c>
      <c r="B527" s="295" t="s">
        <v>3231</v>
      </c>
      <c r="C527" s="295" t="s">
        <v>3232</v>
      </c>
      <c r="D527" s="295" t="s">
        <v>3232</v>
      </c>
      <c r="E527" s="295" t="s">
        <v>1606</v>
      </c>
      <c r="F527" s="295" t="s">
        <v>3233</v>
      </c>
      <c r="G527" s="295" t="s">
        <v>168</v>
      </c>
      <c r="H527" s="295" t="s">
        <v>1589</v>
      </c>
      <c r="I527" s="295" t="s">
        <v>1598</v>
      </c>
      <c r="J527" s="295" t="s">
        <v>1247</v>
      </c>
      <c r="K527" s="295" t="s">
        <v>1603</v>
      </c>
      <c r="L527" s="286">
        <v>0</v>
      </c>
      <c r="M527" s="295" t="s">
        <v>16372</v>
      </c>
    </row>
    <row r="528" spans="1:13" ht="15" customHeight="1" x14ac:dyDescent="0.25">
      <c r="A528" s="295" t="s">
        <v>3234</v>
      </c>
      <c r="B528" s="295" t="s">
        <v>3234</v>
      </c>
      <c r="C528" s="295" t="s">
        <v>3235</v>
      </c>
      <c r="D528" s="295" t="s">
        <v>3235</v>
      </c>
      <c r="E528" s="295" t="s">
        <v>1606</v>
      </c>
      <c r="F528" s="295" t="s">
        <v>3236</v>
      </c>
      <c r="G528" s="295" t="s">
        <v>1594</v>
      </c>
      <c r="H528" s="295" t="s">
        <v>1589</v>
      </c>
      <c r="I528" s="295" t="s">
        <v>1598</v>
      </c>
      <c r="J528" s="295" t="s">
        <v>1247</v>
      </c>
      <c r="L528" s="286">
        <v>0</v>
      </c>
      <c r="M528" s="295" t="s">
        <v>16372</v>
      </c>
    </row>
    <row r="529" spans="1:13" ht="15" customHeight="1" x14ac:dyDescent="0.25">
      <c r="A529" s="295" t="s">
        <v>16507</v>
      </c>
      <c r="B529" s="295" t="s">
        <v>16497</v>
      </c>
      <c r="C529" s="295" t="s">
        <v>17096</v>
      </c>
      <c r="D529" s="295" t="s">
        <v>17087</v>
      </c>
      <c r="E529" s="295" t="s">
        <v>17671</v>
      </c>
      <c r="G529" s="295" t="s">
        <v>168</v>
      </c>
      <c r="H529" s="295" t="s">
        <v>1632</v>
      </c>
      <c r="I529" s="295" t="s">
        <v>14673</v>
      </c>
      <c r="J529" s="295" t="s">
        <v>17933</v>
      </c>
      <c r="K529" s="295" t="s">
        <v>14674</v>
      </c>
      <c r="L529" s="287">
        <v>5</v>
      </c>
      <c r="M529" s="295" t="s">
        <v>171</v>
      </c>
    </row>
    <row r="530" spans="1:13" ht="15" customHeight="1" x14ac:dyDescent="0.25">
      <c r="A530" s="295" t="s">
        <v>16508</v>
      </c>
      <c r="B530" s="295" t="s">
        <v>16508</v>
      </c>
      <c r="C530" s="295" t="s">
        <v>17097</v>
      </c>
      <c r="D530" s="295" t="s">
        <v>17097</v>
      </c>
      <c r="E530" s="295" t="s">
        <v>17672</v>
      </c>
      <c r="G530" s="295" t="s">
        <v>168</v>
      </c>
      <c r="H530" s="295" t="s">
        <v>1589</v>
      </c>
      <c r="I530" s="295" t="s">
        <v>14673</v>
      </c>
      <c r="J530" s="295" t="s">
        <v>17933</v>
      </c>
      <c r="K530" s="295" t="s">
        <v>14674</v>
      </c>
      <c r="L530" s="287">
        <v>5</v>
      </c>
      <c r="M530" s="295" t="s">
        <v>171</v>
      </c>
    </row>
    <row r="531" spans="1:13" ht="15" customHeight="1" x14ac:dyDescent="0.25">
      <c r="A531" s="295" t="s">
        <v>16506</v>
      </c>
      <c r="B531" s="295" t="s">
        <v>16506</v>
      </c>
      <c r="C531" s="295" t="s">
        <v>17095</v>
      </c>
      <c r="D531" s="295" t="s">
        <v>17095</v>
      </c>
      <c r="G531" s="295" t="s">
        <v>1594</v>
      </c>
      <c r="H531" s="295" t="s">
        <v>1589</v>
      </c>
      <c r="I531" s="295" t="s">
        <v>14673</v>
      </c>
      <c r="J531" s="295" t="s">
        <v>17933</v>
      </c>
      <c r="K531" s="295" t="s">
        <v>14674</v>
      </c>
      <c r="L531" s="287">
        <v>5</v>
      </c>
      <c r="M531" s="295" t="s">
        <v>171</v>
      </c>
    </row>
    <row r="532" spans="1:13" ht="15" customHeight="1" x14ac:dyDescent="0.25">
      <c r="A532" s="295" t="s">
        <v>3237</v>
      </c>
      <c r="B532" s="295" t="s">
        <v>3237</v>
      </c>
      <c r="C532" s="295" t="s">
        <v>3238</v>
      </c>
      <c r="D532" s="295" t="s">
        <v>3238</v>
      </c>
      <c r="E532" s="295" t="s">
        <v>3239</v>
      </c>
      <c r="F532" s="295" t="s">
        <v>3240</v>
      </c>
      <c r="G532" s="295" t="s">
        <v>168</v>
      </c>
      <c r="H532" s="295" t="s">
        <v>1589</v>
      </c>
      <c r="I532" s="295" t="s">
        <v>1598</v>
      </c>
      <c r="J532" s="295" t="s">
        <v>836</v>
      </c>
      <c r="K532" s="295" t="s">
        <v>1603</v>
      </c>
      <c r="L532" s="286">
        <v>8</v>
      </c>
      <c r="M532" s="295" t="s">
        <v>171</v>
      </c>
    </row>
    <row r="533" spans="1:13" ht="15" customHeight="1" x14ac:dyDescent="0.25">
      <c r="A533" s="295" t="s">
        <v>3241</v>
      </c>
      <c r="B533" s="295" t="s">
        <v>3241</v>
      </c>
      <c r="C533" s="295" t="s">
        <v>3242</v>
      </c>
      <c r="D533" s="295" t="s">
        <v>3242</v>
      </c>
      <c r="E533" s="295" t="s">
        <v>3243</v>
      </c>
      <c r="F533" s="295" t="s">
        <v>3244</v>
      </c>
      <c r="G533" s="295" t="s">
        <v>168</v>
      </c>
      <c r="H533" s="295" t="s">
        <v>1589</v>
      </c>
      <c r="I533" s="295" t="s">
        <v>1598</v>
      </c>
      <c r="J533" s="295" t="s">
        <v>836</v>
      </c>
      <c r="K533" s="295" t="s">
        <v>1603</v>
      </c>
      <c r="L533" s="286">
        <v>6</v>
      </c>
      <c r="M533" s="295" t="s">
        <v>171</v>
      </c>
    </row>
    <row r="534" spans="1:13" ht="15" customHeight="1" x14ac:dyDescent="0.25">
      <c r="A534" s="295" t="s">
        <v>3245</v>
      </c>
      <c r="B534" s="295" t="s">
        <v>3245</v>
      </c>
      <c r="C534" s="295" t="s">
        <v>3246</v>
      </c>
      <c r="D534" s="295" t="s">
        <v>3246</v>
      </c>
      <c r="E534" s="295" t="s">
        <v>1618</v>
      </c>
      <c r="F534" s="295" t="s">
        <v>1824</v>
      </c>
      <c r="G534" s="295" t="s">
        <v>1594</v>
      </c>
      <c r="H534" s="295" t="s">
        <v>1589</v>
      </c>
      <c r="I534" s="295" t="s">
        <v>1598</v>
      </c>
      <c r="J534" s="295" t="s">
        <v>836</v>
      </c>
      <c r="L534" s="286">
        <v>8</v>
      </c>
      <c r="M534" s="295" t="s">
        <v>171</v>
      </c>
    </row>
    <row r="535" spans="1:13" ht="15" customHeight="1" x14ac:dyDescent="0.25">
      <c r="A535" s="295" t="s">
        <v>3247</v>
      </c>
      <c r="B535" s="295" t="s">
        <v>3247</v>
      </c>
      <c r="C535" s="295" t="s">
        <v>3248</v>
      </c>
      <c r="D535" s="295" t="s">
        <v>3248</v>
      </c>
      <c r="E535" s="295" t="s">
        <v>1814</v>
      </c>
      <c r="F535" s="295" t="s">
        <v>3249</v>
      </c>
      <c r="G535" s="295" t="s">
        <v>168</v>
      </c>
      <c r="H535" s="295" t="s">
        <v>1589</v>
      </c>
      <c r="I535" s="295" t="s">
        <v>1598</v>
      </c>
      <c r="J535" s="295" t="s">
        <v>836</v>
      </c>
      <c r="K535" s="295" t="s">
        <v>1603</v>
      </c>
      <c r="L535" s="286">
        <v>8</v>
      </c>
      <c r="M535" s="295" t="s">
        <v>171</v>
      </c>
    </row>
    <row r="536" spans="1:13" ht="15" customHeight="1" x14ac:dyDescent="0.25">
      <c r="A536" s="295" t="s">
        <v>3250</v>
      </c>
      <c r="B536" s="295" t="s">
        <v>3250</v>
      </c>
      <c r="C536" s="295" t="s">
        <v>3251</v>
      </c>
      <c r="D536" s="295" t="s">
        <v>3251</v>
      </c>
      <c r="E536" s="295" t="s">
        <v>1606</v>
      </c>
      <c r="F536" s="295" t="s">
        <v>3252</v>
      </c>
      <c r="G536" s="295" t="s">
        <v>168</v>
      </c>
      <c r="H536" s="295" t="s">
        <v>1589</v>
      </c>
      <c r="I536" s="295" t="s">
        <v>1714</v>
      </c>
      <c r="J536" s="295" t="s">
        <v>174</v>
      </c>
      <c r="K536" s="295" t="s">
        <v>1892</v>
      </c>
      <c r="L536" s="286">
        <v>0</v>
      </c>
      <c r="M536" s="295" t="s">
        <v>16372</v>
      </c>
    </row>
    <row r="537" spans="1:13" ht="15" customHeight="1" x14ac:dyDescent="0.25">
      <c r="A537" s="295" t="s">
        <v>3253</v>
      </c>
      <c r="B537" s="295" t="s">
        <v>3253</v>
      </c>
      <c r="C537" s="295" t="s">
        <v>3254</v>
      </c>
      <c r="D537" s="295" t="s">
        <v>3254</v>
      </c>
      <c r="E537" s="295" t="s">
        <v>1606</v>
      </c>
      <c r="F537" s="295" t="s">
        <v>3255</v>
      </c>
      <c r="G537" s="295" t="s">
        <v>168</v>
      </c>
      <c r="H537" s="295" t="s">
        <v>1589</v>
      </c>
      <c r="I537" s="295" t="s">
        <v>1714</v>
      </c>
      <c r="J537" s="295" t="s">
        <v>174</v>
      </c>
      <c r="K537" s="295" t="s">
        <v>1892</v>
      </c>
      <c r="L537" s="286">
        <v>0</v>
      </c>
      <c r="M537" s="295" t="s">
        <v>16372</v>
      </c>
    </row>
    <row r="538" spans="1:13" ht="15" customHeight="1" x14ac:dyDescent="0.25">
      <c r="A538" s="295" t="s">
        <v>3256</v>
      </c>
      <c r="B538" s="295" t="s">
        <v>3256</v>
      </c>
      <c r="C538" s="295" t="s">
        <v>3257</v>
      </c>
      <c r="D538" s="295" t="s">
        <v>3257</v>
      </c>
      <c r="E538" s="295" t="s">
        <v>1606</v>
      </c>
      <c r="F538" s="295" t="s">
        <v>3258</v>
      </c>
      <c r="G538" s="295" t="s">
        <v>1594</v>
      </c>
      <c r="H538" s="295" t="s">
        <v>1589</v>
      </c>
      <c r="I538" s="295" t="s">
        <v>1714</v>
      </c>
      <c r="J538" s="295" t="s">
        <v>174</v>
      </c>
      <c r="L538" s="286">
        <v>0</v>
      </c>
      <c r="M538" s="295" t="s">
        <v>16372</v>
      </c>
    </row>
    <row r="539" spans="1:13" ht="15" customHeight="1" x14ac:dyDescent="0.25">
      <c r="A539" s="295" t="s">
        <v>3259</v>
      </c>
      <c r="B539" s="295" t="s">
        <v>3259</v>
      </c>
      <c r="C539" s="295" t="s">
        <v>3260</v>
      </c>
      <c r="D539" s="295" t="s">
        <v>3260</v>
      </c>
      <c r="E539" s="295" t="s">
        <v>3261</v>
      </c>
      <c r="F539" s="295" t="s">
        <v>3262</v>
      </c>
      <c r="G539" s="295" t="s">
        <v>168</v>
      </c>
      <c r="H539" s="295" t="s">
        <v>1589</v>
      </c>
      <c r="I539" s="295" t="s">
        <v>1714</v>
      </c>
      <c r="J539" s="295" t="s">
        <v>174</v>
      </c>
      <c r="K539" s="295" t="s">
        <v>1892</v>
      </c>
      <c r="L539" s="286">
        <v>0</v>
      </c>
      <c r="M539" s="295" t="s">
        <v>16372</v>
      </c>
    </row>
    <row r="540" spans="1:13" ht="15" customHeight="1" x14ac:dyDescent="0.25">
      <c r="A540" s="295" t="s">
        <v>3264</v>
      </c>
      <c r="B540" s="295" t="s">
        <v>3264</v>
      </c>
      <c r="C540" s="295" t="s">
        <v>3265</v>
      </c>
      <c r="D540" s="295" t="s">
        <v>3265</v>
      </c>
      <c r="E540" s="295" t="s">
        <v>3266</v>
      </c>
      <c r="F540" s="295" t="s">
        <v>2735</v>
      </c>
      <c r="G540" s="295" t="s">
        <v>1594</v>
      </c>
      <c r="H540" s="295" t="s">
        <v>1589</v>
      </c>
      <c r="I540" s="295" t="s">
        <v>1714</v>
      </c>
      <c r="J540" s="295" t="s">
        <v>174</v>
      </c>
      <c r="L540" s="286">
        <v>0</v>
      </c>
      <c r="M540" s="295" t="s">
        <v>16372</v>
      </c>
    </row>
    <row r="541" spans="1:13" ht="15" customHeight="1" x14ac:dyDescent="0.25">
      <c r="A541" s="295" t="s">
        <v>3268</v>
      </c>
      <c r="B541" s="295" t="s">
        <v>3268</v>
      </c>
      <c r="C541" s="295" t="s">
        <v>3269</v>
      </c>
      <c r="D541" s="295" t="s">
        <v>3269</v>
      </c>
      <c r="E541" s="295" t="s">
        <v>1779</v>
      </c>
      <c r="F541" s="295" t="s">
        <v>3270</v>
      </c>
      <c r="G541" s="295" t="s">
        <v>168</v>
      </c>
      <c r="H541" s="295" t="s">
        <v>1589</v>
      </c>
      <c r="I541" s="295" t="s">
        <v>1746</v>
      </c>
      <c r="J541" s="295" t="s">
        <v>3271</v>
      </c>
      <c r="K541" s="295" t="s">
        <v>1603</v>
      </c>
      <c r="L541" s="286">
        <v>2</v>
      </c>
      <c r="M541" s="295" t="s">
        <v>171</v>
      </c>
    </row>
    <row r="542" spans="1:13" ht="15" customHeight="1" x14ac:dyDescent="0.25">
      <c r="A542" s="295" t="s">
        <v>3272</v>
      </c>
      <c r="B542" s="295" t="s">
        <v>3268</v>
      </c>
      <c r="C542" s="295" t="s">
        <v>3273</v>
      </c>
      <c r="D542" s="295" t="s">
        <v>3269</v>
      </c>
      <c r="E542" s="295" t="s">
        <v>3274</v>
      </c>
      <c r="F542" s="295" t="s">
        <v>3270</v>
      </c>
      <c r="G542" s="295" t="s">
        <v>168</v>
      </c>
      <c r="H542" s="295" t="s">
        <v>1632</v>
      </c>
      <c r="I542" s="283" t="s">
        <v>1746</v>
      </c>
      <c r="J542" s="283" t="s">
        <v>3271</v>
      </c>
      <c r="K542" s="283" t="s">
        <v>1603</v>
      </c>
      <c r="L542" s="287">
        <v>2</v>
      </c>
      <c r="M542" s="295" t="s">
        <v>171</v>
      </c>
    </row>
    <row r="543" spans="1:13" ht="15" customHeight="1" x14ac:dyDescent="0.25">
      <c r="A543" s="295" t="s">
        <v>3275</v>
      </c>
      <c r="B543" s="295" t="s">
        <v>3275</v>
      </c>
      <c r="C543" s="295" t="s">
        <v>3276</v>
      </c>
      <c r="D543" s="295" t="s">
        <v>3276</v>
      </c>
      <c r="E543" s="295" t="s">
        <v>1696</v>
      </c>
      <c r="F543" s="295" t="s">
        <v>3277</v>
      </c>
      <c r="G543" s="295" t="s">
        <v>1594</v>
      </c>
      <c r="H543" s="295" t="s">
        <v>1589</v>
      </c>
      <c r="I543" s="295" t="s">
        <v>1746</v>
      </c>
      <c r="J543" s="295" t="s">
        <v>3271</v>
      </c>
      <c r="L543" s="286">
        <v>2</v>
      </c>
      <c r="M543" s="295" t="s">
        <v>171</v>
      </c>
    </row>
    <row r="544" spans="1:13" ht="15" customHeight="1" x14ac:dyDescent="0.25">
      <c r="A544" s="295" t="s">
        <v>3278</v>
      </c>
      <c r="B544" s="295" t="s">
        <v>3278</v>
      </c>
      <c r="C544" s="295" t="s">
        <v>3279</v>
      </c>
      <c r="D544" s="295" t="s">
        <v>3279</v>
      </c>
      <c r="E544" s="295" t="s">
        <v>1606</v>
      </c>
      <c r="F544" s="295" t="s">
        <v>3280</v>
      </c>
      <c r="G544" s="295" t="s">
        <v>168</v>
      </c>
      <c r="H544" s="295" t="s">
        <v>1589</v>
      </c>
      <c r="I544" s="295" t="s">
        <v>1598</v>
      </c>
      <c r="J544" s="295" t="s">
        <v>177</v>
      </c>
      <c r="K544" s="295" t="s">
        <v>1230</v>
      </c>
      <c r="L544" s="286">
        <v>4</v>
      </c>
      <c r="M544" s="295" t="s">
        <v>171</v>
      </c>
    </row>
    <row r="545" spans="1:13" ht="15" customHeight="1" x14ac:dyDescent="0.25">
      <c r="A545" s="295" t="s">
        <v>3281</v>
      </c>
      <c r="B545" s="295" t="s">
        <v>3281</v>
      </c>
      <c r="C545" s="295" t="s">
        <v>3282</v>
      </c>
      <c r="D545" s="295" t="s">
        <v>3282</v>
      </c>
      <c r="E545" s="295" t="s">
        <v>1606</v>
      </c>
      <c r="F545" s="295" t="s">
        <v>3283</v>
      </c>
      <c r="G545" s="295" t="s">
        <v>1594</v>
      </c>
      <c r="H545" s="295" t="s">
        <v>1589</v>
      </c>
      <c r="I545" s="295" t="s">
        <v>1598</v>
      </c>
      <c r="J545" s="295" t="s">
        <v>177</v>
      </c>
      <c r="L545" s="286">
        <v>4</v>
      </c>
      <c r="M545" s="295" t="s">
        <v>171</v>
      </c>
    </row>
    <row r="546" spans="1:13" ht="15" customHeight="1" x14ac:dyDescent="0.25">
      <c r="A546" s="295" t="s">
        <v>3284</v>
      </c>
      <c r="B546" s="295" t="s">
        <v>3284</v>
      </c>
      <c r="C546" s="295" t="s">
        <v>3285</v>
      </c>
      <c r="D546" s="295" t="s">
        <v>3285</v>
      </c>
      <c r="E546" s="295" t="s">
        <v>1606</v>
      </c>
      <c r="F546" s="295" t="s">
        <v>3286</v>
      </c>
      <c r="G546" s="295" t="s">
        <v>168</v>
      </c>
      <c r="H546" s="295" t="s">
        <v>1589</v>
      </c>
      <c r="I546" s="295" t="s">
        <v>1598</v>
      </c>
      <c r="J546" s="295" t="s">
        <v>188</v>
      </c>
      <c r="K546" s="295" t="s">
        <v>1603</v>
      </c>
      <c r="L546" s="286">
        <v>0</v>
      </c>
      <c r="M546" s="295" t="s">
        <v>16372</v>
      </c>
    </row>
    <row r="547" spans="1:13" ht="15" customHeight="1" x14ac:dyDescent="0.25">
      <c r="A547" s="295" t="s">
        <v>3287</v>
      </c>
      <c r="B547" s="295" t="s">
        <v>3287</v>
      </c>
      <c r="C547" s="295" t="s">
        <v>3288</v>
      </c>
      <c r="D547" s="295" t="s">
        <v>3288</v>
      </c>
      <c r="E547" s="295" t="s">
        <v>1606</v>
      </c>
      <c r="F547" s="295" t="s">
        <v>3289</v>
      </c>
      <c r="G547" s="295" t="s">
        <v>1594</v>
      </c>
      <c r="H547" s="295" t="s">
        <v>1589</v>
      </c>
      <c r="I547" s="295" t="s">
        <v>1598</v>
      </c>
      <c r="J547" s="295" t="s">
        <v>188</v>
      </c>
      <c r="L547" s="286">
        <v>0</v>
      </c>
      <c r="M547" s="295" t="s">
        <v>16372</v>
      </c>
    </row>
    <row r="548" spans="1:13" ht="15" customHeight="1" x14ac:dyDescent="0.25">
      <c r="A548" s="295" t="s">
        <v>3290</v>
      </c>
      <c r="B548" s="295" t="s">
        <v>3290</v>
      </c>
      <c r="C548" s="295" t="s">
        <v>3291</v>
      </c>
      <c r="D548" s="295" t="s">
        <v>3291</v>
      </c>
      <c r="E548" s="295" t="s">
        <v>3292</v>
      </c>
      <c r="F548" s="295" t="s">
        <v>3293</v>
      </c>
      <c r="G548" s="295" t="s">
        <v>168</v>
      </c>
      <c r="H548" s="295" t="s">
        <v>1589</v>
      </c>
      <c r="I548" s="295" t="s">
        <v>1598</v>
      </c>
      <c r="J548" s="295" t="s">
        <v>179</v>
      </c>
      <c r="K548" s="295" t="s">
        <v>1603</v>
      </c>
      <c r="L548" s="287">
        <v>0</v>
      </c>
      <c r="M548" s="295" t="s">
        <v>16372</v>
      </c>
    </row>
    <row r="549" spans="1:13" ht="15" customHeight="1" x14ac:dyDescent="0.25">
      <c r="A549" s="295" t="s">
        <v>3294</v>
      </c>
      <c r="B549" s="295" t="s">
        <v>3294</v>
      </c>
      <c r="C549" s="295" t="s">
        <v>3295</v>
      </c>
      <c r="D549" s="295" t="s">
        <v>3295</v>
      </c>
      <c r="E549" s="295" t="s">
        <v>2634</v>
      </c>
      <c r="F549" s="295" t="s">
        <v>3296</v>
      </c>
      <c r="G549" s="295" t="s">
        <v>168</v>
      </c>
      <c r="H549" s="295" t="s">
        <v>1589</v>
      </c>
      <c r="I549" s="295" t="s">
        <v>1598</v>
      </c>
      <c r="J549" s="295" t="s">
        <v>179</v>
      </c>
      <c r="K549" s="295" t="s">
        <v>1603</v>
      </c>
      <c r="L549" s="286">
        <v>0</v>
      </c>
      <c r="M549" s="295" t="s">
        <v>16372</v>
      </c>
    </row>
    <row r="550" spans="1:13" ht="15" customHeight="1" x14ac:dyDescent="0.25">
      <c r="A550" s="295" t="s">
        <v>3297</v>
      </c>
      <c r="B550" s="295" t="s">
        <v>3297</v>
      </c>
      <c r="C550" s="295" t="s">
        <v>3298</v>
      </c>
      <c r="D550" s="295" t="s">
        <v>3298</v>
      </c>
      <c r="E550" s="295" t="s">
        <v>2532</v>
      </c>
      <c r="F550" s="295" t="s">
        <v>3299</v>
      </c>
      <c r="G550" s="295" t="s">
        <v>1594</v>
      </c>
      <c r="H550" s="295" t="s">
        <v>1589</v>
      </c>
      <c r="I550" s="295" t="s">
        <v>1598</v>
      </c>
      <c r="J550" s="295" t="s">
        <v>179</v>
      </c>
      <c r="L550" s="286">
        <v>5</v>
      </c>
      <c r="M550" s="295" t="s">
        <v>171</v>
      </c>
    </row>
    <row r="551" spans="1:13" ht="15" customHeight="1" x14ac:dyDescent="0.25">
      <c r="A551" s="295" t="s">
        <v>3300</v>
      </c>
      <c r="B551" s="295" t="s">
        <v>3300</v>
      </c>
      <c r="C551" s="295" t="s">
        <v>3301</v>
      </c>
      <c r="D551" s="295" t="s">
        <v>3301</v>
      </c>
      <c r="E551" s="295" t="s">
        <v>3292</v>
      </c>
      <c r="F551" s="295" t="s">
        <v>3302</v>
      </c>
      <c r="G551" s="295" t="s">
        <v>168</v>
      </c>
      <c r="H551" s="295" t="s">
        <v>1589</v>
      </c>
      <c r="I551" s="295" t="s">
        <v>1598</v>
      </c>
      <c r="J551" s="295" t="s">
        <v>179</v>
      </c>
      <c r="K551" s="295" t="s">
        <v>1603</v>
      </c>
      <c r="L551" s="286">
        <v>6</v>
      </c>
      <c r="M551" s="295" t="s">
        <v>171</v>
      </c>
    </row>
    <row r="552" spans="1:13" ht="15" customHeight="1" x14ac:dyDescent="0.25">
      <c r="A552" s="295" t="s">
        <v>3303</v>
      </c>
      <c r="B552" s="295" t="s">
        <v>3303</v>
      </c>
      <c r="C552" s="295" t="s">
        <v>3304</v>
      </c>
      <c r="D552" s="295" t="s">
        <v>3304</v>
      </c>
      <c r="E552" s="295" t="s">
        <v>3305</v>
      </c>
      <c r="F552" s="295" t="s">
        <v>3306</v>
      </c>
      <c r="G552" s="295" t="s">
        <v>1594</v>
      </c>
      <c r="H552" s="295" t="s">
        <v>1589</v>
      </c>
      <c r="I552" s="295" t="s">
        <v>1598</v>
      </c>
      <c r="J552" s="295" t="s">
        <v>255</v>
      </c>
      <c r="L552" s="286">
        <v>0</v>
      </c>
      <c r="M552" s="295" t="s">
        <v>16372</v>
      </c>
    </row>
    <row r="553" spans="1:13" ht="15" customHeight="1" x14ac:dyDescent="0.25">
      <c r="A553" s="295" t="s">
        <v>3307</v>
      </c>
      <c r="B553" s="295" t="s">
        <v>3307</v>
      </c>
      <c r="C553" s="295" t="s">
        <v>3308</v>
      </c>
      <c r="D553" s="295" t="s">
        <v>3308</v>
      </c>
      <c r="E553" s="295" t="s">
        <v>3309</v>
      </c>
      <c r="F553" s="295" t="s">
        <v>3310</v>
      </c>
      <c r="G553" s="295" t="s">
        <v>168</v>
      </c>
      <c r="H553" s="295" t="s">
        <v>1589</v>
      </c>
      <c r="I553" s="295" t="s">
        <v>1598</v>
      </c>
      <c r="J553" s="295" t="s">
        <v>255</v>
      </c>
      <c r="K553" s="295" t="s">
        <v>1603</v>
      </c>
      <c r="L553" s="286">
        <v>0</v>
      </c>
      <c r="M553" s="295" t="s">
        <v>16372</v>
      </c>
    </row>
    <row r="554" spans="1:13" s="298" customFormat="1" ht="15" customHeight="1" x14ac:dyDescent="0.25">
      <c r="A554" s="295" t="s">
        <v>3311</v>
      </c>
      <c r="B554" s="295" t="s">
        <v>3311</v>
      </c>
      <c r="C554" s="295" t="s">
        <v>3312</v>
      </c>
      <c r="D554" s="295" t="s">
        <v>3312</v>
      </c>
      <c r="E554" s="295" t="s">
        <v>3305</v>
      </c>
      <c r="F554" s="295" t="s">
        <v>3313</v>
      </c>
      <c r="G554" s="295" t="s">
        <v>168</v>
      </c>
      <c r="H554" s="295" t="s">
        <v>1589</v>
      </c>
      <c r="I554" s="295" t="s">
        <v>1598</v>
      </c>
      <c r="J554" s="295" t="s">
        <v>255</v>
      </c>
      <c r="K554" s="295" t="s">
        <v>1603</v>
      </c>
      <c r="L554" s="286">
        <v>0</v>
      </c>
      <c r="M554" s="295" t="s">
        <v>16372</v>
      </c>
    </row>
    <row r="555" spans="1:13" ht="15" customHeight="1" x14ac:dyDescent="0.25">
      <c r="A555" s="295" t="s">
        <v>16510</v>
      </c>
      <c r="B555" s="295" t="s">
        <v>16510</v>
      </c>
      <c r="C555" s="295" t="s">
        <v>17099</v>
      </c>
      <c r="D555" s="295" t="s">
        <v>17099</v>
      </c>
      <c r="E555" s="295" t="s">
        <v>17673</v>
      </c>
      <c r="G555" s="295" t="s">
        <v>168</v>
      </c>
      <c r="H555" s="295" t="s">
        <v>1589</v>
      </c>
      <c r="I555" s="295" t="s">
        <v>14673</v>
      </c>
      <c r="J555" s="295" t="s">
        <v>17926</v>
      </c>
      <c r="K555" s="295" t="s">
        <v>14674</v>
      </c>
      <c r="L555" s="287">
        <v>3</v>
      </c>
      <c r="M555" s="295" t="s">
        <v>171</v>
      </c>
    </row>
    <row r="556" spans="1:13" ht="15" customHeight="1" x14ac:dyDescent="0.25">
      <c r="A556" s="295" t="s">
        <v>16511</v>
      </c>
      <c r="B556" s="295" t="s">
        <v>16511</v>
      </c>
      <c r="C556" s="295" t="s">
        <v>17100</v>
      </c>
      <c r="D556" s="295" t="s">
        <v>17100</v>
      </c>
      <c r="E556" s="295" t="s">
        <v>17674</v>
      </c>
      <c r="G556" s="295" t="s">
        <v>168</v>
      </c>
      <c r="H556" s="295" t="s">
        <v>1589</v>
      </c>
      <c r="I556" s="295" t="s">
        <v>14673</v>
      </c>
      <c r="J556" s="295" t="s">
        <v>17926</v>
      </c>
      <c r="K556" s="295" t="s">
        <v>14674</v>
      </c>
      <c r="L556" s="287">
        <v>5</v>
      </c>
      <c r="M556" s="295" t="s">
        <v>171</v>
      </c>
    </row>
    <row r="557" spans="1:13" ht="15" customHeight="1" x14ac:dyDescent="0.25">
      <c r="A557" s="295" t="s">
        <v>16509</v>
      </c>
      <c r="B557" s="295" t="s">
        <v>16509</v>
      </c>
      <c r="C557" s="295" t="s">
        <v>17098</v>
      </c>
      <c r="D557" s="295" t="s">
        <v>17098</v>
      </c>
      <c r="G557" s="295" t="s">
        <v>1594</v>
      </c>
      <c r="H557" s="295" t="s">
        <v>1589</v>
      </c>
      <c r="I557" s="295" t="s">
        <v>14673</v>
      </c>
      <c r="J557" s="295" t="s">
        <v>17926</v>
      </c>
      <c r="K557" s="295" t="s">
        <v>14674</v>
      </c>
      <c r="L557" s="287">
        <v>2</v>
      </c>
      <c r="M557" s="295" t="s">
        <v>171</v>
      </c>
    </row>
    <row r="558" spans="1:13" ht="15" customHeight="1" x14ac:dyDescent="0.25">
      <c r="A558" s="295" t="s">
        <v>16512</v>
      </c>
      <c r="B558" s="295" t="s">
        <v>16512</v>
      </c>
      <c r="C558" s="295" t="s">
        <v>17101</v>
      </c>
      <c r="D558" s="295" t="s">
        <v>17101</v>
      </c>
      <c r="E558" s="295" t="s">
        <v>17675</v>
      </c>
      <c r="G558" s="295" t="s">
        <v>168</v>
      </c>
      <c r="H558" s="295" t="s">
        <v>1589</v>
      </c>
      <c r="I558" s="295" t="s">
        <v>14673</v>
      </c>
      <c r="J558" s="295" t="s">
        <v>17926</v>
      </c>
      <c r="K558" s="295" t="s">
        <v>14674</v>
      </c>
      <c r="L558" s="287">
        <v>1</v>
      </c>
      <c r="M558" s="295" t="s">
        <v>171</v>
      </c>
    </row>
    <row r="559" spans="1:13" ht="15" customHeight="1" x14ac:dyDescent="0.25">
      <c r="A559" s="295" t="s">
        <v>3314</v>
      </c>
      <c r="B559" s="295" t="s">
        <v>3314</v>
      </c>
      <c r="C559" s="295" t="s">
        <v>3315</v>
      </c>
      <c r="D559" s="295" t="s">
        <v>3315</v>
      </c>
      <c r="E559" s="295" t="s">
        <v>3316</v>
      </c>
      <c r="F559" s="295" t="s">
        <v>3317</v>
      </c>
      <c r="G559" s="295" t="s">
        <v>168</v>
      </c>
      <c r="H559" s="295" t="s">
        <v>1589</v>
      </c>
      <c r="I559" s="295" t="s">
        <v>1598</v>
      </c>
      <c r="J559" s="295" t="s">
        <v>672</v>
      </c>
      <c r="K559" s="295" t="s">
        <v>1603</v>
      </c>
      <c r="L559" s="286">
        <v>8</v>
      </c>
      <c r="M559" s="295" t="s">
        <v>171</v>
      </c>
    </row>
    <row r="560" spans="1:13" ht="15" customHeight="1" x14ac:dyDescent="0.25">
      <c r="A560" s="295" t="s">
        <v>3318</v>
      </c>
      <c r="B560" s="295" t="s">
        <v>3318</v>
      </c>
      <c r="C560" s="295" t="s">
        <v>3319</v>
      </c>
      <c r="D560" s="295" t="s">
        <v>3319</v>
      </c>
      <c r="E560" s="295" t="s">
        <v>3049</v>
      </c>
      <c r="F560" s="295" t="s">
        <v>3317</v>
      </c>
      <c r="G560" s="295" t="s">
        <v>1594</v>
      </c>
      <c r="H560" s="295" t="s">
        <v>1589</v>
      </c>
      <c r="I560" s="295" t="s">
        <v>1598</v>
      </c>
      <c r="J560" s="295" t="s">
        <v>672</v>
      </c>
      <c r="L560" s="286">
        <v>7</v>
      </c>
      <c r="M560" s="295" t="s">
        <v>171</v>
      </c>
    </row>
    <row r="561" spans="1:13" ht="15" customHeight="1" x14ac:dyDescent="0.25">
      <c r="A561" s="295" t="s">
        <v>3320</v>
      </c>
      <c r="B561" s="295" t="s">
        <v>3320</v>
      </c>
      <c r="C561" s="295" t="s">
        <v>3321</v>
      </c>
      <c r="D561" s="295" t="s">
        <v>3321</v>
      </c>
      <c r="E561" s="295" t="s">
        <v>1770</v>
      </c>
      <c r="F561" s="295" t="s">
        <v>3322</v>
      </c>
      <c r="G561" s="295" t="s">
        <v>168</v>
      </c>
      <c r="H561" s="295" t="s">
        <v>1589</v>
      </c>
      <c r="I561" s="295" t="s">
        <v>1598</v>
      </c>
      <c r="J561" s="295" t="s">
        <v>672</v>
      </c>
      <c r="K561" s="295" t="s">
        <v>1603</v>
      </c>
      <c r="L561" s="286">
        <v>6</v>
      </c>
      <c r="M561" s="295" t="s">
        <v>171</v>
      </c>
    </row>
    <row r="562" spans="1:13" ht="15" customHeight="1" x14ac:dyDescent="0.25">
      <c r="A562" s="295" t="s">
        <v>16514</v>
      </c>
      <c r="B562" s="295" t="s">
        <v>16514</v>
      </c>
      <c r="C562" s="295" t="s">
        <v>17103</v>
      </c>
      <c r="D562" s="295" t="s">
        <v>17103</v>
      </c>
      <c r="E562" s="295" t="s">
        <v>17658</v>
      </c>
      <c r="G562" s="295" t="s">
        <v>168</v>
      </c>
      <c r="H562" s="295" t="s">
        <v>1589</v>
      </c>
      <c r="I562" s="295" t="s">
        <v>14673</v>
      </c>
      <c r="J562" s="295" t="s">
        <v>17935</v>
      </c>
      <c r="K562" s="295" t="s">
        <v>14674</v>
      </c>
      <c r="L562" s="287">
        <v>5</v>
      </c>
      <c r="M562" s="295" t="s">
        <v>171</v>
      </c>
    </row>
    <row r="563" spans="1:13" ht="15" customHeight="1" x14ac:dyDescent="0.25">
      <c r="A563" s="295" t="s">
        <v>16513</v>
      </c>
      <c r="B563" s="295" t="s">
        <v>16513</v>
      </c>
      <c r="C563" s="295" t="s">
        <v>17102</v>
      </c>
      <c r="D563" s="295" t="s">
        <v>17102</v>
      </c>
      <c r="G563" s="295" t="s">
        <v>1594</v>
      </c>
      <c r="H563" s="295" t="s">
        <v>1589</v>
      </c>
      <c r="I563" s="295" t="s">
        <v>14673</v>
      </c>
      <c r="J563" s="295" t="s">
        <v>17935</v>
      </c>
      <c r="K563" s="295" t="s">
        <v>14674</v>
      </c>
      <c r="L563" s="287">
        <v>5</v>
      </c>
      <c r="M563" s="295" t="s">
        <v>171</v>
      </c>
    </row>
    <row r="564" spans="1:13" ht="15" customHeight="1" x14ac:dyDescent="0.25">
      <c r="A564" s="295" t="s">
        <v>3323</v>
      </c>
      <c r="B564" s="295" t="s">
        <v>3323</v>
      </c>
      <c r="C564" s="295" t="s">
        <v>3324</v>
      </c>
      <c r="D564" s="295" t="s">
        <v>3324</v>
      </c>
      <c r="E564" s="295" t="s">
        <v>3325</v>
      </c>
      <c r="F564" s="295" t="s">
        <v>3326</v>
      </c>
      <c r="G564" s="295" t="s">
        <v>168</v>
      </c>
      <c r="H564" s="295" t="s">
        <v>1589</v>
      </c>
      <c r="I564" s="295" t="s">
        <v>1598</v>
      </c>
      <c r="J564" s="295" t="s">
        <v>3189</v>
      </c>
      <c r="K564" s="295" t="s">
        <v>1603</v>
      </c>
      <c r="L564" s="286">
        <v>0</v>
      </c>
      <c r="M564" s="295" t="s">
        <v>16372</v>
      </c>
    </row>
    <row r="565" spans="1:13" ht="15" customHeight="1" x14ac:dyDescent="0.25">
      <c r="A565" s="295" t="s">
        <v>3327</v>
      </c>
      <c r="B565" s="295" t="s">
        <v>3327</v>
      </c>
      <c r="C565" s="295" t="s">
        <v>3328</v>
      </c>
      <c r="D565" s="295" t="s">
        <v>3328</v>
      </c>
      <c r="E565" s="295" t="s">
        <v>3329</v>
      </c>
      <c r="F565" s="295" t="s">
        <v>3330</v>
      </c>
      <c r="G565" s="295" t="s">
        <v>168</v>
      </c>
      <c r="H565" s="295" t="s">
        <v>1589</v>
      </c>
      <c r="I565" s="295" t="s">
        <v>1598</v>
      </c>
      <c r="J565" s="295" t="s">
        <v>3189</v>
      </c>
      <c r="K565" s="295" t="s">
        <v>1603</v>
      </c>
      <c r="L565" s="286">
        <v>0</v>
      </c>
      <c r="M565" s="295" t="s">
        <v>16372</v>
      </c>
    </row>
    <row r="566" spans="1:13" ht="15" customHeight="1" x14ac:dyDescent="0.25">
      <c r="A566" s="295" t="s">
        <v>306</v>
      </c>
      <c r="B566" s="295" t="s">
        <v>306</v>
      </c>
      <c r="C566" s="295" t="s">
        <v>307</v>
      </c>
      <c r="D566" s="295" t="s">
        <v>307</v>
      </c>
      <c r="E566" s="295" t="s">
        <v>3331</v>
      </c>
      <c r="F566" s="295" t="s">
        <v>3332</v>
      </c>
      <c r="G566" s="295" t="s">
        <v>168</v>
      </c>
      <c r="H566" s="295" t="s">
        <v>1589</v>
      </c>
      <c r="I566" s="295" t="s">
        <v>1598</v>
      </c>
      <c r="J566" s="295" t="s">
        <v>3189</v>
      </c>
      <c r="K566" s="295" t="s">
        <v>1603</v>
      </c>
      <c r="L566" s="286">
        <v>0</v>
      </c>
      <c r="M566" s="295" t="s">
        <v>16372</v>
      </c>
    </row>
    <row r="567" spans="1:13" ht="15" customHeight="1" x14ac:dyDescent="0.25">
      <c r="A567" s="295" t="s">
        <v>3334</v>
      </c>
      <c r="B567" s="295" t="s">
        <v>3334</v>
      </c>
      <c r="C567" s="295" t="s">
        <v>3335</v>
      </c>
      <c r="D567" s="295" t="s">
        <v>3335</v>
      </c>
      <c r="E567" s="295" t="s">
        <v>3336</v>
      </c>
      <c r="F567" s="295" t="s">
        <v>3337</v>
      </c>
      <c r="G567" s="295" t="s">
        <v>1594</v>
      </c>
      <c r="H567" s="295" t="s">
        <v>1589</v>
      </c>
      <c r="I567" s="295" t="s">
        <v>1598</v>
      </c>
      <c r="J567" s="295" t="s">
        <v>3189</v>
      </c>
      <c r="L567" s="286">
        <v>0</v>
      </c>
      <c r="M567" s="295" t="s">
        <v>16372</v>
      </c>
    </row>
    <row r="568" spans="1:13" ht="15" customHeight="1" x14ac:dyDescent="0.25">
      <c r="A568" s="295" t="s">
        <v>3339</v>
      </c>
      <c r="B568" s="295" t="s">
        <v>3339</v>
      </c>
      <c r="C568" s="295" t="s">
        <v>3340</v>
      </c>
      <c r="D568" s="295" t="s">
        <v>3340</v>
      </c>
      <c r="E568" s="295" t="s">
        <v>3341</v>
      </c>
      <c r="F568" s="295" t="s">
        <v>3342</v>
      </c>
      <c r="G568" s="295" t="s">
        <v>168</v>
      </c>
      <c r="H568" s="295" t="s">
        <v>1589</v>
      </c>
      <c r="I568" s="295" t="s">
        <v>1714</v>
      </c>
      <c r="J568" s="295" t="s">
        <v>769</v>
      </c>
      <c r="K568" s="295" t="s">
        <v>1603</v>
      </c>
      <c r="L568" s="286">
        <v>0</v>
      </c>
      <c r="M568" s="295" t="s">
        <v>16372</v>
      </c>
    </row>
    <row r="569" spans="1:13" ht="15" customHeight="1" x14ac:dyDescent="0.25">
      <c r="A569" s="295" t="s">
        <v>3343</v>
      </c>
      <c r="B569" s="295" t="s">
        <v>3343</v>
      </c>
      <c r="C569" s="295" t="s">
        <v>3344</v>
      </c>
      <c r="D569" s="295" t="s">
        <v>3344</v>
      </c>
      <c r="E569" s="295" t="s">
        <v>2437</v>
      </c>
      <c r="F569" s="295" t="s">
        <v>3345</v>
      </c>
      <c r="G569" s="295" t="s">
        <v>1594</v>
      </c>
      <c r="H569" s="295" t="s">
        <v>1589</v>
      </c>
      <c r="I569" s="295" t="s">
        <v>1714</v>
      </c>
      <c r="J569" s="295" t="s">
        <v>769</v>
      </c>
      <c r="L569" s="286">
        <v>0</v>
      </c>
      <c r="M569" s="295" t="s">
        <v>16372</v>
      </c>
    </row>
    <row r="570" spans="1:13" ht="15" customHeight="1" x14ac:dyDescent="0.25">
      <c r="A570" s="295" t="s">
        <v>1480</v>
      </c>
      <c r="B570" s="295" t="s">
        <v>1480</v>
      </c>
      <c r="C570" s="295" t="s">
        <v>1481</v>
      </c>
      <c r="D570" s="295" t="s">
        <v>1481</v>
      </c>
      <c r="E570" s="295" t="s">
        <v>1606</v>
      </c>
      <c r="F570" s="295" t="s">
        <v>3346</v>
      </c>
      <c r="G570" s="295" t="s">
        <v>168</v>
      </c>
      <c r="H570" s="295" t="s">
        <v>1589</v>
      </c>
      <c r="I570" s="295" t="s">
        <v>1598</v>
      </c>
      <c r="J570" s="295" t="s">
        <v>177</v>
      </c>
      <c r="K570" s="295" t="s">
        <v>1603</v>
      </c>
      <c r="L570" s="286">
        <v>0</v>
      </c>
      <c r="M570" s="295" t="s">
        <v>16372</v>
      </c>
    </row>
    <row r="571" spans="1:13" ht="15" customHeight="1" x14ac:dyDescent="0.25">
      <c r="A571" s="295" t="s">
        <v>3347</v>
      </c>
      <c r="B571" s="295" t="s">
        <v>3347</v>
      </c>
      <c r="C571" s="295" t="s">
        <v>3348</v>
      </c>
      <c r="D571" s="295" t="s">
        <v>3348</v>
      </c>
      <c r="E571" s="295" t="s">
        <v>1606</v>
      </c>
      <c r="F571" s="295" t="s">
        <v>1482</v>
      </c>
      <c r="G571" s="295" t="s">
        <v>1594</v>
      </c>
      <c r="H571" s="295" t="s">
        <v>1589</v>
      </c>
      <c r="I571" s="295" t="s">
        <v>1598</v>
      </c>
      <c r="J571" s="295" t="s">
        <v>177</v>
      </c>
      <c r="L571" s="286">
        <v>0</v>
      </c>
      <c r="M571" s="295" t="s">
        <v>16372</v>
      </c>
    </row>
    <row r="572" spans="1:13" ht="15" customHeight="1" x14ac:dyDescent="0.25">
      <c r="A572" s="295" t="s">
        <v>3349</v>
      </c>
      <c r="B572" s="295" t="s">
        <v>3349</v>
      </c>
      <c r="C572" s="295" t="s">
        <v>3350</v>
      </c>
      <c r="D572" s="295" t="s">
        <v>3350</v>
      </c>
      <c r="E572" s="295" t="s">
        <v>1606</v>
      </c>
      <c r="F572" s="295" t="s">
        <v>3351</v>
      </c>
      <c r="G572" s="295" t="s">
        <v>1594</v>
      </c>
      <c r="H572" s="295" t="s">
        <v>1589</v>
      </c>
      <c r="I572" s="295" t="s">
        <v>1598</v>
      </c>
      <c r="J572" s="295" t="s">
        <v>178</v>
      </c>
      <c r="L572" s="286">
        <v>0</v>
      </c>
      <c r="M572" s="295" t="s">
        <v>16372</v>
      </c>
    </row>
    <row r="573" spans="1:13" ht="15" customHeight="1" x14ac:dyDescent="0.25">
      <c r="A573" s="295" t="s">
        <v>3352</v>
      </c>
      <c r="B573" s="295" t="s">
        <v>3352</v>
      </c>
      <c r="C573" s="295" t="s">
        <v>3353</v>
      </c>
      <c r="D573" s="295" t="s">
        <v>3353</v>
      </c>
      <c r="E573" s="295" t="s">
        <v>2238</v>
      </c>
      <c r="F573" s="295" t="s">
        <v>3354</v>
      </c>
      <c r="G573" s="295" t="s">
        <v>168</v>
      </c>
      <c r="H573" s="295" t="s">
        <v>1589</v>
      </c>
      <c r="I573" s="295" t="s">
        <v>1598</v>
      </c>
      <c r="J573" s="295" t="s">
        <v>178</v>
      </c>
      <c r="K573" s="295" t="s">
        <v>1230</v>
      </c>
      <c r="L573" s="286">
        <v>0</v>
      </c>
      <c r="M573" s="295" t="s">
        <v>16372</v>
      </c>
    </row>
    <row r="574" spans="1:13" ht="15" customHeight="1" x14ac:dyDescent="0.25">
      <c r="A574" s="295" t="s">
        <v>3355</v>
      </c>
      <c r="B574" s="295" t="s">
        <v>3355</v>
      </c>
      <c r="C574" s="295" t="s">
        <v>3356</v>
      </c>
      <c r="D574" s="295" t="s">
        <v>3356</v>
      </c>
      <c r="E574" s="295" t="s">
        <v>1606</v>
      </c>
      <c r="F574" s="295" t="s">
        <v>3357</v>
      </c>
      <c r="G574" s="295" t="s">
        <v>168</v>
      </c>
      <c r="H574" s="295" t="s">
        <v>1589</v>
      </c>
      <c r="I574" s="295" t="s">
        <v>1598</v>
      </c>
      <c r="J574" s="295" t="s">
        <v>178</v>
      </c>
      <c r="K574" s="295" t="s">
        <v>1230</v>
      </c>
      <c r="L574" s="286">
        <v>0</v>
      </c>
      <c r="M574" s="295" t="s">
        <v>16372</v>
      </c>
    </row>
    <row r="575" spans="1:13" ht="15" customHeight="1" x14ac:dyDescent="0.25">
      <c r="A575" s="295" t="s">
        <v>3358</v>
      </c>
      <c r="B575" s="295" t="s">
        <v>3358</v>
      </c>
      <c r="C575" s="295" t="s">
        <v>3359</v>
      </c>
      <c r="D575" s="295" t="s">
        <v>3359</v>
      </c>
      <c r="E575" s="295" t="s">
        <v>3360</v>
      </c>
      <c r="F575" s="295" t="s">
        <v>3361</v>
      </c>
      <c r="G575" s="295" t="s">
        <v>168</v>
      </c>
      <c r="H575" s="295" t="s">
        <v>1589</v>
      </c>
      <c r="I575" s="295" t="s">
        <v>1598</v>
      </c>
      <c r="J575" s="295" t="s">
        <v>255</v>
      </c>
      <c r="K575" s="295" t="s">
        <v>1603</v>
      </c>
      <c r="L575" s="286">
        <v>0</v>
      </c>
      <c r="M575" s="295" t="s">
        <v>16372</v>
      </c>
    </row>
    <row r="576" spans="1:13" ht="15" customHeight="1" x14ac:dyDescent="0.25">
      <c r="A576" s="295" t="s">
        <v>3362</v>
      </c>
      <c r="B576" s="295" t="s">
        <v>3362</v>
      </c>
      <c r="C576" s="295" t="s">
        <v>3363</v>
      </c>
      <c r="D576" s="295" t="s">
        <v>3363</v>
      </c>
      <c r="E576" s="295" t="s">
        <v>2238</v>
      </c>
      <c r="F576" s="295" t="s">
        <v>3364</v>
      </c>
      <c r="G576" s="295" t="s">
        <v>1594</v>
      </c>
      <c r="H576" s="295" t="s">
        <v>1589</v>
      </c>
      <c r="I576" s="295" t="s">
        <v>1598</v>
      </c>
      <c r="J576" s="295" t="s">
        <v>255</v>
      </c>
      <c r="L576" s="286">
        <v>0</v>
      </c>
      <c r="M576" s="295" t="s">
        <v>16372</v>
      </c>
    </row>
    <row r="577" spans="1:13" ht="15" customHeight="1" x14ac:dyDescent="0.25">
      <c r="A577" s="295" t="s">
        <v>3365</v>
      </c>
      <c r="B577" s="295" t="s">
        <v>3365</v>
      </c>
      <c r="C577" s="295" t="s">
        <v>3366</v>
      </c>
      <c r="D577" s="295" t="s">
        <v>3366</v>
      </c>
      <c r="E577" s="295" t="s">
        <v>3367</v>
      </c>
      <c r="F577" s="295" t="s">
        <v>3368</v>
      </c>
      <c r="G577" s="295" t="s">
        <v>168</v>
      </c>
      <c r="H577" s="295" t="s">
        <v>1589</v>
      </c>
      <c r="I577" s="295" t="s">
        <v>1598</v>
      </c>
      <c r="J577" s="295" t="s">
        <v>215</v>
      </c>
      <c r="K577" s="295" t="s">
        <v>1325</v>
      </c>
      <c r="L577" s="286">
        <v>8</v>
      </c>
      <c r="M577" s="295" t="s">
        <v>171</v>
      </c>
    </row>
    <row r="578" spans="1:13" ht="15" customHeight="1" x14ac:dyDescent="0.25">
      <c r="A578" s="295" t="s">
        <v>3369</v>
      </c>
      <c r="B578" s="295" t="s">
        <v>3369</v>
      </c>
      <c r="C578" s="295" t="s">
        <v>3370</v>
      </c>
      <c r="D578" s="295" t="s">
        <v>3370</v>
      </c>
      <c r="E578" s="295" t="s">
        <v>1606</v>
      </c>
      <c r="F578" s="295" t="s">
        <v>3371</v>
      </c>
      <c r="G578" s="295" t="s">
        <v>168</v>
      </c>
      <c r="H578" s="295" t="s">
        <v>1589</v>
      </c>
      <c r="I578" s="295" t="s">
        <v>1598</v>
      </c>
      <c r="J578" s="295" t="s">
        <v>215</v>
      </c>
      <c r="K578" s="295" t="s">
        <v>1325</v>
      </c>
      <c r="L578" s="286">
        <v>5</v>
      </c>
      <c r="M578" s="295" t="s">
        <v>171</v>
      </c>
    </row>
    <row r="579" spans="1:13" ht="15" customHeight="1" x14ac:dyDescent="0.25">
      <c r="A579" s="295" t="s">
        <v>3372</v>
      </c>
      <c r="B579" s="295" t="s">
        <v>3372</v>
      </c>
      <c r="C579" s="295" t="s">
        <v>3373</v>
      </c>
      <c r="D579" s="295" t="s">
        <v>3373</v>
      </c>
      <c r="E579" s="295" t="s">
        <v>1606</v>
      </c>
      <c r="F579" s="295" t="s">
        <v>3374</v>
      </c>
      <c r="G579" s="295" t="s">
        <v>168</v>
      </c>
      <c r="H579" s="295" t="s">
        <v>1589</v>
      </c>
      <c r="I579" s="295" t="s">
        <v>1598</v>
      </c>
      <c r="J579" s="295" t="s">
        <v>215</v>
      </c>
      <c r="K579" s="295" t="s">
        <v>1325</v>
      </c>
      <c r="L579" s="286">
        <v>5</v>
      </c>
      <c r="M579" s="295" t="s">
        <v>171</v>
      </c>
    </row>
    <row r="580" spans="1:13" ht="15" customHeight="1" x14ac:dyDescent="0.25">
      <c r="A580" s="295" t="s">
        <v>308</v>
      </c>
      <c r="B580" s="295" t="s">
        <v>308</v>
      </c>
      <c r="C580" s="295" t="s">
        <v>309</v>
      </c>
      <c r="D580" s="295" t="s">
        <v>309</v>
      </c>
      <c r="E580" s="295" t="s">
        <v>3375</v>
      </c>
      <c r="F580" s="295" t="s">
        <v>3376</v>
      </c>
      <c r="G580" s="295" t="s">
        <v>1676</v>
      </c>
      <c r="H580" s="295" t="s">
        <v>1589</v>
      </c>
      <c r="I580" s="295" t="s">
        <v>1598</v>
      </c>
      <c r="J580" s="295" t="s">
        <v>215</v>
      </c>
      <c r="K580" s="295" t="s">
        <v>1325</v>
      </c>
      <c r="L580" s="287">
        <v>9</v>
      </c>
      <c r="M580" s="295" t="s">
        <v>171</v>
      </c>
    </row>
    <row r="581" spans="1:13" ht="15" customHeight="1" x14ac:dyDescent="0.25">
      <c r="A581" s="295" t="s">
        <v>3377</v>
      </c>
      <c r="B581" s="295" t="s">
        <v>3377</v>
      </c>
      <c r="C581" s="295" t="s">
        <v>3378</v>
      </c>
      <c r="D581" s="295" t="s">
        <v>3378</v>
      </c>
      <c r="E581" s="295" t="s">
        <v>3375</v>
      </c>
      <c r="F581" s="295" t="s">
        <v>3376</v>
      </c>
      <c r="G581" s="295" t="s">
        <v>1678</v>
      </c>
      <c r="H581" s="295" t="s">
        <v>1589</v>
      </c>
      <c r="I581" s="295" t="s">
        <v>1598</v>
      </c>
      <c r="J581" s="295" t="s">
        <v>215</v>
      </c>
      <c r="K581" s="295" t="s">
        <v>1325</v>
      </c>
      <c r="L581" s="286">
        <v>9</v>
      </c>
      <c r="M581" s="295" t="s">
        <v>171</v>
      </c>
    </row>
    <row r="582" spans="1:13" ht="15" customHeight="1" x14ac:dyDescent="0.25">
      <c r="A582" s="295" t="s">
        <v>1445</v>
      </c>
      <c r="B582" s="295" t="s">
        <v>1445</v>
      </c>
      <c r="C582" s="295" t="s">
        <v>1446</v>
      </c>
      <c r="D582" s="295" t="s">
        <v>1446</v>
      </c>
      <c r="E582" s="295" t="s">
        <v>1906</v>
      </c>
      <c r="F582" s="295" t="s">
        <v>3379</v>
      </c>
      <c r="G582" s="295" t="s">
        <v>168</v>
      </c>
      <c r="H582" s="295" t="s">
        <v>1589</v>
      </c>
      <c r="I582" s="295" t="s">
        <v>1598</v>
      </c>
      <c r="J582" s="295" t="s">
        <v>215</v>
      </c>
      <c r="K582" s="295" t="s">
        <v>1325</v>
      </c>
      <c r="L582" s="286">
        <v>0</v>
      </c>
      <c r="M582" s="295" t="s">
        <v>16372</v>
      </c>
    </row>
    <row r="583" spans="1:13" ht="15" customHeight="1" x14ac:dyDescent="0.25">
      <c r="A583" s="295" t="s">
        <v>3380</v>
      </c>
      <c r="B583" s="295" t="s">
        <v>3380</v>
      </c>
      <c r="C583" s="295" t="s">
        <v>3381</v>
      </c>
      <c r="D583" s="295" t="s">
        <v>3381</v>
      </c>
      <c r="E583" s="295" t="s">
        <v>3375</v>
      </c>
      <c r="F583" s="295" t="s">
        <v>3382</v>
      </c>
      <c r="G583" s="295" t="s">
        <v>168</v>
      </c>
      <c r="H583" s="295" t="s">
        <v>1589</v>
      </c>
      <c r="I583" s="295" t="s">
        <v>1598</v>
      </c>
      <c r="J583" s="295" t="s">
        <v>215</v>
      </c>
      <c r="K583" s="295" t="s">
        <v>1325</v>
      </c>
      <c r="L583" s="286">
        <v>3</v>
      </c>
      <c r="M583" s="295" t="s">
        <v>171</v>
      </c>
    </row>
    <row r="584" spans="1:13" ht="15" customHeight="1" x14ac:dyDescent="0.25">
      <c r="A584" s="295" t="s">
        <v>3383</v>
      </c>
      <c r="B584" s="295" t="s">
        <v>3383</v>
      </c>
      <c r="C584" s="295" t="s">
        <v>3384</v>
      </c>
      <c r="D584" s="295" t="s">
        <v>3384</v>
      </c>
      <c r="E584" s="295" t="s">
        <v>3385</v>
      </c>
      <c r="F584" s="295" t="s">
        <v>3386</v>
      </c>
      <c r="G584" s="295" t="s">
        <v>168</v>
      </c>
      <c r="H584" s="295" t="s">
        <v>1589</v>
      </c>
      <c r="I584" s="295" t="s">
        <v>1598</v>
      </c>
      <c r="J584" s="295" t="s">
        <v>215</v>
      </c>
      <c r="K584" s="295" t="s">
        <v>1325</v>
      </c>
      <c r="L584" s="286">
        <v>0</v>
      </c>
      <c r="M584" s="295" t="s">
        <v>16372</v>
      </c>
    </row>
    <row r="585" spans="1:13" ht="15" customHeight="1" x14ac:dyDescent="0.25">
      <c r="A585" s="295" t="s">
        <v>310</v>
      </c>
      <c r="B585" s="295" t="s">
        <v>310</v>
      </c>
      <c r="C585" s="295" t="s">
        <v>311</v>
      </c>
      <c r="D585" s="295" t="s">
        <v>311</v>
      </c>
      <c r="E585" s="295" t="s">
        <v>1606</v>
      </c>
      <c r="F585" s="295" t="s">
        <v>3387</v>
      </c>
      <c r="G585" s="295" t="s">
        <v>1676</v>
      </c>
      <c r="H585" s="295" t="s">
        <v>1589</v>
      </c>
      <c r="I585" s="295" t="s">
        <v>1598</v>
      </c>
      <c r="J585" s="295" t="s">
        <v>215</v>
      </c>
      <c r="K585" s="295" t="s">
        <v>1230</v>
      </c>
      <c r="L585" s="287">
        <v>10</v>
      </c>
      <c r="M585" s="295" t="s">
        <v>171</v>
      </c>
    </row>
    <row r="586" spans="1:13" ht="15" customHeight="1" x14ac:dyDescent="0.25">
      <c r="A586" s="295" t="s">
        <v>3388</v>
      </c>
      <c r="B586" s="295" t="s">
        <v>3388</v>
      </c>
      <c r="C586" s="295" t="s">
        <v>3389</v>
      </c>
      <c r="D586" s="295" t="s">
        <v>3389</v>
      </c>
      <c r="E586" s="295" t="s">
        <v>1606</v>
      </c>
      <c r="F586" s="295" t="s">
        <v>3387</v>
      </c>
      <c r="G586" s="295" t="s">
        <v>1678</v>
      </c>
      <c r="H586" s="295" t="s">
        <v>1589</v>
      </c>
      <c r="I586" s="295" t="s">
        <v>1598</v>
      </c>
      <c r="J586" s="295" t="s">
        <v>215</v>
      </c>
      <c r="K586" s="295" t="s">
        <v>1230</v>
      </c>
      <c r="L586" s="286">
        <v>10</v>
      </c>
      <c r="M586" s="295" t="s">
        <v>171</v>
      </c>
    </row>
    <row r="587" spans="1:13" ht="15" customHeight="1" x14ac:dyDescent="0.25">
      <c r="A587" s="295" t="s">
        <v>3390</v>
      </c>
      <c r="B587" s="295" t="s">
        <v>3390</v>
      </c>
      <c r="C587" s="295" t="s">
        <v>3391</v>
      </c>
      <c r="D587" s="295" t="s">
        <v>3391</v>
      </c>
      <c r="E587" s="295" t="s">
        <v>1606</v>
      </c>
      <c r="F587" s="295" t="s">
        <v>3392</v>
      </c>
      <c r="G587" s="295" t="s">
        <v>1594</v>
      </c>
      <c r="H587" s="295" t="s">
        <v>1589</v>
      </c>
      <c r="I587" s="295" t="s">
        <v>1598</v>
      </c>
      <c r="J587" s="295" t="s">
        <v>215</v>
      </c>
      <c r="L587" s="286">
        <v>5</v>
      </c>
      <c r="M587" s="295" t="s">
        <v>171</v>
      </c>
    </row>
    <row r="588" spans="1:13" ht="15" customHeight="1" x14ac:dyDescent="0.25">
      <c r="A588" s="295" t="s">
        <v>3393</v>
      </c>
      <c r="B588" s="295" t="s">
        <v>3393</v>
      </c>
      <c r="C588" s="295" t="s">
        <v>3394</v>
      </c>
      <c r="D588" s="295" t="s">
        <v>3394</v>
      </c>
      <c r="E588" s="295" t="s">
        <v>3395</v>
      </c>
      <c r="F588" s="295" t="s">
        <v>3396</v>
      </c>
      <c r="G588" s="295" t="s">
        <v>168</v>
      </c>
      <c r="H588" s="295" t="s">
        <v>1589</v>
      </c>
      <c r="I588" s="295" t="s">
        <v>1598</v>
      </c>
      <c r="J588" s="295" t="s">
        <v>177</v>
      </c>
      <c r="K588" s="295" t="s">
        <v>1603</v>
      </c>
      <c r="L588" s="286">
        <v>0</v>
      </c>
      <c r="M588" s="295" t="s">
        <v>16372</v>
      </c>
    </row>
    <row r="589" spans="1:13" ht="15" customHeight="1" x14ac:dyDescent="0.25">
      <c r="A589" s="295" t="s">
        <v>3398</v>
      </c>
      <c r="B589" s="295" t="s">
        <v>3398</v>
      </c>
      <c r="C589" s="295" t="s">
        <v>3399</v>
      </c>
      <c r="D589" s="295" t="s">
        <v>3399</v>
      </c>
      <c r="E589" s="295" t="s">
        <v>3400</v>
      </c>
      <c r="F589" s="295" t="s">
        <v>3401</v>
      </c>
      <c r="G589" s="295" t="s">
        <v>168</v>
      </c>
      <c r="H589" s="295" t="s">
        <v>1589</v>
      </c>
      <c r="I589" s="295" t="s">
        <v>1598</v>
      </c>
      <c r="J589" s="295" t="s">
        <v>177</v>
      </c>
      <c r="K589" s="295" t="s">
        <v>1603</v>
      </c>
      <c r="L589" s="286">
        <v>10</v>
      </c>
      <c r="M589" s="295" t="s">
        <v>171</v>
      </c>
    </row>
    <row r="590" spans="1:13" ht="15" customHeight="1" x14ac:dyDescent="0.25">
      <c r="A590" s="295" t="s">
        <v>3403</v>
      </c>
      <c r="B590" s="295" t="s">
        <v>3403</v>
      </c>
      <c r="C590" s="295" t="s">
        <v>3404</v>
      </c>
      <c r="D590" s="295" t="s">
        <v>3404</v>
      </c>
      <c r="E590" s="295" t="s">
        <v>3405</v>
      </c>
      <c r="F590" s="295" t="s">
        <v>3406</v>
      </c>
      <c r="G590" s="295" t="s">
        <v>168</v>
      </c>
      <c r="H590" s="295" t="s">
        <v>1589</v>
      </c>
      <c r="I590" s="295" t="s">
        <v>1598</v>
      </c>
      <c r="J590" s="295" t="s">
        <v>177</v>
      </c>
      <c r="K590" s="295" t="s">
        <v>1603</v>
      </c>
      <c r="L590" s="286">
        <v>5</v>
      </c>
      <c r="M590" s="295" t="s">
        <v>171</v>
      </c>
    </row>
    <row r="591" spans="1:13" ht="15" customHeight="1" x14ac:dyDescent="0.25">
      <c r="A591" s="295" t="s">
        <v>3407</v>
      </c>
      <c r="B591" s="295" t="s">
        <v>3407</v>
      </c>
      <c r="C591" s="295" t="s">
        <v>3408</v>
      </c>
      <c r="D591" s="295" t="s">
        <v>3408</v>
      </c>
      <c r="E591" s="295" t="s">
        <v>1606</v>
      </c>
      <c r="F591" s="295" t="s">
        <v>3409</v>
      </c>
      <c r="G591" s="295" t="s">
        <v>168</v>
      </c>
      <c r="H591" s="295" t="s">
        <v>1589</v>
      </c>
      <c r="I591" s="295" t="s">
        <v>1598</v>
      </c>
      <c r="J591" s="295" t="s">
        <v>177</v>
      </c>
      <c r="K591" s="295" t="s">
        <v>1603</v>
      </c>
      <c r="L591" s="286">
        <v>1</v>
      </c>
      <c r="M591" s="295" t="s">
        <v>171</v>
      </c>
    </row>
    <row r="592" spans="1:13" ht="15" customHeight="1" x14ac:dyDescent="0.25">
      <c r="A592" s="295" t="s">
        <v>312</v>
      </c>
      <c r="B592" s="295" t="s">
        <v>312</v>
      </c>
      <c r="C592" s="295" t="s">
        <v>313</v>
      </c>
      <c r="D592" s="295" t="s">
        <v>313</v>
      </c>
      <c r="E592" s="295" t="s">
        <v>1606</v>
      </c>
      <c r="F592" s="295" t="s">
        <v>3410</v>
      </c>
      <c r="G592" s="295" t="s">
        <v>168</v>
      </c>
      <c r="H592" s="295" t="s">
        <v>1589</v>
      </c>
      <c r="I592" s="295" t="s">
        <v>1598</v>
      </c>
      <c r="J592" s="295" t="s">
        <v>177</v>
      </c>
      <c r="K592" s="295" t="s">
        <v>1603</v>
      </c>
      <c r="L592" s="286">
        <v>5</v>
      </c>
      <c r="M592" s="295" t="s">
        <v>171</v>
      </c>
    </row>
    <row r="593" spans="1:13" ht="15" customHeight="1" x14ac:dyDescent="0.25">
      <c r="A593" s="295" t="s">
        <v>3411</v>
      </c>
      <c r="B593" s="295" t="s">
        <v>3412</v>
      </c>
      <c r="C593" s="295" t="s">
        <v>3413</v>
      </c>
      <c r="D593" s="295" t="s">
        <v>3414</v>
      </c>
      <c r="E593" s="295" t="s">
        <v>3003</v>
      </c>
      <c r="F593" s="295" t="s">
        <v>3415</v>
      </c>
      <c r="G593" s="295" t="s">
        <v>168</v>
      </c>
      <c r="H593" s="295" t="s">
        <v>1632</v>
      </c>
      <c r="I593" s="295" t="s">
        <v>1598</v>
      </c>
      <c r="J593" s="295" t="s">
        <v>177</v>
      </c>
      <c r="K593" s="295" t="s">
        <v>1603</v>
      </c>
      <c r="L593" s="286">
        <v>6</v>
      </c>
      <c r="M593" s="295" t="s">
        <v>171</v>
      </c>
    </row>
    <row r="594" spans="1:13" ht="15" customHeight="1" x14ac:dyDescent="0.25">
      <c r="A594" s="295" t="s">
        <v>3416</v>
      </c>
      <c r="B594" s="295" t="s">
        <v>3416</v>
      </c>
      <c r="C594" s="295" t="s">
        <v>3417</v>
      </c>
      <c r="D594" s="295" t="s">
        <v>3417</v>
      </c>
      <c r="E594" s="295" t="s">
        <v>3049</v>
      </c>
      <c r="F594" s="295" t="s">
        <v>3418</v>
      </c>
      <c r="G594" s="295" t="s">
        <v>168</v>
      </c>
      <c r="H594" s="295" t="s">
        <v>1589</v>
      </c>
      <c r="I594" s="295" t="s">
        <v>1598</v>
      </c>
      <c r="J594" s="295" t="s">
        <v>177</v>
      </c>
      <c r="K594" s="295" t="s">
        <v>1603</v>
      </c>
      <c r="L594" s="286">
        <v>5</v>
      </c>
      <c r="M594" s="295" t="s">
        <v>171</v>
      </c>
    </row>
    <row r="595" spans="1:13" ht="15" customHeight="1" x14ac:dyDescent="0.25">
      <c r="A595" s="295" t="s">
        <v>3419</v>
      </c>
      <c r="B595" s="295" t="s">
        <v>3419</v>
      </c>
      <c r="C595" s="295" t="s">
        <v>3420</v>
      </c>
      <c r="D595" s="295" t="s">
        <v>3420</v>
      </c>
      <c r="E595" s="295" t="s">
        <v>2988</v>
      </c>
      <c r="F595" s="295" t="s">
        <v>3396</v>
      </c>
      <c r="G595" s="295" t="s">
        <v>168</v>
      </c>
      <c r="H595" s="295" t="s">
        <v>1589</v>
      </c>
      <c r="I595" s="295" t="s">
        <v>1598</v>
      </c>
      <c r="J595" s="295" t="s">
        <v>177</v>
      </c>
      <c r="K595" s="295" t="s">
        <v>1603</v>
      </c>
      <c r="L595" s="286">
        <v>8</v>
      </c>
      <c r="M595" s="295" t="s">
        <v>171</v>
      </c>
    </row>
    <row r="596" spans="1:13" ht="15" customHeight="1" x14ac:dyDescent="0.25">
      <c r="A596" s="295" t="s">
        <v>3422</v>
      </c>
      <c r="B596" s="295" t="s">
        <v>3419</v>
      </c>
      <c r="C596" s="295" t="s">
        <v>3423</v>
      </c>
      <c r="D596" s="295" t="s">
        <v>3420</v>
      </c>
      <c r="E596" s="295" t="s">
        <v>3424</v>
      </c>
      <c r="F596" s="295" t="s">
        <v>3396</v>
      </c>
      <c r="G596" s="295" t="s">
        <v>1678</v>
      </c>
      <c r="H596" s="295" t="s">
        <v>1632</v>
      </c>
      <c r="I596" s="295" t="s">
        <v>1598</v>
      </c>
      <c r="J596" s="295" t="s">
        <v>177</v>
      </c>
      <c r="K596" s="295" t="s">
        <v>1603</v>
      </c>
      <c r="L596" s="286">
        <v>8</v>
      </c>
      <c r="M596" s="295" t="s">
        <v>171</v>
      </c>
    </row>
    <row r="597" spans="1:13" ht="15" customHeight="1" x14ac:dyDescent="0.25">
      <c r="A597" s="295" t="s">
        <v>3425</v>
      </c>
      <c r="B597" s="295" t="s">
        <v>3425</v>
      </c>
      <c r="C597" s="295" t="s">
        <v>3426</v>
      </c>
      <c r="D597" s="295" t="s">
        <v>3426</v>
      </c>
      <c r="E597" s="295" t="s">
        <v>3427</v>
      </c>
      <c r="F597" s="295" t="s">
        <v>3428</v>
      </c>
      <c r="G597" s="295" t="s">
        <v>168</v>
      </c>
      <c r="H597" s="295" t="s">
        <v>1589</v>
      </c>
      <c r="I597" s="295" t="s">
        <v>1598</v>
      </c>
      <c r="J597" s="295" t="s">
        <v>177</v>
      </c>
      <c r="K597" s="295" t="s">
        <v>1603</v>
      </c>
      <c r="L597" s="286">
        <v>8</v>
      </c>
      <c r="M597" s="295" t="s">
        <v>171</v>
      </c>
    </row>
    <row r="598" spans="1:13" ht="15" customHeight="1" x14ac:dyDescent="0.25">
      <c r="A598" s="295" t="s">
        <v>3429</v>
      </c>
      <c r="B598" s="295" t="s">
        <v>3429</v>
      </c>
      <c r="C598" s="295" t="s">
        <v>3430</v>
      </c>
      <c r="D598" s="295" t="s">
        <v>3430</v>
      </c>
      <c r="E598" s="295" t="s">
        <v>2378</v>
      </c>
      <c r="F598" s="295" t="s">
        <v>3431</v>
      </c>
      <c r="G598" s="295" t="s">
        <v>168</v>
      </c>
      <c r="H598" s="295" t="s">
        <v>1589</v>
      </c>
      <c r="I598" s="295" t="s">
        <v>1598</v>
      </c>
      <c r="J598" s="295" t="s">
        <v>177</v>
      </c>
      <c r="K598" s="295" t="s">
        <v>1603</v>
      </c>
      <c r="L598" s="286">
        <v>10</v>
      </c>
      <c r="M598" s="295" t="s">
        <v>171</v>
      </c>
    </row>
    <row r="599" spans="1:13" ht="15" customHeight="1" x14ac:dyDescent="0.25">
      <c r="A599" s="295" t="s">
        <v>315</v>
      </c>
      <c r="B599" s="295" t="s">
        <v>315</v>
      </c>
      <c r="C599" s="295" t="s">
        <v>316</v>
      </c>
      <c r="D599" s="295" t="s">
        <v>316</v>
      </c>
      <c r="E599" s="295" t="s">
        <v>1606</v>
      </c>
      <c r="F599" s="295" t="s">
        <v>3432</v>
      </c>
      <c r="G599" s="295" t="s">
        <v>168</v>
      </c>
      <c r="H599" s="295" t="s">
        <v>1589</v>
      </c>
      <c r="I599" s="295" t="s">
        <v>1598</v>
      </c>
      <c r="J599" s="295" t="s">
        <v>177</v>
      </c>
      <c r="K599" s="295" t="s">
        <v>1603</v>
      </c>
      <c r="L599" s="286">
        <v>2</v>
      </c>
      <c r="M599" s="295" t="s">
        <v>171</v>
      </c>
    </row>
    <row r="600" spans="1:13" ht="15" customHeight="1" x14ac:dyDescent="0.25">
      <c r="A600" s="295" t="s">
        <v>3433</v>
      </c>
      <c r="B600" s="295" t="s">
        <v>3433</v>
      </c>
      <c r="C600" s="295" t="s">
        <v>3434</v>
      </c>
      <c r="D600" s="295" t="s">
        <v>3434</v>
      </c>
      <c r="E600" s="295" t="s">
        <v>1770</v>
      </c>
      <c r="F600" s="295" t="s">
        <v>3435</v>
      </c>
      <c r="G600" s="295" t="s">
        <v>168</v>
      </c>
      <c r="H600" s="295" t="s">
        <v>1589</v>
      </c>
      <c r="I600" s="295" t="s">
        <v>1598</v>
      </c>
      <c r="J600" s="295" t="s">
        <v>177</v>
      </c>
      <c r="K600" s="295" t="s">
        <v>1603</v>
      </c>
      <c r="L600" s="286">
        <v>5</v>
      </c>
      <c r="M600" s="295" t="s">
        <v>171</v>
      </c>
    </row>
    <row r="601" spans="1:13" ht="15" customHeight="1" x14ac:dyDescent="0.25">
      <c r="A601" s="295" t="s">
        <v>3436</v>
      </c>
      <c r="B601" s="295" t="s">
        <v>3436</v>
      </c>
      <c r="C601" s="295" t="s">
        <v>3437</v>
      </c>
      <c r="D601" s="295" t="s">
        <v>3437</v>
      </c>
      <c r="E601" s="295" t="s">
        <v>3438</v>
      </c>
      <c r="F601" s="295" t="s">
        <v>3439</v>
      </c>
      <c r="G601" s="295" t="s">
        <v>168</v>
      </c>
      <c r="H601" s="295" t="s">
        <v>1589</v>
      </c>
      <c r="I601" s="295" t="s">
        <v>1598</v>
      </c>
      <c r="J601" s="295" t="s">
        <v>177</v>
      </c>
      <c r="K601" s="295" t="s">
        <v>1603</v>
      </c>
      <c r="L601" s="286">
        <v>10</v>
      </c>
      <c r="M601" s="295" t="s">
        <v>171</v>
      </c>
    </row>
    <row r="602" spans="1:13" ht="15" customHeight="1" x14ac:dyDescent="0.25">
      <c r="A602" s="295" t="s">
        <v>3397</v>
      </c>
      <c r="B602" s="295" t="s">
        <v>3393</v>
      </c>
      <c r="C602" s="295" t="s">
        <v>3440</v>
      </c>
      <c r="D602" s="295" t="s">
        <v>3394</v>
      </c>
      <c r="E602" s="295" t="s">
        <v>3441</v>
      </c>
      <c r="F602" s="295" t="s">
        <v>3396</v>
      </c>
      <c r="G602" s="295" t="s">
        <v>168</v>
      </c>
      <c r="H602" s="295" t="s">
        <v>1632</v>
      </c>
      <c r="I602" s="295" t="s">
        <v>1598</v>
      </c>
      <c r="J602" s="295" t="s">
        <v>177</v>
      </c>
      <c r="K602" s="295" t="s">
        <v>1603</v>
      </c>
      <c r="L602" s="286">
        <v>0</v>
      </c>
      <c r="M602" s="295" t="s">
        <v>16372</v>
      </c>
    </row>
    <row r="603" spans="1:13" ht="15" customHeight="1" x14ac:dyDescent="0.25">
      <c r="A603" s="295" t="s">
        <v>3442</v>
      </c>
      <c r="B603" s="295" t="s">
        <v>3442</v>
      </c>
      <c r="C603" s="295" t="s">
        <v>314</v>
      </c>
      <c r="D603" s="295" t="s">
        <v>314</v>
      </c>
      <c r="E603" s="295" t="s">
        <v>1606</v>
      </c>
      <c r="F603" s="295" t="s">
        <v>3443</v>
      </c>
      <c r="G603" s="295" t="s">
        <v>1594</v>
      </c>
      <c r="H603" s="295" t="s">
        <v>1589</v>
      </c>
      <c r="I603" s="295" t="s">
        <v>1598</v>
      </c>
      <c r="J603" s="295" t="s">
        <v>177</v>
      </c>
      <c r="L603" s="286">
        <v>5</v>
      </c>
      <c r="M603" s="295" t="s">
        <v>171</v>
      </c>
    </row>
    <row r="604" spans="1:13" ht="15" customHeight="1" x14ac:dyDescent="0.25">
      <c r="A604" s="295" t="s">
        <v>3421</v>
      </c>
      <c r="B604" s="295" t="s">
        <v>3419</v>
      </c>
      <c r="C604" s="295" t="s">
        <v>3444</v>
      </c>
      <c r="D604" s="295" t="s">
        <v>3420</v>
      </c>
      <c r="E604" s="295" t="s">
        <v>3445</v>
      </c>
      <c r="F604" s="295" t="s">
        <v>3396</v>
      </c>
      <c r="G604" s="295" t="s">
        <v>168</v>
      </c>
      <c r="H604" s="295" t="s">
        <v>1632</v>
      </c>
      <c r="I604" s="295" t="s">
        <v>1598</v>
      </c>
      <c r="J604" s="295" t="s">
        <v>177</v>
      </c>
      <c r="K604" s="295" t="s">
        <v>1603</v>
      </c>
      <c r="L604" s="286">
        <v>8</v>
      </c>
      <c r="M604" s="295" t="s">
        <v>171</v>
      </c>
    </row>
    <row r="605" spans="1:13" ht="15" customHeight="1" x14ac:dyDescent="0.25">
      <c r="A605" s="295" t="s">
        <v>3412</v>
      </c>
      <c r="B605" s="295" t="s">
        <v>3412</v>
      </c>
      <c r="C605" s="295" t="s">
        <v>3414</v>
      </c>
      <c r="D605" s="295" t="s">
        <v>3414</v>
      </c>
      <c r="E605" s="295" t="s">
        <v>1606</v>
      </c>
      <c r="F605" s="295" t="s">
        <v>3446</v>
      </c>
      <c r="G605" s="295" t="s">
        <v>168</v>
      </c>
      <c r="H605" s="295" t="s">
        <v>1589</v>
      </c>
      <c r="I605" s="295" t="s">
        <v>1598</v>
      </c>
      <c r="J605" s="295" t="s">
        <v>177</v>
      </c>
      <c r="K605" s="295" t="s">
        <v>1603</v>
      </c>
      <c r="L605" s="287">
        <v>0</v>
      </c>
      <c r="M605" s="295" t="s">
        <v>16372</v>
      </c>
    </row>
    <row r="606" spans="1:13" ht="15" customHeight="1" x14ac:dyDescent="0.25">
      <c r="A606" s="295" t="s">
        <v>3447</v>
      </c>
      <c r="B606" s="295" t="s">
        <v>3447</v>
      </c>
      <c r="C606" s="295" t="s">
        <v>3448</v>
      </c>
      <c r="D606" s="295" t="s">
        <v>3448</v>
      </c>
      <c r="E606" s="295" t="s">
        <v>2357</v>
      </c>
      <c r="F606" s="295" t="s">
        <v>3449</v>
      </c>
      <c r="G606" s="295" t="s">
        <v>168</v>
      </c>
      <c r="H606" s="295" t="s">
        <v>1589</v>
      </c>
      <c r="I606" s="295" t="s">
        <v>1598</v>
      </c>
      <c r="J606" s="295" t="s">
        <v>177</v>
      </c>
      <c r="K606" s="295" t="s">
        <v>1603</v>
      </c>
      <c r="L606" s="286">
        <v>2</v>
      </c>
      <c r="M606" s="295" t="s">
        <v>171</v>
      </c>
    </row>
    <row r="607" spans="1:13" ht="15" customHeight="1" x14ac:dyDescent="0.25">
      <c r="A607" s="295" t="s">
        <v>3450</v>
      </c>
      <c r="B607" s="295" t="s">
        <v>3450</v>
      </c>
      <c r="C607" s="295" t="s">
        <v>3451</v>
      </c>
      <c r="D607" s="295" t="s">
        <v>3451</v>
      </c>
      <c r="E607" s="295" t="s">
        <v>2553</v>
      </c>
      <c r="F607" s="295" t="s">
        <v>3452</v>
      </c>
      <c r="G607" s="295" t="s">
        <v>168</v>
      </c>
      <c r="H607" s="295" t="s">
        <v>1589</v>
      </c>
      <c r="I607" s="295" t="s">
        <v>1598</v>
      </c>
      <c r="J607" s="295" t="s">
        <v>237</v>
      </c>
      <c r="K607" s="295" t="s">
        <v>1603</v>
      </c>
      <c r="L607" s="286">
        <v>0</v>
      </c>
      <c r="M607" s="295" t="s">
        <v>16372</v>
      </c>
    </row>
    <row r="608" spans="1:13" ht="15" customHeight="1" x14ac:dyDescent="0.25">
      <c r="A608" s="295" t="s">
        <v>3453</v>
      </c>
      <c r="B608" s="295" t="s">
        <v>3453</v>
      </c>
      <c r="C608" s="295" t="s">
        <v>3454</v>
      </c>
      <c r="D608" s="295" t="s">
        <v>3454</v>
      </c>
      <c r="E608" s="295" t="s">
        <v>3455</v>
      </c>
      <c r="F608" s="295" t="s">
        <v>3456</v>
      </c>
      <c r="G608" s="295" t="s">
        <v>1594</v>
      </c>
      <c r="H608" s="295" t="s">
        <v>1589</v>
      </c>
      <c r="I608" s="295" t="s">
        <v>1598</v>
      </c>
      <c r="J608" s="295" t="s">
        <v>237</v>
      </c>
      <c r="L608" s="286">
        <v>0</v>
      </c>
      <c r="M608" s="295" t="s">
        <v>16372</v>
      </c>
    </row>
    <row r="609" spans="1:13" ht="15" customHeight="1" x14ac:dyDescent="0.25">
      <c r="A609" s="295" t="s">
        <v>3457</v>
      </c>
      <c r="B609" s="295" t="s">
        <v>3457</v>
      </c>
      <c r="C609" s="295" t="s">
        <v>3458</v>
      </c>
      <c r="D609" s="295" t="s">
        <v>3458</v>
      </c>
      <c r="E609" s="295" t="s">
        <v>2234</v>
      </c>
      <c r="F609" s="295" t="s">
        <v>3459</v>
      </c>
      <c r="G609" s="295" t="s">
        <v>168</v>
      </c>
      <c r="H609" s="295" t="s">
        <v>1589</v>
      </c>
      <c r="I609" s="295" t="s">
        <v>1598</v>
      </c>
      <c r="J609" s="295" t="s">
        <v>188</v>
      </c>
      <c r="K609" s="295" t="s">
        <v>1603</v>
      </c>
      <c r="L609" s="286">
        <v>5</v>
      </c>
      <c r="M609" s="295" t="s">
        <v>171</v>
      </c>
    </row>
    <row r="610" spans="1:13" ht="15" customHeight="1" x14ac:dyDescent="0.25">
      <c r="A610" s="295" t="s">
        <v>3460</v>
      </c>
      <c r="B610" s="295" t="s">
        <v>3460</v>
      </c>
      <c r="C610" s="295" t="s">
        <v>3461</v>
      </c>
      <c r="D610" s="295" t="s">
        <v>3461</v>
      </c>
      <c r="E610" s="295" t="s">
        <v>1618</v>
      </c>
      <c r="F610" s="295" t="s">
        <v>3462</v>
      </c>
      <c r="G610" s="295" t="s">
        <v>1594</v>
      </c>
      <c r="H610" s="295" t="s">
        <v>1589</v>
      </c>
      <c r="I610" s="295" t="s">
        <v>1598</v>
      </c>
      <c r="J610" s="295" t="s">
        <v>188</v>
      </c>
      <c r="L610" s="286">
        <v>5</v>
      </c>
      <c r="M610" s="295" t="s">
        <v>171</v>
      </c>
    </row>
    <row r="611" spans="1:13" ht="15" customHeight="1" x14ac:dyDescent="0.25">
      <c r="A611" s="295" t="s">
        <v>3463</v>
      </c>
      <c r="B611" s="295" t="s">
        <v>3464</v>
      </c>
      <c r="C611" s="295" t="s">
        <v>3465</v>
      </c>
      <c r="D611" s="295" t="s">
        <v>3466</v>
      </c>
      <c r="E611" s="295" t="s">
        <v>1606</v>
      </c>
      <c r="F611" s="295" t="s">
        <v>3467</v>
      </c>
      <c r="G611" s="295" t="s">
        <v>168</v>
      </c>
      <c r="H611" s="295" t="s">
        <v>1632</v>
      </c>
      <c r="I611" s="295" t="s">
        <v>1598</v>
      </c>
      <c r="J611" s="295" t="s">
        <v>3189</v>
      </c>
      <c r="K611" s="295" t="s">
        <v>1603</v>
      </c>
      <c r="L611" s="286">
        <v>5</v>
      </c>
      <c r="M611" s="295" t="s">
        <v>171</v>
      </c>
    </row>
    <row r="612" spans="1:13" ht="15" customHeight="1" x14ac:dyDescent="0.25">
      <c r="A612" s="295" t="s">
        <v>2496</v>
      </c>
      <c r="B612" s="295" t="s">
        <v>2493</v>
      </c>
      <c r="C612" s="295" t="s">
        <v>3468</v>
      </c>
      <c r="D612" s="295" t="s">
        <v>2494</v>
      </c>
      <c r="E612" s="295" t="s">
        <v>3469</v>
      </c>
      <c r="F612" s="295" t="s">
        <v>2495</v>
      </c>
      <c r="G612" s="295" t="s">
        <v>168</v>
      </c>
      <c r="H612" s="295" t="s">
        <v>1632</v>
      </c>
      <c r="I612" s="295" t="s">
        <v>1598</v>
      </c>
      <c r="J612" s="295" t="s">
        <v>255</v>
      </c>
      <c r="K612" s="295" t="s">
        <v>1603</v>
      </c>
      <c r="L612" s="287">
        <v>6</v>
      </c>
      <c r="M612" s="295" t="s">
        <v>171</v>
      </c>
    </row>
    <row r="613" spans="1:13" ht="15" customHeight="1" x14ac:dyDescent="0.25">
      <c r="A613" s="295" t="s">
        <v>2512</v>
      </c>
      <c r="B613" s="295" t="s">
        <v>2509</v>
      </c>
      <c r="C613" s="295" t="s">
        <v>3470</v>
      </c>
      <c r="D613" s="295" t="s">
        <v>277</v>
      </c>
      <c r="E613" s="295" t="s">
        <v>3471</v>
      </c>
      <c r="F613" s="295" t="s">
        <v>2511</v>
      </c>
      <c r="G613" s="295" t="s">
        <v>168</v>
      </c>
      <c r="H613" s="295" t="s">
        <v>1632</v>
      </c>
      <c r="I613" s="295" t="s">
        <v>1598</v>
      </c>
      <c r="J613" s="295" t="s">
        <v>255</v>
      </c>
      <c r="K613" s="295" t="s">
        <v>1603</v>
      </c>
      <c r="L613" s="287">
        <v>6</v>
      </c>
      <c r="M613" s="295" t="s">
        <v>171</v>
      </c>
    </row>
    <row r="614" spans="1:13" ht="15" customHeight="1" x14ac:dyDescent="0.25">
      <c r="A614" s="295" t="s">
        <v>2517</v>
      </c>
      <c r="B614" s="295" t="s">
        <v>2514</v>
      </c>
      <c r="C614" s="295" t="s">
        <v>3472</v>
      </c>
      <c r="D614" s="295" t="s">
        <v>2515</v>
      </c>
      <c r="E614" s="295" t="s">
        <v>3473</v>
      </c>
      <c r="F614" s="295" t="s">
        <v>3474</v>
      </c>
      <c r="G614" s="295" t="s">
        <v>168</v>
      </c>
      <c r="H614" s="295" t="s">
        <v>1632</v>
      </c>
      <c r="I614" s="295" t="s">
        <v>1598</v>
      </c>
      <c r="J614" s="295" t="s">
        <v>255</v>
      </c>
      <c r="K614" s="295" t="s">
        <v>1603</v>
      </c>
      <c r="L614" s="286">
        <v>10</v>
      </c>
      <c r="M614" s="295" t="s">
        <v>171</v>
      </c>
    </row>
    <row r="615" spans="1:13" ht="15" customHeight="1" x14ac:dyDescent="0.25">
      <c r="A615" s="295" t="s">
        <v>256</v>
      </c>
      <c r="B615" s="295" t="s">
        <v>2498</v>
      </c>
      <c r="C615" s="295" t="s">
        <v>3475</v>
      </c>
      <c r="D615" s="295" t="s">
        <v>257</v>
      </c>
      <c r="E615" s="295" t="s">
        <v>3476</v>
      </c>
      <c r="F615" s="295" t="s">
        <v>2499</v>
      </c>
      <c r="G615" s="295" t="s">
        <v>168</v>
      </c>
      <c r="H615" s="295" t="s">
        <v>1632</v>
      </c>
      <c r="I615" s="295" t="s">
        <v>1598</v>
      </c>
      <c r="J615" s="295" t="s">
        <v>255</v>
      </c>
      <c r="K615" s="295" t="s">
        <v>1603</v>
      </c>
      <c r="L615" s="287">
        <v>9</v>
      </c>
      <c r="M615" s="295" t="s">
        <v>171</v>
      </c>
    </row>
    <row r="616" spans="1:13" ht="15" customHeight="1" x14ac:dyDescent="0.25">
      <c r="A616" s="295" t="s">
        <v>3477</v>
      </c>
      <c r="B616" s="295" t="s">
        <v>3477</v>
      </c>
      <c r="C616" s="295" t="s">
        <v>3478</v>
      </c>
      <c r="D616" s="295" t="s">
        <v>3478</v>
      </c>
      <c r="E616" s="295" t="s">
        <v>3479</v>
      </c>
      <c r="F616" s="295" t="s">
        <v>3480</v>
      </c>
      <c r="G616" s="295" t="s">
        <v>168</v>
      </c>
      <c r="H616" s="295" t="s">
        <v>1589</v>
      </c>
      <c r="I616" s="295" t="s">
        <v>1598</v>
      </c>
      <c r="J616" s="295" t="s">
        <v>983</v>
      </c>
      <c r="K616" s="295" t="s">
        <v>1603</v>
      </c>
      <c r="L616" s="286">
        <v>4</v>
      </c>
      <c r="M616" s="295" t="s">
        <v>171</v>
      </c>
    </row>
    <row r="617" spans="1:13" ht="15" customHeight="1" x14ac:dyDescent="0.25">
      <c r="A617" s="295" t="s">
        <v>3481</v>
      </c>
      <c r="B617" s="295" t="s">
        <v>3481</v>
      </c>
      <c r="C617" s="295" t="s">
        <v>3482</v>
      </c>
      <c r="D617" s="295" t="s">
        <v>3482</v>
      </c>
      <c r="E617" s="295" t="s">
        <v>2463</v>
      </c>
      <c r="F617" s="295" t="s">
        <v>3483</v>
      </c>
      <c r="G617" s="295" t="s">
        <v>1594</v>
      </c>
      <c r="H617" s="295" t="s">
        <v>1589</v>
      </c>
      <c r="I617" s="295" t="s">
        <v>1598</v>
      </c>
      <c r="J617" s="295" t="s">
        <v>983</v>
      </c>
      <c r="L617" s="286">
        <v>4</v>
      </c>
      <c r="M617" s="295" t="s">
        <v>171</v>
      </c>
    </row>
    <row r="618" spans="1:13" ht="15" customHeight="1" x14ac:dyDescent="0.25">
      <c r="A618" s="295" t="s">
        <v>319</v>
      </c>
      <c r="B618" s="295" t="s">
        <v>3484</v>
      </c>
      <c r="C618" s="295" t="s">
        <v>3485</v>
      </c>
      <c r="D618" s="295" t="s">
        <v>320</v>
      </c>
      <c r="E618" s="295" t="s">
        <v>3486</v>
      </c>
      <c r="F618" s="295" t="s">
        <v>3487</v>
      </c>
      <c r="G618" s="295" t="s">
        <v>168</v>
      </c>
      <c r="H618" s="295" t="s">
        <v>1632</v>
      </c>
      <c r="I618" s="295" t="s">
        <v>1714</v>
      </c>
      <c r="J618" s="295" t="s">
        <v>231</v>
      </c>
      <c r="K618" s="295" t="s">
        <v>1892</v>
      </c>
      <c r="L618" s="286">
        <v>7</v>
      </c>
      <c r="M618" s="295" t="s">
        <v>171</v>
      </c>
    </row>
    <row r="619" spans="1:13" ht="15" customHeight="1" x14ac:dyDescent="0.25">
      <c r="A619" s="295" t="s">
        <v>1485</v>
      </c>
      <c r="B619" s="295" t="s">
        <v>1485</v>
      </c>
      <c r="C619" s="295" t="s">
        <v>1486</v>
      </c>
      <c r="D619" s="295" t="s">
        <v>1486</v>
      </c>
      <c r="E619" s="295" t="s">
        <v>3488</v>
      </c>
      <c r="F619" s="295" t="s">
        <v>3489</v>
      </c>
      <c r="G619" s="295" t="s">
        <v>1676</v>
      </c>
      <c r="H619" s="295" t="s">
        <v>1589</v>
      </c>
      <c r="I619" s="295" t="s">
        <v>1714</v>
      </c>
      <c r="J619" s="295" t="s">
        <v>231</v>
      </c>
      <c r="K619" s="295" t="s">
        <v>1892</v>
      </c>
      <c r="L619" s="286">
        <v>8</v>
      </c>
      <c r="M619" s="295" t="s">
        <v>171</v>
      </c>
    </row>
    <row r="620" spans="1:13" ht="15" customHeight="1" x14ac:dyDescent="0.25">
      <c r="A620" s="295" t="s">
        <v>3492</v>
      </c>
      <c r="B620" s="295" t="s">
        <v>3492</v>
      </c>
      <c r="C620" s="295" t="s">
        <v>3493</v>
      </c>
      <c r="D620" s="295" t="s">
        <v>3493</v>
      </c>
      <c r="E620" s="295" t="s">
        <v>3494</v>
      </c>
      <c r="F620" s="295" t="s">
        <v>3489</v>
      </c>
      <c r="G620" s="295" t="s">
        <v>1738</v>
      </c>
      <c r="H620" s="295" t="s">
        <v>1589</v>
      </c>
      <c r="I620" s="295" t="s">
        <v>1714</v>
      </c>
      <c r="J620" s="295" t="s">
        <v>231</v>
      </c>
      <c r="K620" s="295" t="s">
        <v>1892</v>
      </c>
      <c r="L620" s="286">
        <v>8</v>
      </c>
      <c r="M620" s="295" t="s">
        <v>171</v>
      </c>
    </row>
    <row r="621" spans="1:13" ht="15" customHeight="1" x14ac:dyDescent="0.25">
      <c r="A621" s="298" t="s">
        <v>3495</v>
      </c>
      <c r="B621" s="295" t="s">
        <v>3495</v>
      </c>
      <c r="C621" s="298" t="s">
        <v>3496</v>
      </c>
      <c r="D621" s="298" t="s">
        <v>3496</v>
      </c>
      <c r="E621" s="298" t="s">
        <v>3497</v>
      </c>
      <c r="F621" s="298" t="s">
        <v>3498</v>
      </c>
      <c r="G621" s="295" t="s">
        <v>168</v>
      </c>
      <c r="H621" s="298" t="s">
        <v>1589</v>
      </c>
      <c r="I621" s="295" t="s">
        <v>1714</v>
      </c>
      <c r="J621" s="298" t="s">
        <v>231</v>
      </c>
      <c r="K621" s="298" t="s">
        <v>1892</v>
      </c>
      <c r="L621" s="288">
        <v>10</v>
      </c>
      <c r="M621" s="295" t="s">
        <v>171</v>
      </c>
    </row>
    <row r="622" spans="1:13" ht="15" customHeight="1" x14ac:dyDescent="0.25">
      <c r="A622" s="295" t="s">
        <v>3500</v>
      </c>
      <c r="B622" s="295" t="s">
        <v>3500</v>
      </c>
      <c r="C622" s="295" t="s">
        <v>3501</v>
      </c>
      <c r="D622" s="295" t="s">
        <v>3501</v>
      </c>
      <c r="E622" s="295" t="s">
        <v>3502</v>
      </c>
      <c r="F622" s="295" t="s">
        <v>3503</v>
      </c>
      <c r="G622" s="295" t="s">
        <v>168</v>
      </c>
      <c r="H622" s="295" t="s">
        <v>1589</v>
      </c>
      <c r="I622" s="295" t="s">
        <v>1714</v>
      </c>
      <c r="J622" s="295" t="s">
        <v>231</v>
      </c>
      <c r="K622" s="295" t="s">
        <v>1892</v>
      </c>
      <c r="L622" s="286">
        <v>9</v>
      </c>
      <c r="M622" s="295" t="s">
        <v>171</v>
      </c>
    </row>
    <row r="623" spans="1:13" ht="15" customHeight="1" x14ac:dyDescent="0.25">
      <c r="A623" s="295" t="s">
        <v>3505</v>
      </c>
      <c r="B623" s="295" t="s">
        <v>3505</v>
      </c>
      <c r="C623" s="295" t="s">
        <v>3506</v>
      </c>
      <c r="D623" s="295" t="s">
        <v>3506</v>
      </c>
      <c r="E623" s="295" t="s">
        <v>3507</v>
      </c>
      <c r="F623" s="295" t="s">
        <v>3508</v>
      </c>
      <c r="G623" s="295" t="s">
        <v>1676</v>
      </c>
      <c r="H623" s="295" t="s">
        <v>1589</v>
      </c>
      <c r="I623" s="295" t="s">
        <v>1598</v>
      </c>
      <c r="J623" s="295" t="s">
        <v>177</v>
      </c>
      <c r="K623" s="295" t="s">
        <v>1603</v>
      </c>
      <c r="L623" s="287">
        <v>9</v>
      </c>
      <c r="M623" s="295" t="s">
        <v>171</v>
      </c>
    </row>
    <row r="624" spans="1:13" ht="15" customHeight="1" x14ac:dyDescent="0.25">
      <c r="A624" s="295" t="s">
        <v>3509</v>
      </c>
      <c r="B624" s="295" t="s">
        <v>3510</v>
      </c>
      <c r="C624" s="295" t="s">
        <v>3511</v>
      </c>
      <c r="D624" s="295" t="s">
        <v>3512</v>
      </c>
      <c r="E624" s="295" t="s">
        <v>3507</v>
      </c>
      <c r="F624" s="295" t="s">
        <v>3508</v>
      </c>
      <c r="G624" s="295" t="s">
        <v>1678</v>
      </c>
      <c r="H624" s="295" t="s">
        <v>1632</v>
      </c>
      <c r="I624" s="295" t="s">
        <v>1598</v>
      </c>
      <c r="J624" s="295" t="s">
        <v>177</v>
      </c>
      <c r="K624" s="295" t="s">
        <v>1603</v>
      </c>
      <c r="L624" s="286">
        <v>9</v>
      </c>
      <c r="M624" s="295" t="s">
        <v>171</v>
      </c>
    </row>
    <row r="625" spans="1:13" ht="15" customHeight="1" x14ac:dyDescent="0.25">
      <c r="A625" s="295" t="s">
        <v>3513</v>
      </c>
      <c r="B625" s="295" t="s">
        <v>3513</v>
      </c>
      <c r="C625" s="295" t="s">
        <v>3514</v>
      </c>
      <c r="D625" s="295" t="s">
        <v>3514</v>
      </c>
      <c r="E625" s="295" t="s">
        <v>3515</v>
      </c>
      <c r="F625" s="295" t="s">
        <v>3516</v>
      </c>
      <c r="G625" s="295" t="s">
        <v>1678</v>
      </c>
      <c r="H625" s="295" t="s">
        <v>1589</v>
      </c>
      <c r="I625" s="295" t="s">
        <v>1598</v>
      </c>
      <c r="J625" s="295" t="s">
        <v>177</v>
      </c>
      <c r="K625" s="295" t="s">
        <v>1603</v>
      </c>
      <c r="L625" s="286">
        <v>9</v>
      </c>
      <c r="M625" s="295" t="s">
        <v>171</v>
      </c>
    </row>
    <row r="626" spans="1:13" ht="15" customHeight="1" x14ac:dyDescent="0.25">
      <c r="A626" s="295" t="s">
        <v>3510</v>
      </c>
      <c r="B626" s="295" t="s">
        <v>3510</v>
      </c>
      <c r="C626" s="295" t="s">
        <v>3512</v>
      </c>
      <c r="D626" s="295" t="s">
        <v>3512</v>
      </c>
      <c r="E626" s="295" t="s">
        <v>3517</v>
      </c>
      <c r="F626" s="295" t="s">
        <v>3518</v>
      </c>
      <c r="G626" s="295" t="s">
        <v>168</v>
      </c>
      <c r="H626" s="295" t="s">
        <v>1589</v>
      </c>
      <c r="I626" s="295" t="s">
        <v>1598</v>
      </c>
      <c r="J626" s="295" t="s">
        <v>177</v>
      </c>
      <c r="K626" s="295" t="s">
        <v>1603</v>
      </c>
      <c r="L626" s="286">
        <v>9</v>
      </c>
      <c r="M626" s="295" t="s">
        <v>171</v>
      </c>
    </row>
    <row r="627" spans="1:13" ht="15" customHeight="1" x14ac:dyDescent="0.25">
      <c r="A627" s="295" t="s">
        <v>3519</v>
      </c>
      <c r="B627" s="295" t="s">
        <v>3519</v>
      </c>
      <c r="C627" s="295" t="s">
        <v>3520</v>
      </c>
      <c r="D627" s="295" t="s">
        <v>3520</v>
      </c>
      <c r="E627" s="295" t="s">
        <v>3521</v>
      </c>
      <c r="F627" s="295" t="s">
        <v>3522</v>
      </c>
      <c r="G627" s="295" t="s">
        <v>1594</v>
      </c>
      <c r="H627" s="295" t="s">
        <v>1589</v>
      </c>
      <c r="I627" s="295" t="s">
        <v>1598</v>
      </c>
      <c r="J627" s="295" t="s">
        <v>177</v>
      </c>
      <c r="L627" s="286">
        <v>9</v>
      </c>
      <c r="M627" s="295" t="s">
        <v>171</v>
      </c>
    </row>
    <row r="628" spans="1:13" ht="15" customHeight="1" x14ac:dyDescent="0.25">
      <c r="A628" s="295" t="s">
        <v>3523</v>
      </c>
      <c r="B628" s="295" t="s">
        <v>3523</v>
      </c>
      <c r="C628" s="295" t="s">
        <v>3524</v>
      </c>
      <c r="D628" s="295" t="s">
        <v>3524</v>
      </c>
      <c r="E628" s="295" t="s">
        <v>1606</v>
      </c>
      <c r="F628" s="295" t="s">
        <v>3525</v>
      </c>
      <c r="G628" s="295" t="s">
        <v>168</v>
      </c>
      <c r="H628" s="295" t="s">
        <v>1589</v>
      </c>
      <c r="I628" s="295" t="s">
        <v>1598</v>
      </c>
      <c r="J628" s="295" t="s">
        <v>232</v>
      </c>
      <c r="K628" s="295" t="s">
        <v>1603</v>
      </c>
      <c r="L628" s="286">
        <v>0</v>
      </c>
      <c r="M628" s="295" t="s">
        <v>16372</v>
      </c>
    </row>
    <row r="629" spans="1:13" ht="15" customHeight="1" x14ac:dyDescent="0.25">
      <c r="A629" s="295" t="s">
        <v>3526</v>
      </c>
      <c r="B629" s="295" t="s">
        <v>3526</v>
      </c>
      <c r="C629" s="295" t="s">
        <v>321</v>
      </c>
      <c r="D629" s="295" t="s">
        <v>321</v>
      </c>
      <c r="E629" s="295" t="s">
        <v>1606</v>
      </c>
      <c r="F629" s="295" t="s">
        <v>3527</v>
      </c>
      <c r="G629" s="295" t="s">
        <v>1594</v>
      </c>
      <c r="H629" s="295" t="s">
        <v>1589</v>
      </c>
      <c r="I629" s="295" t="s">
        <v>1598</v>
      </c>
      <c r="J629" s="295" t="s">
        <v>232</v>
      </c>
      <c r="L629" s="286">
        <v>0</v>
      </c>
      <c r="M629" s="295" t="s">
        <v>16372</v>
      </c>
    </row>
    <row r="630" spans="1:13" ht="15" customHeight="1" x14ac:dyDescent="0.25">
      <c r="A630" s="295" t="s">
        <v>2497</v>
      </c>
      <c r="B630" s="295" t="s">
        <v>2493</v>
      </c>
      <c r="C630" s="295" t="s">
        <v>3528</v>
      </c>
      <c r="D630" s="295" t="s">
        <v>2494</v>
      </c>
      <c r="E630" s="295" t="s">
        <v>3529</v>
      </c>
      <c r="F630" s="295" t="s">
        <v>2495</v>
      </c>
      <c r="G630" s="295" t="s">
        <v>168</v>
      </c>
      <c r="H630" s="295" t="s">
        <v>1632</v>
      </c>
      <c r="I630" s="295" t="s">
        <v>1598</v>
      </c>
      <c r="J630" s="295" t="s">
        <v>255</v>
      </c>
      <c r="K630" s="295" t="s">
        <v>1603</v>
      </c>
      <c r="L630" s="287">
        <v>6</v>
      </c>
      <c r="M630" s="295" t="s">
        <v>171</v>
      </c>
    </row>
    <row r="631" spans="1:13" ht="15" customHeight="1" x14ac:dyDescent="0.25">
      <c r="A631" s="295" t="s">
        <v>2513</v>
      </c>
      <c r="B631" s="295" t="s">
        <v>2509</v>
      </c>
      <c r="C631" s="295" t="s">
        <v>3530</v>
      </c>
      <c r="D631" s="295" t="s">
        <v>277</v>
      </c>
      <c r="E631" s="295" t="s">
        <v>3531</v>
      </c>
      <c r="F631" s="295" t="s">
        <v>2511</v>
      </c>
      <c r="G631" s="295" t="s">
        <v>168</v>
      </c>
      <c r="H631" s="295" t="s">
        <v>1632</v>
      </c>
      <c r="I631" s="295" t="s">
        <v>1598</v>
      </c>
      <c r="J631" s="295" t="s">
        <v>255</v>
      </c>
      <c r="K631" s="295" t="s">
        <v>1603</v>
      </c>
      <c r="L631" s="287">
        <v>6</v>
      </c>
      <c r="M631" s="295" t="s">
        <v>171</v>
      </c>
    </row>
    <row r="632" spans="1:13" ht="15" customHeight="1" x14ac:dyDescent="0.25">
      <c r="A632" s="295" t="s">
        <v>2518</v>
      </c>
      <c r="B632" s="295" t="s">
        <v>2514</v>
      </c>
      <c r="C632" s="295" t="s">
        <v>3532</v>
      </c>
      <c r="D632" s="295" t="s">
        <v>2515</v>
      </c>
      <c r="E632" s="295" t="s">
        <v>3533</v>
      </c>
      <c r="F632" s="295" t="s">
        <v>2516</v>
      </c>
      <c r="G632" s="295" t="s">
        <v>168</v>
      </c>
      <c r="H632" s="295" t="s">
        <v>1632</v>
      </c>
      <c r="I632" s="283" t="s">
        <v>1598</v>
      </c>
      <c r="J632" s="283" t="s">
        <v>255</v>
      </c>
      <c r="K632" s="283" t="s">
        <v>1603</v>
      </c>
      <c r="L632" s="287">
        <v>10</v>
      </c>
      <c r="M632" s="295" t="s">
        <v>171</v>
      </c>
    </row>
    <row r="633" spans="1:13" ht="15" customHeight="1" x14ac:dyDescent="0.25">
      <c r="A633" s="295" t="s">
        <v>3534</v>
      </c>
      <c r="B633" s="295" t="s">
        <v>3534</v>
      </c>
      <c r="C633" s="295" t="s">
        <v>3535</v>
      </c>
      <c r="D633" s="295" t="s">
        <v>3535</v>
      </c>
      <c r="E633" s="295" t="s">
        <v>3536</v>
      </c>
      <c r="F633" s="295" t="s">
        <v>3537</v>
      </c>
      <c r="G633" s="295" t="s">
        <v>168</v>
      </c>
      <c r="H633" s="295" t="s">
        <v>1589</v>
      </c>
      <c r="I633" s="295" t="s">
        <v>1746</v>
      </c>
      <c r="J633" s="295" t="s">
        <v>324</v>
      </c>
      <c r="K633" s="295" t="s">
        <v>1603</v>
      </c>
      <c r="L633" s="286">
        <v>5</v>
      </c>
      <c r="M633" s="295" t="s">
        <v>171</v>
      </c>
    </row>
    <row r="634" spans="1:13" ht="15" customHeight="1" x14ac:dyDescent="0.25">
      <c r="A634" s="295" t="s">
        <v>322</v>
      </c>
      <c r="B634" s="295" t="s">
        <v>322</v>
      </c>
      <c r="C634" s="295" t="s">
        <v>323</v>
      </c>
      <c r="D634" s="295" t="s">
        <v>323</v>
      </c>
      <c r="E634" s="295" t="s">
        <v>3539</v>
      </c>
      <c r="F634" s="295" t="s">
        <v>3540</v>
      </c>
      <c r="G634" s="295" t="s">
        <v>1676</v>
      </c>
      <c r="H634" s="295" t="s">
        <v>1589</v>
      </c>
      <c r="I634" s="295" t="s">
        <v>1746</v>
      </c>
      <c r="J634" s="295" t="s">
        <v>324</v>
      </c>
      <c r="K634" s="295" t="s">
        <v>1603</v>
      </c>
      <c r="L634" s="287">
        <v>9</v>
      </c>
      <c r="M634" s="295" t="s">
        <v>171</v>
      </c>
    </row>
    <row r="635" spans="1:13" ht="15" customHeight="1" x14ac:dyDescent="0.25">
      <c r="A635" s="295" t="s">
        <v>3541</v>
      </c>
      <c r="B635" s="295" t="s">
        <v>3541</v>
      </c>
      <c r="C635" s="295" t="s">
        <v>3542</v>
      </c>
      <c r="D635" s="295" t="s">
        <v>3542</v>
      </c>
      <c r="E635" s="295" t="s">
        <v>3543</v>
      </c>
      <c r="F635" s="295" t="s">
        <v>3544</v>
      </c>
      <c r="G635" s="295" t="s">
        <v>1678</v>
      </c>
      <c r="H635" s="295" t="s">
        <v>1589</v>
      </c>
      <c r="I635" s="295" t="s">
        <v>1746</v>
      </c>
      <c r="J635" s="295" t="s">
        <v>324</v>
      </c>
      <c r="K635" s="295" t="s">
        <v>1603</v>
      </c>
      <c r="L635" s="286">
        <v>9</v>
      </c>
      <c r="M635" s="295" t="s">
        <v>171</v>
      </c>
    </row>
    <row r="636" spans="1:13" ht="15" customHeight="1" x14ac:dyDescent="0.25">
      <c r="A636" s="295" t="s">
        <v>3545</v>
      </c>
      <c r="B636" s="295" t="s">
        <v>3545</v>
      </c>
      <c r="C636" s="295" t="s">
        <v>3546</v>
      </c>
      <c r="D636" s="295" t="s">
        <v>3546</v>
      </c>
      <c r="E636" s="295" t="s">
        <v>3547</v>
      </c>
      <c r="F636" s="295" t="s">
        <v>3548</v>
      </c>
      <c r="G636" s="295" t="s">
        <v>168</v>
      </c>
      <c r="H636" s="295" t="s">
        <v>1589</v>
      </c>
      <c r="I636" s="295" t="s">
        <v>1746</v>
      </c>
      <c r="J636" s="295" t="s">
        <v>324</v>
      </c>
      <c r="K636" s="295" t="s">
        <v>1603</v>
      </c>
      <c r="L636" s="286">
        <v>6</v>
      </c>
      <c r="M636" s="295" t="s">
        <v>171</v>
      </c>
    </row>
    <row r="637" spans="1:13" ht="15" customHeight="1" x14ac:dyDescent="0.25">
      <c r="A637" s="295" t="s">
        <v>3549</v>
      </c>
      <c r="B637" s="295" t="s">
        <v>3549</v>
      </c>
      <c r="C637" s="295" t="s">
        <v>326</v>
      </c>
      <c r="D637" s="295" t="s">
        <v>326</v>
      </c>
      <c r="E637" s="295" t="s">
        <v>3550</v>
      </c>
      <c r="F637" s="295" t="s">
        <v>3551</v>
      </c>
      <c r="G637" s="295" t="s">
        <v>168</v>
      </c>
      <c r="H637" s="295" t="s">
        <v>1589</v>
      </c>
      <c r="I637" s="295" t="s">
        <v>1746</v>
      </c>
      <c r="J637" s="295" t="s">
        <v>324</v>
      </c>
      <c r="K637" s="295" t="s">
        <v>1603</v>
      </c>
      <c r="L637" s="286">
        <v>8</v>
      </c>
      <c r="M637" s="295" t="s">
        <v>171</v>
      </c>
    </row>
    <row r="638" spans="1:13" ht="15" customHeight="1" x14ac:dyDescent="0.25">
      <c r="A638" s="295" t="s">
        <v>3552</v>
      </c>
      <c r="B638" s="295" t="s">
        <v>3552</v>
      </c>
      <c r="C638" s="295" t="s">
        <v>3553</v>
      </c>
      <c r="D638" s="295" t="s">
        <v>3553</v>
      </c>
      <c r="E638" s="295" t="s">
        <v>3554</v>
      </c>
      <c r="F638" s="295" t="s">
        <v>3555</v>
      </c>
      <c r="G638" s="295" t="s">
        <v>168</v>
      </c>
      <c r="H638" s="295" t="s">
        <v>1589</v>
      </c>
      <c r="I638" s="295" t="s">
        <v>1746</v>
      </c>
      <c r="J638" s="295" t="s">
        <v>324</v>
      </c>
      <c r="K638" s="295" t="s">
        <v>1603</v>
      </c>
      <c r="L638" s="286">
        <v>8</v>
      </c>
      <c r="M638" s="295" t="s">
        <v>171</v>
      </c>
    </row>
    <row r="639" spans="1:13" ht="15" customHeight="1" x14ac:dyDescent="0.25">
      <c r="A639" s="295" t="s">
        <v>3557</v>
      </c>
      <c r="B639" s="295" t="s">
        <v>3557</v>
      </c>
      <c r="C639" s="295" t="s">
        <v>3558</v>
      </c>
      <c r="D639" s="295" t="s">
        <v>3558</v>
      </c>
      <c r="E639" s="295" t="s">
        <v>3559</v>
      </c>
      <c r="F639" s="295" t="s">
        <v>3560</v>
      </c>
      <c r="G639" s="295" t="s">
        <v>1676</v>
      </c>
      <c r="H639" s="295" t="s">
        <v>1589</v>
      </c>
      <c r="I639" s="295" t="s">
        <v>1746</v>
      </c>
      <c r="J639" s="295" t="s">
        <v>324</v>
      </c>
      <c r="K639" s="295" t="s">
        <v>1603</v>
      </c>
      <c r="L639" s="287">
        <v>8</v>
      </c>
      <c r="M639" s="295" t="s">
        <v>171</v>
      </c>
    </row>
    <row r="640" spans="1:13" ht="15" customHeight="1" x14ac:dyDescent="0.25">
      <c r="A640" s="295" t="s">
        <v>3561</v>
      </c>
      <c r="B640" s="295" t="s">
        <v>3561</v>
      </c>
      <c r="C640" s="295" t="s">
        <v>3562</v>
      </c>
      <c r="D640" s="295" t="s">
        <v>3562</v>
      </c>
      <c r="E640" s="295" t="s">
        <v>3563</v>
      </c>
      <c r="F640" s="295" t="s">
        <v>3564</v>
      </c>
      <c r="G640" s="295" t="s">
        <v>1678</v>
      </c>
      <c r="H640" s="295" t="s">
        <v>1589</v>
      </c>
      <c r="I640" s="295" t="s">
        <v>1746</v>
      </c>
      <c r="J640" s="295" t="s">
        <v>324</v>
      </c>
      <c r="K640" s="295" t="s">
        <v>1633</v>
      </c>
      <c r="L640" s="286">
        <v>8</v>
      </c>
      <c r="M640" s="295" t="s">
        <v>171</v>
      </c>
    </row>
    <row r="641" spans="1:13" ht="15" customHeight="1" x14ac:dyDescent="0.25">
      <c r="A641" s="295" t="s">
        <v>3565</v>
      </c>
      <c r="B641" s="295" t="s">
        <v>3565</v>
      </c>
      <c r="C641" s="295" t="s">
        <v>3566</v>
      </c>
      <c r="D641" s="295" t="s">
        <v>3566</v>
      </c>
      <c r="E641" s="295" t="s">
        <v>3559</v>
      </c>
      <c r="F641" s="295" t="s">
        <v>3567</v>
      </c>
      <c r="G641" s="295" t="s">
        <v>1678</v>
      </c>
      <c r="H641" s="295" t="s">
        <v>1589</v>
      </c>
      <c r="I641" s="295" t="s">
        <v>1746</v>
      </c>
      <c r="J641" s="295" t="s">
        <v>324</v>
      </c>
      <c r="K641" s="295" t="s">
        <v>1633</v>
      </c>
      <c r="L641" s="286">
        <v>8</v>
      </c>
      <c r="M641" s="295" t="s">
        <v>171</v>
      </c>
    </row>
    <row r="642" spans="1:13" ht="15" customHeight="1" x14ac:dyDescent="0.25">
      <c r="A642" s="295" t="s">
        <v>3568</v>
      </c>
      <c r="B642" s="295" t="s">
        <v>3568</v>
      </c>
      <c r="C642" s="295" t="s">
        <v>3569</v>
      </c>
      <c r="D642" s="295" t="s">
        <v>3569</v>
      </c>
      <c r="E642" s="295" t="s">
        <v>3570</v>
      </c>
      <c r="F642" s="295" t="s">
        <v>3571</v>
      </c>
      <c r="G642" s="295" t="s">
        <v>1678</v>
      </c>
      <c r="H642" s="295" t="s">
        <v>1589</v>
      </c>
      <c r="I642" s="295" t="s">
        <v>1746</v>
      </c>
      <c r="J642" s="295" t="s">
        <v>324</v>
      </c>
      <c r="K642" s="295" t="s">
        <v>1633</v>
      </c>
      <c r="L642" s="286">
        <v>8</v>
      </c>
      <c r="M642" s="295" t="s">
        <v>171</v>
      </c>
    </row>
    <row r="643" spans="1:13" ht="15" customHeight="1" x14ac:dyDescent="0.25">
      <c r="A643" s="295" t="s">
        <v>3572</v>
      </c>
      <c r="B643" s="295" t="s">
        <v>3572</v>
      </c>
      <c r="C643" s="295" t="s">
        <v>327</v>
      </c>
      <c r="D643" s="295" t="s">
        <v>327</v>
      </c>
      <c r="E643" s="295" t="s">
        <v>3573</v>
      </c>
      <c r="F643" s="295" t="s">
        <v>3574</v>
      </c>
      <c r="G643" s="295" t="s">
        <v>1594</v>
      </c>
      <c r="H643" s="295" t="s">
        <v>1589</v>
      </c>
      <c r="I643" s="295" t="s">
        <v>1746</v>
      </c>
      <c r="J643" s="295" t="s">
        <v>324</v>
      </c>
      <c r="L643" s="286">
        <v>8</v>
      </c>
      <c r="M643" s="295" t="s">
        <v>171</v>
      </c>
    </row>
    <row r="644" spans="1:13" ht="15" customHeight="1" x14ac:dyDescent="0.25">
      <c r="A644" s="295" t="s">
        <v>3575</v>
      </c>
      <c r="B644" s="295" t="s">
        <v>3575</v>
      </c>
      <c r="C644" s="295" t="s">
        <v>329</v>
      </c>
      <c r="D644" s="295" t="s">
        <v>329</v>
      </c>
      <c r="E644" s="295" t="s">
        <v>3576</v>
      </c>
      <c r="F644" s="295" t="s">
        <v>3577</v>
      </c>
      <c r="G644" s="295" t="s">
        <v>168</v>
      </c>
      <c r="H644" s="295" t="s">
        <v>1589</v>
      </c>
      <c r="I644" s="295" t="s">
        <v>1746</v>
      </c>
      <c r="J644" s="295" t="s">
        <v>324</v>
      </c>
      <c r="K644" s="295" t="s">
        <v>1603</v>
      </c>
      <c r="L644" s="286">
        <v>6</v>
      </c>
      <c r="M644" s="295" t="s">
        <v>171</v>
      </c>
    </row>
    <row r="645" spans="1:13" ht="15" customHeight="1" x14ac:dyDescent="0.25">
      <c r="A645" s="295" t="s">
        <v>328</v>
      </c>
      <c r="B645" s="295" t="s">
        <v>3575</v>
      </c>
      <c r="C645" s="295" t="s">
        <v>3578</v>
      </c>
      <c r="D645" s="295" t="s">
        <v>329</v>
      </c>
      <c r="E645" s="295" t="s">
        <v>3579</v>
      </c>
      <c r="F645" s="295" t="s">
        <v>3577</v>
      </c>
      <c r="G645" s="295" t="s">
        <v>168</v>
      </c>
      <c r="H645" s="295" t="s">
        <v>1632</v>
      </c>
      <c r="I645" s="295" t="s">
        <v>1746</v>
      </c>
      <c r="J645" s="295" t="s">
        <v>324</v>
      </c>
      <c r="K645" s="295" t="s">
        <v>1603</v>
      </c>
      <c r="L645" s="287">
        <v>6</v>
      </c>
      <c r="M645" s="295" t="s">
        <v>171</v>
      </c>
    </row>
    <row r="646" spans="1:13" ht="15" customHeight="1" x14ac:dyDescent="0.25">
      <c r="A646" s="295" t="s">
        <v>3580</v>
      </c>
      <c r="B646" s="295" t="s">
        <v>3580</v>
      </c>
      <c r="C646" s="295" t="s">
        <v>3581</v>
      </c>
      <c r="D646" s="295" t="s">
        <v>3581</v>
      </c>
      <c r="E646" s="295" t="s">
        <v>3582</v>
      </c>
      <c r="F646" s="295" t="s">
        <v>3583</v>
      </c>
      <c r="G646" s="295" t="s">
        <v>1676</v>
      </c>
      <c r="H646" s="295" t="s">
        <v>1589</v>
      </c>
      <c r="I646" s="295" t="s">
        <v>1714</v>
      </c>
      <c r="J646" s="295" t="s">
        <v>174</v>
      </c>
      <c r="K646" s="295" t="s">
        <v>1892</v>
      </c>
      <c r="L646" s="287">
        <v>8</v>
      </c>
      <c r="M646" s="295" t="s">
        <v>171</v>
      </c>
    </row>
    <row r="647" spans="1:13" ht="15" customHeight="1" x14ac:dyDescent="0.25">
      <c r="A647" s="295" t="s">
        <v>3584</v>
      </c>
      <c r="B647" s="295" t="s">
        <v>3584</v>
      </c>
      <c r="C647" s="295" t="s">
        <v>3585</v>
      </c>
      <c r="D647" s="295" t="s">
        <v>3585</v>
      </c>
      <c r="E647" s="295" t="s">
        <v>3582</v>
      </c>
      <c r="F647" s="295" t="s">
        <v>3583</v>
      </c>
      <c r="G647" s="295" t="s">
        <v>1678</v>
      </c>
      <c r="H647" s="295" t="s">
        <v>1589</v>
      </c>
      <c r="I647" s="295" t="s">
        <v>1714</v>
      </c>
      <c r="J647" s="295" t="s">
        <v>174</v>
      </c>
      <c r="K647" s="295" t="s">
        <v>1892</v>
      </c>
      <c r="L647" s="286">
        <v>8</v>
      </c>
      <c r="M647" s="295" t="s">
        <v>171</v>
      </c>
    </row>
    <row r="648" spans="1:13" ht="15" customHeight="1" x14ac:dyDescent="0.25">
      <c r="A648" s="295" t="s">
        <v>3586</v>
      </c>
      <c r="B648" s="295" t="s">
        <v>3586</v>
      </c>
      <c r="C648" s="295" t="s">
        <v>3587</v>
      </c>
      <c r="D648" s="295" t="s">
        <v>3587</v>
      </c>
      <c r="E648" s="295" t="s">
        <v>3588</v>
      </c>
      <c r="F648" s="295" t="s">
        <v>3589</v>
      </c>
      <c r="G648" s="295" t="s">
        <v>1594</v>
      </c>
      <c r="H648" s="295" t="s">
        <v>1589</v>
      </c>
      <c r="I648" s="295" t="s">
        <v>1714</v>
      </c>
      <c r="J648" s="295" t="s">
        <v>174</v>
      </c>
      <c r="L648" s="286">
        <v>8</v>
      </c>
      <c r="M648" s="295" t="s">
        <v>171</v>
      </c>
    </row>
    <row r="649" spans="1:13" ht="15" customHeight="1" x14ac:dyDescent="0.25">
      <c r="A649" s="295" t="s">
        <v>3590</v>
      </c>
      <c r="B649" s="295" t="s">
        <v>3590</v>
      </c>
      <c r="C649" s="295" t="s">
        <v>3591</v>
      </c>
      <c r="D649" s="295" t="s">
        <v>3591</v>
      </c>
      <c r="E649" s="295" t="s">
        <v>3592</v>
      </c>
      <c r="F649" s="295" t="s">
        <v>3593</v>
      </c>
      <c r="G649" s="295" t="s">
        <v>168</v>
      </c>
      <c r="H649" s="295" t="s">
        <v>1589</v>
      </c>
      <c r="I649" s="295" t="s">
        <v>1714</v>
      </c>
      <c r="J649" s="295" t="s">
        <v>174</v>
      </c>
      <c r="K649" s="295" t="s">
        <v>1892</v>
      </c>
      <c r="L649" s="286">
        <v>10</v>
      </c>
      <c r="M649" s="295" t="s">
        <v>171</v>
      </c>
    </row>
    <row r="650" spans="1:13" ht="15" customHeight="1" x14ac:dyDescent="0.25">
      <c r="A650" s="295" t="s">
        <v>3595</v>
      </c>
      <c r="B650" s="295" t="s">
        <v>3595</v>
      </c>
      <c r="C650" s="295" t="s">
        <v>3596</v>
      </c>
      <c r="D650" s="295" t="s">
        <v>3596</v>
      </c>
      <c r="E650" s="295" t="s">
        <v>3597</v>
      </c>
      <c r="F650" s="295" t="s">
        <v>3598</v>
      </c>
      <c r="G650" s="295" t="s">
        <v>168</v>
      </c>
      <c r="H650" s="295" t="s">
        <v>1589</v>
      </c>
      <c r="I650" s="295" t="s">
        <v>1714</v>
      </c>
      <c r="J650" s="295" t="s">
        <v>174</v>
      </c>
      <c r="K650" s="295" t="s">
        <v>1892</v>
      </c>
      <c r="L650" s="286">
        <v>6</v>
      </c>
      <c r="M650" s="295" t="s">
        <v>171</v>
      </c>
    </row>
    <row r="651" spans="1:13" ht="15" customHeight="1" x14ac:dyDescent="0.25">
      <c r="A651" s="295" t="s">
        <v>3594</v>
      </c>
      <c r="B651" s="295" t="s">
        <v>3590</v>
      </c>
      <c r="C651" s="295" t="s">
        <v>3599</v>
      </c>
      <c r="D651" s="295" t="s">
        <v>3591</v>
      </c>
      <c r="E651" s="295" t="s">
        <v>3600</v>
      </c>
      <c r="F651" s="295" t="s">
        <v>3593</v>
      </c>
      <c r="G651" s="295" t="s">
        <v>168</v>
      </c>
      <c r="H651" s="295" t="s">
        <v>1632</v>
      </c>
      <c r="I651" s="295" t="s">
        <v>1714</v>
      </c>
      <c r="J651" s="295" t="s">
        <v>174</v>
      </c>
      <c r="K651" s="295" t="s">
        <v>1892</v>
      </c>
      <c r="L651" s="286">
        <v>10</v>
      </c>
      <c r="M651" s="295" t="s">
        <v>171</v>
      </c>
    </row>
    <row r="652" spans="1:13" ht="15" customHeight="1" x14ac:dyDescent="0.25">
      <c r="A652" s="295" t="s">
        <v>3601</v>
      </c>
      <c r="B652" s="295" t="s">
        <v>3601</v>
      </c>
      <c r="C652" s="295" t="s">
        <v>3602</v>
      </c>
      <c r="D652" s="295" t="s">
        <v>3602</v>
      </c>
      <c r="E652" s="295" t="s">
        <v>2734</v>
      </c>
      <c r="F652" s="295" t="s">
        <v>3603</v>
      </c>
      <c r="G652" s="295" t="s">
        <v>1594</v>
      </c>
      <c r="H652" s="295" t="s">
        <v>1589</v>
      </c>
      <c r="I652" s="295" t="s">
        <v>1714</v>
      </c>
      <c r="J652" s="295" t="s">
        <v>174</v>
      </c>
      <c r="L652" s="286">
        <v>8</v>
      </c>
      <c r="M652" s="295" t="s">
        <v>171</v>
      </c>
    </row>
    <row r="653" spans="1:13" ht="15" customHeight="1" x14ac:dyDescent="0.25">
      <c r="A653" s="295" t="s">
        <v>16515</v>
      </c>
      <c r="B653" s="295" t="s">
        <v>16515</v>
      </c>
      <c r="C653" s="295" t="s">
        <v>17104</v>
      </c>
      <c r="D653" s="295" t="s">
        <v>17104</v>
      </c>
      <c r="G653" s="295" t="s">
        <v>1594</v>
      </c>
      <c r="H653" s="295" t="s">
        <v>1589</v>
      </c>
      <c r="I653" s="295" t="s">
        <v>14673</v>
      </c>
      <c r="J653" s="295" t="s">
        <v>17936</v>
      </c>
      <c r="K653" s="295" t="s">
        <v>14674</v>
      </c>
      <c r="L653" s="287">
        <v>4</v>
      </c>
      <c r="M653" s="295" t="s">
        <v>171</v>
      </c>
    </row>
    <row r="654" spans="1:13" ht="15" customHeight="1" x14ac:dyDescent="0.25">
      <c r="A654" s="295" t="s">
        <v>16516</v>
      </c>
      <c r="B654" s="295" t="s">
        <v>16516</v>
      </c>
      <c r="C654" s="295" t="s">
        <v>17105</v>
      </c>
      <c r="D654" s="295" t="s">
        <v>17105</v>
      </c>
      <c r="E654" s="295" t="s">
        <v>17676</v>
      </c>
      <c r="G654" s="295" t="s">
        <v>168</v>
      </c>
      <c r="H654" s="295" t="s">
        <v>1589</v>
      </c>
      <c r="I654" s="295" t="s">
        <v>14673</v>
      </c>
      <c r="J654" s="295" t="s">
        <v>17936</v>
      </c>
      <c r="K654" s="295" t="s">
        <v>14674</v>
      </c>
      <c r="L654" s="287">
        <v>4</v>
      </c>
      <c r="M654" s="295" t="s">
        <v>171</v>
      </c>
    </row>
    <row r="655" spans="1:13" ht="15" customHeight="1" x14ac:dyDescent="0.25">
      <c r="A655" s="295" t="s">
        <v>16518</v>
      </c>
      <c r="B655" s="295" t="s">
        <v>16518</v>
      </c>
      <c r="C655" s="295" t="s">
        <v>17107</v>
      </c>
      <c r="D655" s="295" t="s">
        <v>17107</v>
      </c>
      <c r="E655" s="295" t="s">
        <v>17677</v>
      </c>
      <c r="G655" s="295" t="s">
        <v>168</v>
      </c>
      <c r="H655" s="295" t="s">
        <v>1589</v>
      </c>
      <c r="I655" s="295" t="s">
        <v>14673</v>
      </c>
      <c r="J655" s="295" t="s">
        <v>17936</v>
      </c>
      <c r="K655" s="295" t="s">
        <v>14674</v>
      </c>
      <c r="L655" s="287">
        <v>5</v>
      </c>
      <c r="M655" s="295" t="s">
        <v>171</v>
      </c>
    </row>
    <row r="656" spans="1:13" ht="15" customHeight="1" x14ac:dyDescent="0.25">
      <c r="A656" s="295" t="s">
        <v>16519</v>
      </c>
      <c r="B656" s="295" t="s">
        <v>16519</v>
      </c>
      <c r="C656" s="295" t="s">
        <v>17108</v>
      </c>
      <c r="D656" s="295" t="s">
        <v>17108</v>
      </c>
      <c r="E656" s="295" t="s">
        <v>17678</v>
      </c>
      <c r="G656" s="295" t="s">
        <v>168</v>
      </c>
      <c r="H656" s="295" t="s">
        <v>1589</v>
      </c>
      <c r="I656" s="295" t="s">
        <v>14673</v>
      </c>
      <c r="J656" s="295" t="s">
        <v>17936</v>
      </c>
      <c r="K656" s="295" t="s">
        <v>14674</v>
      </c>
      <c r="L656" s="287">
        <v>3</v>
      </c>
      <c r="M656" s="295" t="s">
        <v>171</v>
      </c>
    </row>
    <row r="657" spans="1:13" ht="15" customHeight="1" x14ac:dyDescent="0.25">
      <c r="A657" s="295" t="s">
        <v>16520</v>
      </c>
      <c r="B657" s="295" t="s">
        <v>16520</v>
      </c>
      <c r="C657" s="295" t="s">
        <v>17109</v>
      </c>
      <c r="D657" s="295" t="s">
        <v>17109</v>
      </c>
      <c r="E657" s="295" t="s">
        <v>17679</v>
      </c>
      <c r="G657" s="295" t="s">
        <v>168</v>
      </c>
      <c r="H657" s="295" t="s">
        <v>1589</v>
      </c>
      <c r="I657" s="295" t="s">
        <v>14673</v>
      </c>
      <c r="J657" s="295" t="s">
        <v>17936</v>
      </c>
      <c r="K657" s="295" t="s">
        <v>14674</v>
      </c>
      <c r="L657" s="287">
        <v>5</v>
      </c>
      <c r="M657" s="295" t="s">
        <v>171</v>
      </c>
    </row>
    <row r="658" spans="1:13" ht="15" customHeight="1" x14ac:dyDescent="0.25">
      <c r="A658" s="295" t="s">
        <v>16521</v>
      </c>
      <c r="B658" s="295" t="s">
        <v>16522</v>
      </c>
      <c r="C658" s="295" t="s">
        <v>17110</v>
      </c>
      <c r="D658" s="295" t="s">
        <v>17572</v>
      </c>
      <c r="E658" s="295" t="s">
        <v>17680</v>
      </c>
      <c r="G658" s="295" t="s">
        <v>168</v>
      </c>
      <c r="H658" s="295" t="s">
        <v>1632</v>
      </c>
      <c r="I658" s="295" t="s">
        <v>14673</v>
      </c>
      <c r="J658" s="295" t="s">
        <v>17936</v>
      </c>
      <c r="K658" s="295" t="s">
        <v>14674</v>
      </c>
      <c r="L658" s="287">
        <v>7</v>
      </c>
      <c r="M658" s="295" t="s">
        <v>171</v>
      </c>
    </row>
    <row r="659" spans="1:13" ht="15" customHeight="1" x14ac:dyDescent="0.25">
      <c r="A659" s="295" t="s">
        <v>16523</v>
      </c>
      <c r="B659" s="295" t="s">
        <v>16524</v>
      </c>
      <c r="C659" s="295" t="s">
        <v>17111</v>
      </c>
      <c r="D659" s="295" t="s">
        <v>17112</v>
      </c>
      <c r="E659" s="295" t="s">
        <v>17681</v>
      </c>
      <c r="G659" s="295" t="s">
        <v>168</v>
      </c>
      <c r="H659" s="295" t="s">
        <v>1632</v>
      </c>
      <c r="I659" s="295" t="s">
        <v>14673</v>
      </c>
      <c r="J659" s="295" t="s">
        <v>17936</v>
      </c>
      <c r="K659" s="295" t="s">
        <v>14674</v>
      </c>
      <c r="L659" s="287">
        <v>4</v>
      </c>
      <c r="M659" s="295" t="s">
        <v>171</v>
      </c>
    </row>
    <row r="660" spans="1:13" ht="15" customHeight="1" x14ac:dyDescent="0.25">
      <c r="A660" s="295" t="s">
        <v>16524</v>
      </c>
      <c r="B660" s="295" t="s">
        <v>16524</v>
      </c>
      <c r="C660" s="295" t="s">
        <v>17112</v>
      </c>
      <c r="D660" s="295" t="s">
        <v>17112</v>
      </c>
      <c r="E660" s="295" t="s">
        <v>17682</v>
      </c>
      <c r="G660" s="295" t="s">
        <v>168</v>
      </c>
      <c r="H660" s="295" t="s">
        <v>1589</v>
      </c>
      <c r="I660" s="295" t="s">
        <v>14673</v>
      </c>
      <c r="J660" s="295" t="s">
        <v>17936</v>
      </c>
      <c r="K660" s="295" t="s">
        <v>14674</v>
      </c>
      <c r="L660" s="287">
        <v>4</v>
      </c>
      <c r="M660" s="295" t="s">
        <v>171</v>
      </c>
    </row>
    <row r="661" spans="1:13" ht="15" customHeight="1" x14ac:dyDescent="0.25">
      <c r="A661" s="295" t="s">
        <v>16525</v>
      </c>
      <c r="B661" s="295" t="s">
        <v>16518</v>
      </c>
      <c r="C661" s="295" t="s">
        <v>17113</v>
      </c>
      <c r="D661" s="295" t="s">
        <v>17107</v>
      </c>
      <c r="E661" s="295" t="s">
        <v>17683</v>
      </c>
      <c r="G661" s="295" t="s">
        <v>168</v>
      </c>
      <c r="H661" s="295" t="s">
        <v>1632</v>
      </c>
      <c r="I661" s="295" t="s">
        <v>14673</v>
      </c>
      <c r="J661" s="295" t="s">
        <v>17936</v>
      </c>
      <c r="K661" s="295" t="s">
        <v>14674</v>
      </c>
      <c r="L661" s="287">
        <v>5</v>
      </c>
      <c r="M661" s="295" t="s">
        <v>171</v>
      </c>
    </row>
    <row r="662" spans="1:13" ht="15" customHeight="1" x14ac:dyDescent="0.25">
      <c r="A662" s="295" t="s">
        <v>16526</v>
      </c>
      <c r="B662" s="295" t="s">
        <v>16527</v>
      </c>
      <c r="C662" s="295" t="s">
        <v>17114</v>
      </c>
      <c r="D662" s="295" t="s">
        <v>17574</v>
      </c>
      <c r="E662" s="295" t="s">
        <v>17653</v>
      </c>
      <c r="G662" s="295" t="s">
        <v>168</v>
      </c>
      <c r="H662" s="295" t="s">
        <v>1632</v>
      </c>
      <c r="I662" s="295" t="s">
        <v>14673</v>
      </c>
      <c r="J662" s="295" t="s">
        <v>17936</v>
      </c>
      <c r="K662" s="295" t="s">
        <v>14674</v>
      </c>
      <c r="L662" s="287">
        <v>6</v>
      </c>
      <c r="M662" s="295" t="s">
        <v>171</v>
      </c>
    </row>
    <row r="663" spans="1:13" ht="15" customHeight="1" x14ac:dyDescent="0.25">
      <c r="A663" s="295" t="s">
        <v>16528</v>
      </c>
      <c r="B663" s="295" t="s">
        <v>16529</v>
      </c>
      <c r="C663" s="295" t="s">
        <v>17115</v>
      </c>
      <c r="D663" s="295" t="s">
        <v>17575</v>
      </c>
      <c r="E663" s="295" t="s">
        <v>17653</v>
      </c>
      <c r="G663" s="295" t="s">
        <v>168</v>
      </c>
      <c r="H663" s="295" t="s">
        <v>1632</v>
      </c>
      <c r="I663" s="295" t="s">
        <v>14673</v>
      </c>
      <c r="J663" s="295" t="s">
        <v>17936</v>
      </c>
      <c r="K663" s="295" t="s">
        <v>14674</v>
      </c>
      <c r="L663" s="287">
        <v>5</v>
      </c>
      <c r="M663" s="295" t="s">
        <v>171</v>
      </c>
    </row>
    <row r="664" spans="1:13" ht="15" customHeight="1" x14ac:dyDescent="0.25">
      <c r="A664" s="295" t="s">
        <v>16530</v>
      </c>
      <c r="B664" s="295" t="s">
        <v>16531</v>
      </c>
      <c r="C664" s="295" t="s">
        <v>17116</v>
      </c>
      <c r="D664" s="295" t="s">
        <v>17576</v>
      </c>
      <c r="E664" s="295" t="s">
        <v>17684</v>
      </c>
      <c r="G664" s="295" t="s">
        <v>168</v>
      </c>
      <c r="H664" s="295" t="s">
        <v>1632</v>
      </c>
      <c r="I664" s="295" t="s">
        <v>14673</v>
      </c>
      <c r="J664" s="295" t="s">
        <v>17936</v>
      </c>
      <c r="K664" s="295" t="s">
        <v>14674</v>
      </c>
      <c r="L664" s="287">
        <v>7</v>
      </c>
      <c r="M664" s="295" t="s">
        <v>171</v>
      </c>
    </row>
    <row r="665" spans="1:13" ht="15" customHeight="1" x14ac:dyDescent="0.25">
      <c r="A665" s="295" t="s">
        <v>16532</v>
      </c>
      <c r="B665" s="295" t="s">
        <v>16532</v>
      </c>
      <c r="C665" s="295" t="s">
        <v>17117</v>
      </c>
      <c r="D665" s="295" t="s">
        <v>17117</v>
      </c>
      <c r="E665" s="295" t="s">
        <v>17685</v>
      </c>
      <c r="G665" s="295" t="s">
        <v>168</v>
      </c>
      <c r="H665" s="295" t="s">
        <v>1589</v>
      </c>
      <c r="I665" s="295" t="s">
        <v>14673</v>
      </c>
      <c r="J665" s="295" t="s">
        <v>17936</v>
      </c>
      <c r="K665" s="295" t="s">
        <v>14674</v>
      </c>
      <c r="L665" s="287">
        <v>6</v>
      </c>
      <c r="M665" s="295" t="s">
        <v>171</v>
      </c>
    </row>
    <row r="666" spans="1:13" ht="15" customHeight="1" x14ac:dyDescent="0.25">
      <c r="A666" s="295" t="s">
        <v>16533</v>
      </c>
      <c r="B666" s="295" t="s">
        <v>16533</v>
      </c>
      <c r="C666" s="295" t="s">
        <v>17118</v>
      </c>
      <c r="D666" s="295" t="s">
        <v>17118</v>
      </c>
      <c r="E666" s="295" t="s">
        <v>17653</v>
      </c>
      <c r="G666" s="295" t="s">
        <v>168</v>
      </c>
      <c r="H666" s="295" t="s">
        <v>1589</v>
      </c>
      <c r="I666" s="295" t="s">
        <v>14673</v>
      </c>
      <c r="J666" s="295" t="s">
        <v>17936</v>
      </c>
      <c r="K666" s="295" t="s">
        <v>14674</v>
      </c>
      <c r="L666" s="287">
        <v>3</v>
      </c>
      <c r="M666" s="295" t="s">
        <v>171</v>
      </c>
    </row>
    <row r="667" spans="1:13" ht="15" customHeight="1" x14ac:dyDescent="0.25">
      <c r="A667" s="295" t="s">
        <v>16534</v>
      </c>
      <c r="B667" s="295" t="s">
        <v>16534</v>
      </c>
      <c r="C667" s="295" t="s">
        <v>17119</v>
      </c>
      <c r="D667" s="295" t="s">
        <v>17119</v>
      </c>
      <c r="E667" s="295" t="s">
        <v>17686</v>
      </c>
      <c r="G667" s="295" t="s">
        <v>168</v>
      </c>
      <c r="H667" s="295" t="s">
        <v>1589</v>
      </c>
      <c r="I667" s="295" t="s">
        <v>14673</v>
      </c>
      <c r="J667" s="295" t="s">
        <v>17936</v>
      </c>
      <c r="K667" s="295" t="s">
        <v>14674</v>
      </c>
      <c r="L667" s="287">
        <v>3</v>
      </c>
      <c r="M667" s="295" t="s">
        <v>171</v>
      </c>
    </row>
    <row r="668" spans="1:13" ht="15" customHeight="1" x14ac:dyDescent="0.25">
      <c r="A668" s="295" t="s">
        <v>16517</v>
      </c>
      <c r="B668" s="295" t="s">
        <v>16517</v>
      </c>
      <c r="C668" s="295" t="s">
        <v>17106</v>
      </c>
      <c r="D668" s="295" t="s">
        <v>17106</v>
      </c>
      <c r="G668" s="295" t="s">
        <v>1594</v>
      </c>
      <c r="H668" s="295" t="s">
        <v>1589</v>
      </c>
      <c r="I668" s="295" t="s">
        <v>14673</v>
      </c>
      <c r="J668" s="295" t="s">
        <v>17936</v>
      </c>
      <c r="K668" s="295" t="s">
        <v>14674</v>
      </c>
      <c r="L668" s="287">
        <v>4</v>
      </c>
      <c r="M668" s="295" t="s">
        <v>171</v>
      </c>
    </row>
    <row r="669" spans="1:13" ht="15" customHeight="1" x14ac:dyDescent="0.25">
      <c r="A669" s="295" t="s">
        <v>16535</v>
      </c>
      <c r="B669" s="295" t="s">
        <v>16536</v>
      </c>
      <c r="C669" s="295" t="s">
        <v>17120</v>
      </c>
      <c r="D669" s="295" t="s">
        <v>17577</v>
      </c>
      <c r="E669" s="295" t="s">
        <v>17682</v>
      </c>
      <c r="G669" s="295" t="s">
        <v>168</v>
      </c>
      <c r="H669" s="295" t="s">
        <v>1632</v>
      </c>
      <c r="I669" s="295" t="s">
        <v>14673</v>
      </c>
      <c r="J669" s="295" t="s">
        <v>17936</v>
      </c>
      <c r="K669" s="295" t="s">
        <v>14674</v>
      </c>
      <c r="L669" s="287">
        <v>7</v>
      </c>
      <c r="M669" s="295" t="s">
        <v>171</v>
      </c>
    </row>
    <row r="670" spans="1:13" ht="15" customHeight="1" x14ac:dyDescent="0.25">
      <c r="A670" s="295" t="s">
        <v>16537</v>
      </c>
      <c r="B670" s="295" t="s">
        <v>16538</v>
      </c>
      <c r="C670" s="295" t="s">
        <v>17121</v>
      </c>
      <c r="D670" s="295" t="s">
        <v>17573</v>
      </c>
      <c r="E670" s="295" t="s">
        <v>17687</v>
      </c>
      <c r="G670" s="295" t="s">
        <v>1738</v>
      </c>
      <c r="H670" s="295" t="s">
        <v>1632</v>
      </c>
      <c r="I670" s="295" t="s">
        <v>14673</v>
      </c>
      <c r="J670" s="295" t="s">
        <v>17936</v>
      </c>
      <c r="K670" s="295" t="s">
        <v>14674</v>
      </c>
      <c r="L670" s="287">
        <v>6</v>
      </c>
      <c r="M670" s="295" t="s">
        <v>171</v>
      </c>
    </row>
    <row r="671" spans="1:13" ht="15" customHeight="1" x14ac:dyDescent="0.25">
      <c r="A671" s="295" t="s">
        <v>16539</v>
      </c>
      <c r="B671" s="295" t="s">
        <v>16516</v>
      </c>
      <c r="C671" s="295" t="s">
        <v>17122</v>
      </c>
      <c r="D671" s="295" t="s">
        <v>17105</v>
      </c>
      <c r="E671" s="295" t="s">
        <v>17653</v>
      </c>
      <c r="G671" s="295" t="s">
        <v>168</v>
      </c>
      <c r="H671" s="295" t="s">
        <v>1632</v>
      </c>
      <c r="I671" s="295" t="s">
        <v>14673</v>
      </c>
      <c r="J671" s="295" t="s">
        <v>17936</v>
      </c>
      <c r="K671" s="295" t="s">
        <v>14674</v>
      </c>
      <c r="L671" s="287">
        <v>4</v>
      </c>
      <c r="M671" s="295" t="s">
        <v>171</v>
      </c>
    </row>
    <row r="672" spans="1:13" ht="15" customHeight="1" x14ac:dyDescent="0.25">
      <c r="A672" s="295" t="s">
        <v>333</v>
      </c>
      <c r="B672" s="295" t="s">
        <v>333</v>
      </c>
      <c r="C672" s="295" t="s">
        <v>334</v>
      </c>
      <c r="D672" s="295" t="s">
        <v>334</v>
      </c>
      <c r="E672" s="295" t="s">
        <v>3604</v>
      </c>
      <c r="F672" s="295" t="s">
        <v>3605</v>
      </c>
      <c r="G672" s="295" t="s">
        <v>168</v>
      </c>
      <c r="H672" s="295" t="s">
        <v>1589</v>
      </c>
      <c r="I672" s="295" t="s">
        <v>1598</v>
      </c>
      <c r="J672" s="295" t="s">
        <v>335</v>
      </c>
      <c r="K672" s="295" t="s">
        <v>1603</v>
      </c>
      <c r="L672" s="286">
        <v>5</v>
      </c>
      <c r="M672" s="295" t="s">
        <v>171</v>
      </c>
    </row>
    <row r="673" spans="1:13" ht="15" customHeight="1" x14ac:dyDescent="0.25">
      <c r="A673" s="295" t="s">
        <v>3606</v>
      </c>
      <c r="B673" s="295" t="s">
        <v>3606</v>
      </c>
      <c r="C673" s="295" t="s">
        <v>3607</v>
      </c>
      <c r="D673" s="295" t="s">
        <v>3607</v>
      </c>
      <c r="E673" s="295" t="s">
        <v>3608</v>
      </c>
      <c r="F673" s="295" t="s">
        <v>336</v>
      </c>
      <c r="G673" s="295" t="s">
        <v>1594</v>
      </c>
      <c r="H673" s="295" t="s">
        <v>1589</v>
      </c>
      <c r="I673" s="295" t="s">
        <v>1598</v>
      </c>
      <c r="J673" s="295" t="s">
        <v>335</v>
      </c>
      <c r="L673" s="286">
        <v>5</v>
      </c>
      <c r="M673" s="295" t="s">
        <v>171</v>
      </c>
    </row>
    <row r="674" spans="1:13" ht="15" customHeight="1" x14ac:dyDescent="0.25">
      <c r="A674" s="295" t="s">
        <v>3609</v>
      </c>
      <c r="B674" s="295" t="s">
        <v>3609</v>
      </c>
      <c r="C674" s="295" t="s">
        <v>3610</v>
      </c>
      <c r="D674" s="295" t="s">
        <v>3610</v>
      </c>
      <c r="E674" s="295" t="s">
        <v>3611</v>
      </c>
      <c r="F674" s="295" t="s">
        <v>3612</v>
      </c>
      <c r="G674" s="295" t="s">
        <v>168</v>
      </c>
      <c r="H674" s="295" t="s">
        <v>1589</v>
      </c>
      <c r="I674" s="295" t="s">
        <v>1598</v>
      </c>
      <c r="J674" s="295" t="s">
        <v>255</v>
      </c>
      <c r="K674" s="295" t="s">
        <v>1603</v>
      </c>
      <c r="L674" s="286">
        <v>0</v>
      </c>
      <c r="M674" s="295" t="s">
        <v>16372</v>
      </c>
    </row>
    <row r="675" spans="1:13" ht="15" customHeight="1" x14ac:dyDescent="0.25">
      <c r="A675" s="295" t="s">
        <v>331</v>
      </c>
      <c r="B675" s="295" t="s">
        <v>331</v>
      </c>
      <c r="C675" s="295" t="s">
        <v>332</v>
      </c>
      <c r="D675" s="295" t="s">
        <v>332</v>
      </c>
      <c r="E675" s="295" t="s">
        <v>3613</v>
      </c>
      <c r="F675" s="295" t="s">
        <v>3614</v>
      </c>
      <c r="G675" s="295" t="s">
        <v>168</v>
      </c>
      <c r="H675" s="295" t="s">
        <v>1589</v>
      </c>
      <c r="I675" s="295" t="s">
        <v>1598</v>
      </c>
      <c r="J675" s="295" t="s">
        <v>255</v>
      </c>
      <c r="K675" s="295" t="s">
        <v>1603</v>
      </c>
      <c r="L675" s="286">
        <v>0</v>
      </c>
      <c r="M675" s="295" t="s">
        <v>16372</v>
      </c>
    </row>
    <row r="676" spans="1:13" ht="15" customHeight="1" x14ac:dyDescent="0.25">
      <c r="A676" s="295" t="s">
        <v>3615</v>
      </c>
      <c r="B676" s="295" t="s">
        <v>3615</v>
      </c>
      <c r="C676" s="295" t="s">
        <v>3616</v>
      </c>
      <c r="D676" s="295" t="s">
        <v>3616</v>
      </c>
      <c r="E676" s="295" t="s">
        <v>1606</v>
      </c>
      <c r="F676" s="295" t="s">
        <v>3617</v>
      </c>
      <c r="G676" s="295" t="s">
        <v>168</v>
      </c>
      <c r="H676" s="295" t="s">
        <v>1589</v>
      </c>
      <c r="I676" s="295" t="s">
        <v>1598</v>
      </c>
      <c r="J676" s="295" t="s">
        <v>255</v>
      </c>
      <c r="K676" s="295" t="s">
        <v>1603</v>
      </c>
      <c r="L676" s="286">
        <v>0</v>
      </c>
      <c r="M676" s="295" t="s">
        <v>16372</v>
      </c>
    </row>
    <row r="677" spans="1:13" ht="15" customHeight="1" x14ac:dyDescent="0.25">
      <c r="A677" s="295" t="s">
        <v>3618</v>
      </c>
      <c r="B677" s="295" t="s">
        <v>3618</v>
      </c>
      <c r="C677" s="295" t="s">
        <v>343</v>
      </c>
      <c r="D677" s="295" t="s">
        <v>343</v>
      </c>
      <c r="E677" s="295" t="s">
        <v>1606</v>
      </c>
      <c r="F677" s="295" t="s">
        <v>3619</v>
      </c>
      <c r="G677" s="295" t="s">
        <v>168</v>
      </c>
      <c r="H677" s="295" t="s">
        <v>1589</v>
      </c>
      <c r="I677" s="295" t="s">
        <v>1598</v>
      </c>
      <c r="J677" s="295" t="s">
        <v>255</v>
      </c>
      <c r="K677" s="295" t="s">
        <v>1603</v>
      </c>
      <c r="L677" s="286">
        <v>0</v>
      </c>
      <c r="M677" s="295" t="s">
        <v>16372</v>
      </c>
    </row>
    <row r="678" spans="1:13" ht="15" customHeight="1" x14ac:dyDescent="0.25">
      <c r="A678" s="295" t="s">
        <v>3620</v>
      </c>
      <c r="B678" s="295" t="s">
        <v>3620</v>
      </c>
      <c r="C678" s="295" t="s">
        <v>337</v>
      </c>
      <c r="D678" s="295" t="s">
        <v>337</v>
      </c>
      <c r="E678" s="295" t="s">
        <v>1606</v>
      </c>
      <c r="F678" s="295" t="s">
        <v>3621</v>
      </c>
      <c r="G678" s="295" t="s">
        <v>1594</v>
      </c>
      <c r="H678" s="295" t="s">
        <v>1589</v>
      </c>
      <c r="I678" s="295" t="s">
        <v>1598</v>
      </c>
      <c r="J678" s="295" t="s">
        <v>255</v>
      </c>
      <c r="L678" s="286">
        <v>0</v>
      </c>
      <c r="M678" s="295" t="s">
        <v>16372</v>
      </c>
    </row>
    <row r="679" spans="1:13" ht="15" customHeight="1" x14ac:dyDescent="0.25">
      <c r="A679" s="295" t="s">
        <v>3622</v>
      </c>
      <c r="B679" s="295" t="s">
        <v>3623</v>
      </c>
      <c r="C679" s="295" t="s">
        <v>3624</v>
      </c>
      <c r="D679" s="295" t="s">
        <v>3625</v>
      </c>
      <c r="E679" s="295" t="s">
        <v>3626</v>
      </c>
      <c r="F679" s="295" t="s">
        <v>3627</v>
      </c>
      <c r="G679" s="295" t="s">
        <v>1678</v>
      </c>
      <c r="H679" s="295" t="s">
        <v>1632</v>
      </c>
      <c r="I679" s="295" t="s">
        <v>1598</v>
      </c>
      <c r="J679" s="295" t="s">
        <v>1493</v>
      </c>
      <c r="K679" s="295" t="s">
        <v>1755</v>
      </c>
      <c r="L679" s="286">
        <v>5</v>
      </c>
      <c r="M679" s="295" t="s">
        <v>171</v>
      </c>
    </row>
    <row r="680" spans="1:13" ht="15" customHeight="1" x14ac:dyDescent="0.25">
      <c r="A680" s="295" t="s">
        <v>3628</v>
      </c>
      <c r="B680" s="295" t="s">
        <v>3628</v>
      </c>
      <c r="C680" s="295" t="s">
        <v>3629</v>
      </c>
      <c r="D680" s="295" t="s">
        <v>3629</v>
      </c>
      <c r="E680" s="295" t="s">
        <v>3630</v>
      </c>
      <c r="F680" s="295" t="s">
        <v>3631</v>
      </c>
      <c r="G680" s="295" t="s">
        <v>1676</v>
      </c>
      <c r="H680" s="295" t="s">
        <v>1589</v>
      </c>
      <c r="I680" s="295" t="s">
        <v>1598</v>
      </c>
      <c r="J680" s="295" t="s">
        <v>177</v>
      </c>
      <c r="K680" s="295" t="s">
        <v>1603</v>
      </c>
      <c r="L680" s="287">
        <v>10</v>
      </c>
      <c r="M680" s="295" t="s">
        <v>171</v>
      </c>
    </row>
    <row r="681" spans="1:13" ht="15" customHeight="1" x14ac:dyDescent="0.25">
      <c r="A681" s="295" t="s">
        <v>3632</v>
      </c>
      <c r="B681" s="295" t="s">
        <v>3632</v>
      </c>
      <c r="C681" s="295" t="s">
        <v>3633</v>
      </c>
      <c r="D681" s="295" t="s">
        <v>3633</v>
      </c>
      <c r="E681" s="295" t="s">
        <v>3630</v>
      </c>
      <c r="F681" s="295" t="s">
        <v>3631</v>
      </c>
      <c r="G681" s="295" t="s">
        <v>1678</v>
      </c>
      <c r="H681" s="295" t="s">
        <v>1589</v>
      </c>
      <c r="I681" s="295" t="s">
        <v>1598</v>
      </c>
      <c r="J681" s="295" t="s">
        <v>177</v>
      </c>
      <c r="K681" s="295" t="s">
        <v>1603</v>
      </c>
      <c r="L681" s="286">
        <v>10</v>
      </c>
      <c r="M681" s="295" t="s">
        <v>171</v>
      </c>
    </row>
    <row r="682" spans="1:13" ht="15" customHeight="1" x14ac:dyDescent="0.25">
      <c r="A682" s="295" t="s">
        <v>3635</v>
      </c>
      <c r="B682" s="295" t="s">
        <v>3635</v>
      </c>
      <c r="C682" s="295" t="s">
        <v>3636</v>
      </c>
      <c r="D682" s="295" t="s">
        <v>3636</v>
      </c>
      <c r="E682" s="295" t="s">
        <v>3089</v>
      </c>
      <c r="F682" s="295" t="s">
        <v>3637</v>
      </c>
      <c r="G682" s="295" t="s">
        <v>1594</v>
      </c>
      <c r="H682" s="295" t="s">
        <v>1589</v>
      </c>
      <c r="I682" s="295" t="s">
        <v>1598</v>
      </c>
      <c r="J682" s="295" t="s">
        <v>177</v>
      </c>
      <c r="L682" s="286">
        <v>10</v>
      </c>
      <c r="M682" s="295" t="s">
        <v>171</v>
      </c>
    </row>
    <row r="683" spans="1:13" ht="15" customHeight="1" x14ac:dyDescent="0.25">
      <c r="A683" s="295" t="s">
        <v>3639</v>
      </c>
      <c r="B683" s="295" t="s">
        <v>3639</v>
      </c>
      <c r="C683" s="295" t="s">
        <v>3640</v>
      </c>
      <c r="D683" s="295" t="s">
        <v>3640</v>
      </c>
      <c r="E683" s="295" t="s">
        <v>1606</v>
      </c>
      <c r="F683" s="295" t="s">
        <v>3641</v>
      </c>
      <c r="G683" s="295" t="s">
        <v>168</v>
      </c>
      <c r="H683" s="295" t="s">
        <v>1589</v>
      </c>
      <c r="I683" s="295" t="s">
        <v>1714</v>
      </c>
      <c r="J683" s="295" t="s">
        <v>174</v>
      </c>
      <c r="K683" s="295" t="s">
        <v>1892</v>
      </c>
      <c r="L683" s="286">
        <v>0</v>
      </c>
      <c r="M683" s="295" t="s">
        <v>16372</v>
      </c>
    </row>
    <row r="684" spans="1:13" ht="15" customHeight="1" x14ac:dyDescent="0.25">
      <c r="A684" s="295" t="s">
        <v>3642</v>
      </c>
      <c r="B684" s="295" t="s">
        <v>3642</v>
      </c>
      <c r="C684" s="295" t="s">
        <v>3643</v>
      </c>
      <c r="D684" s="295" t="s">
        <v>3643</v>
      </c>
      <c r="E684" s="295" t="s">
        <v>1606</v>
      </c>
      <c r="F684" s="295" t="s">
        <v>3644</v>
      </c>
      <c r="G684" s="295" t="s">
        <v>168</v>
      </c>
      <c r="H684" s="295" t="s">
        <v>1589</v>
      </c>
      <c r="I684" s="295" t="s">
        <v>1714</v>
      </c>
      <c r="J684" s="295" t="s">
        <v>174</v>
      </c>
      <c r="K684" s="295" t="s">
        <v>1892</v>
      </c>
      <c r="L684" s="286">
        <v>0</v>
      </c>
      <c r="M684" s="295" t="s">
        <v>16372</v>
      </c>
    </row>
    <row r="685" spans="1:13" ht="15" customHeight="1" x14ac:dyDescent="0.25">
      <c r="A685" s="295" t="s">
        <v>3645</v>
      </c>
      <c r="B685" s="295" t="s">
        <v>3645</v>
      </c>
      <c r="C685" s="295" t="s">
        <v>3646</v>
      </c>
      <c r="D685" s="295" t="s">
        <v>3646</v>
      </c>
      <c r="E685" s="295" t="s">
        <v>1606</v>
      </c>
      <c r="F685" s="295" t="s">
        <v>3647</v>
      </c>
      <c r="G685" s="295" t="s">
        <v>1594</v>
      </c>
      <c r="H685" s="295" t="s">
        <v>1589</v>
      </c>
      <c r="I685" s="295" t="s">
        <v>1714</v>
      </c>
      <c r="J685" s="295" t="s">
        <v>174</v>
      </c>
      <c r="L685" s="286">
        <v>0</v>
      </c>
      <c r="M685" s="295" t="s">
        <v>16372</v>
      </c>
    </row>
    <row r="686" spans="1:13" ht="15" customHeight="1" x14ac:dyDescent="0.25">
      <c r="A686" s="295" t="s">
        <v>3648</v>
      </c>
      <c r="B686" s="295" t="s">
        <v>3649</v>
      </c>
      <c r="C686" s="295" t="s">
        <v>3650</v>
      </c>
      <c r="D686" s="295" t="s">
        <v>3651</v>
      </c>
      <c r="E686" s="295" t="s">
        <v>1978</v>
      </c>
      <c r="F686" s="295" t="s">
        <v>3652</v>
      </c>
      <c r="G686" s="295" t="s">
        <v>168</v>
      </c>
      <c r="H686" s="295" t="s">
        <v>1632</v>
      </c>
      <c r="I686" s="295" t="s">
        <v>1714</v>
      </c>
      <c r="J686" s="295" t="s">
        <v>174</v>
      </c>
      <c r="K686" s="295" t="s">
        <v>1892</v>
      </c>
      <c r="L686" s="286">
        <v>8</v>
      </c>
      <c r="M686" s="295" t="s">
        <v>171</v>
      </c>
    </row>
    <row r="687" spans="1:13" ht="15" customHeight="1" x14ac:dyDescent="0.25">
      <c r="A687" s="295" t="s">
        <v>338</v>
      </c>
      <c r="B687" s="295" t="s">
        <v>338</v>
      </c>
      <c r="C687" s="295" t="s">
        <v>339</v>
      </c>
      <c r="D687" s="295" t="s">
        <v>339</v>
      </c>
      <c r="E687" s="295" t="s">
        <v>1606</v>
      </c>
      <c r="F687" s="295" t="s">
        <v>3653</v>
      </c>
      <c r="G687" s="295" t="s">
        <v>168</v>
      </c>
      <c r="H687" s="295" t="s">
        <v>1589</v>
      </c>
      <c r="I687" s="295" t="s">
        <v>1714</v>
      </c>
      <c r="J687" s="295" t="s">
        <v>174</v>
      </c>
      <c r="K687" s="295" t="s">
        <v>1892</v>
      </c>
      <c r="L687" s="286">
        <v>0</v>
      </c>
      <c r="M687" s="295" t="s">
        <v>16372</v>
      </c>
    </row>
    <row r="688" spans="1:13" ht="15" customHeight="1" x14ac:dyDescent="0.25">
      <c r="A688" s="295" t="s">
        <v>3655</v>
      </c>
      <c r="B688" s="295" t="s">
        <v>3655</v>
      </c>
      <c r="C688" s="295" t="s">
        <v>3656</v>
      </c>
      <c r="D688" s="295" t="s">
        <v>3656</v>
      </c>
      <c r="E688" s="295" t="s">
        <v>3657</v>
      </c>
      <c r="F688" s="295" t="s">
        <v>3658</v>
      </c>
      <c r="G688" s="295" t="s">
        <v>168</v>
      </c>
      <c r="H688" s="295" t="s">
        <v>1589</v>
      </c>
      <c r="I688" s="295" t="s">
        <v>1714</v>
      </c>
      <c r="J688" s="295" t="s">
        <v>174</v>
      </c>
      <c r="K688" s="295" t="s">
        <v>1892</v>
      </c>
      <c r="L688" s="286">
        <v>0</v>
      </c>
      <c r="M688" s="295" t="s">
        <v>16372</v>
      </c>
    </row>
    <row r="689" spans="1:13" ht="15" customHeight="1" x14ac:dyDescent="0.25">
      <c r="A689" s="295" t="s">
        <v>3659</v>
      </c>
      <c r="B689" s="295" t="s">
        <v>3659</v>
      </c>
      <c r="C689" s="295" t="s">
        <v>3660</v>
      </c>
      <c r="D689" s="295" t="s">
        <v>3660</v>
      </c>
      <c r="E689" s="295" t="s">
        <v>3661</v>
      </c>
      <c r="F689" s="295" t="s">
        <v>3662</v>
      </c>
      <c r="G689" s="295" t="s">
        <v>168</v>
      </c>
      <c r="H689" s="295" t="s">
        <v>1589</v>
      </c>
      <c r="I689" s="295" t="s">
        <v>1714</v>
      </c>
      <c r="J689" s="295" t="s">
        <v>174</v>
      </c>
      <c r="K689" s="295" t="s">
        <v>1892</v>
      </c>
      <c r="L689" s="286">
        <v>0</v>
      </c>
      <c r="M689" s="295" t="s">
        <v>16372</v>
      </c>
    </row>
    <row r="690" spans="1:13" ht="15" customHeight="1" x14ac:dyDescent="0.25">
      <c r="A690" s="295" t="s">
        <v>340</v>
      </c>
      <c r="B690" s="295" t="s">
        <v>340</v>
      </c>
      <c r="C690" s="295" t="s">
        <v>341</v>
      </c>
      <c r="D690" s="295" t="s">
        <v>341</v>
      </c>
      <c r="E690" s="295" t="s">
        <v>1606</v>
      </c>
      <c r="F690" s="295" t="s">
        <v>3665</v>
      </c>
      <c r="G690" s="295" t="s">
        <v>1676</v>
      </c>
      <c r="H690" s="295" t="s">
        <v>1589</v>
      </c>
      <c r="I690" s="295" t="s">
        <v>1714</v>
      </c>
      <c r="J690" s="295" t="s">
        <v>174</v>
      </c>
      <c r="K690" s="295" t="s">
        <v>1892</v>
      </c>
      <c r="L690" s="287">
        <v>8</v>
      </c>
      <c r="M690" s="295" t="s">
        <v>171</v>
      </c>
    </row>
    <row r="691" spans="1:13" ht="15" customHeight="1" x14ac:dyDescent="0.25">
      <c r="A691" s="295" t="s">
        <v>3666</v>
      </c>
      <c r="B691" s="295" t="s">
        <v>3666</v>
      </c>
      <c r="C691" s="295" t="s">
        <v>3667</v>
      </c>
      <c r="D691" s="295" t="s">
        <v>3667</v>
      </c>
      <c r="E691" s="295" t="s">
        <v>1606</v>
      </c>
      <c r="F691" s="295" t="s">
        <v>3665</v>
      </c>
      <c r="G691" s="295" t="s">
        <v>1678</v>
      </c>
      <c r="H691" s="295" t="s">
        <v>1589</v>
      </c>
      <c r="I691" s="295" t="s">
        <v>1714</v>
      </c>
      <c r="J691" s="295" t="s">
        <v>174</v>
      </c>
      <c r="K691" s="295" t="s">
        <v>1892</v>
      </c>
      <c r="L691" s="286">
        <v>8</v>
      </c>
      <c r="M691" s="295" t="s">
        <v>171</v>
      </c>
    </row>
    <row r="692" spans="1:13" ht="15" customHeight="1" x14ac:dyDescent="0.25">
      <c r="A692" s="295" t="s">
        <v>3668</v>
      </c>
      <c r="B692" s="295" t="s">
        <v>3668</v>
      </c>
      <c r="C692" s="295" t="s">
        <v>3669</v>
      </c>
      <c r="D692" s="295" t="s">
        <v>3669</v>
      </c>
      <c r="E692" s="295" t="s">
        <v>3670</v>
      </c>
      <c r="F692" s="295" t="s">
        <v>3671</v>
      </c>
      <c r="G692" s="295" t="s">
        <v>1738</v>
      </c>
      <c r="H692" s="295" t="s">
        <v>1589</v>
      </c>
      <c r="I692" s="295" t="s">
        <v>1714</v>
      </c>
      <c r="J692" s="295" t="s">
        <v>174</v>
      </c>
      <c r="K692" s="295" t="s">
        <v>1892</v>
      </c>
      <c r="L692" s="286">
        <v>0</v>
      </c>
      <c r="M692" s="295" t="s">
        <v>16372</v>
      </c>
    </row>
    <row r="693" spans="1:13" ht="15" customHeight="1" x14ac:dyDescent="0.25">
      <c r="A693" s="295" t="s">
        <v>344</v>
      </c>
      <c r="B693" s="295" t="s">
        <v>344</v>
      </c>
      <c r="C693" s="295" t="s">
        <v>345</v>
      </c>
      <c r="D693" s="295" t="s">
        <v>345</v>
      </c>
      <c r="E693" s="295" t="s">
        <v>1606</v>
      </c>
      <c r="F693" s="295" t="s">
        <v>3673</v>
      </c>
      <c r="G693" s="295" t="s">
        <v>168</v>
      </c>
      <c r="H693" s="295" t="s">
        <v>1589</v>
      </c>
      <c r="I693" s="295" t="s">
        <v>1714</v>
      </c>
      <c r="J693" s="295" t="s">
        <v>174</v>
      </c>
      <c r="K693" s="295" t="s">
        <v>1892</v>
      </c>
      <c r="L693" s="286">
        <v>0</v>
      </c>
      <c r="M693" s="295" t="s">
        <v>16372</v>
      </c>
    </row>
    <row r="694" spans="1:13" ht="15" customHeight="1" x14ac:dyDescent="0.25">
      <c r="A694" s="295" t="s">
        <v>346</v>
      </c>
      <c r="B694" s="295" t="s">
        <v>346</v>
      </c>
      <c r="C694" s="295" t="s">
        <v>347</v>
      </c>
      <c r="D694" s="295" t="s">
        <v>347</v>
      </c>
      <c r="E694" s="295" t="s">
        <v>3674</v>
      </c>
      <c r="F694" s="295" t="s">
        <v>3675</v>
      </c>
      <c r="G694" s="295" t="s">
        <v>168</v>
      </c>
      <c r="H694" s="295" t="s">
        <v>1589</v>
      </c>
      <c r="I694" s="295" t="s">
        <v>1714</v>
      </c>
      <c r="J694" s="295" t="s">
        <v>174</v>
      </c>
      <c r="K694" s="295" t="s">
        <v>1892</v>
      </c>
      <c r="L694" s="286">
        <v>0</v>
      </c>
      <c r="M694" s="295" t="s">
        <v>16372</v>
      </c>
    </row>
    <row r="695" spans="1:13" ht="15" customHeight="1" x14ac:dyDescent="0.25">
      <c r="A695" s="295" t="s">
        <v>3654</v>
      </c>
      <c r="B695" s="295" t="s">
        <v>338</v>
      </c>
      <c r="C695" s="295" t="s">
        <v>3676</v>
      </c>
      <c r="D695" s="295" t="s">
        <v>339</v>
      </c>
      <c r="E695" s="295" t="s">
        <v>1663</v>
      </c>
      <c r="F695" s="295" t="s">
        <v>3677</v>
      </c>
      <c r="G695" s="295" t="s">
        <v>168</v>
      </c>
      <c r="H695" s="295" t="s">
        <v>1632</v>
      </c>
      <c r="I695" s="295" t="s">
        <v>1714</v>
      </c>
      <c r="J695" s="295" t="s">
        <v>174</v>
      </c>
      <c r="K695" s="295" t="s">
        <v>1892</v>
      </c>
      <c r="L695" s="286">
        <v>0</v>
      </c>
      <c r="M695" s="295" t="s">
        <v>16372</v>
      </c>
    </row>
    <row r="696" spans="1:13" ht="15" customHeight="1" x14ac:dyDescent="0.25">
      <c r="A696" s="295" t="s">
        <v>3678</v>
      </c>
      <c r="B696" s="295" t="s">
        <v>3678</v>
      </c>
      <c r="C696" s="295" t="s">
        <v>3679</v>
      </c>
      <c r="D696" s="295" t="s">
        <v>3679</v>
      </c>
      <c r="E696" s="295" t="s">
        <v>1610</v>
      </c>
      <c r="F696" s="295" t="s">
        <v>3680</v>
      </c>
      <c r="G696" s="295" t="s">
        <v>168</v>
      </c>
      <c r="H696" s="295" t="s">
        <v>1589</v>
      </c>
      <c r="I696" s="295" t="s">
        <v>1714</v>
      </c>
      <c r="J696" s="295" t="s">
        <v>174</v>
      </c>
      <c r="K696" s="295" t="s">
        <v>1892</v>
      </c>
      <c r="L696" s="286">
        <v>8</v>
      </c>
      <c r="M696" s="295" t="s">
        <v>171</v>
      </c>
    </row>
    <row r="697" spans="1:13" ht="15" customHeight="1" x14ac:dyDescent="0.25">
      <c r="A697" s="295" t="s">
        <v>3649</v>
      </c>
      <c r="B697" s="295" t="s">
        <v>3649</v>
      </c>
      <c r="C697" s="295" t="s">
        <v>3651</v>
      </c>
      <c r="D697" s="295" t="s">
        <v>3651</v>
      </c>
      <c r="E697" s="295" t="s">
        <v>3681</v>
      </c>
      <c r="F697" s="295" t="s">
        <v>3652</v>
      </c>
      <c r="G697" s="295" t="s">
        <v>168</v>
      </c>
      <c r="H697" s="295" t="s">
        <v>1589</v>
      </c>
      <c r="I697" s="295" t="s">
        <v>1714</v>
      </c>
      <c r="J697" s="295" t="s">
        <v>174</v>
      </c>
      <c r="K697" s="295" t="s">
        <v>1892</v>
      </c>
      <c r="L697" s="286">
        <v>8</v>
      </c>
      <c r="M697" s="295" t="s">
        <v>171</v>
      </c>
    </row>
    <row r="698" spans="1:13" ht="15" customHeight="1" x14ac:dyDescent="0.25">
      <c r="A698" s="295" t="s">
        <v>3682</v>
      </c>
      <c r="B698" s="295" t="s">
        <v>3682</v>
      </c>
      <c r="C698" s="295" t="s">
        <v>3683</v>
      </c>
      <c r="D698" s="295" t="s">
        <v>3683</v>
      </c>
      <c r="E698" s="295" t="s">
        <v>2378</v>
      </c>
      <c r="F698" s="295" t="s">
        <v>3684</v>
      </c>
      <c r="G698" s="295" t="s">
        <v>168</v>
      </c>
      <c r="H698" s="295" t="s">
        <v>1589</v>
      </c>
      <c r="I698" s="295" t="s">
        <v>1714</v>
      </c>
      <c r="J698" s="295" t="s">
        <v>174</v>
      </c>
      <c r="K698" s="295" t="s">
        <v>1892</v>
      </c>
      <c r="L698" s="287">
        <v>-99</v>
      </c>
      <c r="M698" s="295" t="s">
        <v>16367</v>
      </c>
    </row>
    <row r="699" spans="1:13" ht="15" customHeight="1" x14ac:dyDescent="0.25">
      <c r="A699" s="295" t="s">
        <v>3685</v>
      </c>
      <c r="B699" s="295" t="s">
        <v>3685</v>
      </c>
      <c r="C699" s="295" t="s">
        <v>3686</v>
      </c>
      <c r="D699" s="295" t="s">
        <v>3686</v>
      </c>
      <c r="E699" s="295" t="s">
        <v>3049</v>
      </c>
      <c r="F699" s="295" t="s">
        <v>3687</v>
      </c>
      <c r="G699" s="295" t="s">
        <v>168</v>
      </c>
      <c r="H699" s="295" t="s">
        <v>1589</v>
      </c>
      <c r="I699" s="295" t="s">
        <v>1714</v>
      </c>
      <c r="J699" s="295" t="s">
        <v>174</v>
      </c>
      <c r="K699" s="295" t="s">
        <v>1892</v>
      </c>
      <c r="L699" s="286">
        <v>8</v>
      </c>
      <c r="M699" s="295" t="s">
        <v>171</v>
      </c>
    </row>
    <row r="700" spans="1:13" ht="15" customHeight="1" x14ac:dyDescent="0.25">
      <c r="A700" s="295" t="s">
        <v>3688</v>
      </c>
      <c r="B700" s="295" t="s">
        <v>3688</v>
      </c>
      <c r="C700" s="295" t="s">
        <v>342</v>
      </c>
      <c r="D700" s="295" t="s">
        <v>342</v>
      </c>
      <c r="E700" s="295" t="s">
        <v>2023</v>
      </c>
      <c r="F700" s="295" t="s">
        <v>3689</v>
      </c>
      <c r="G700" s="295" t="s">
        <v>168</v>
      </c>
      <c r="H700" s="295" t="s">
        <v>1589</v>
      </c>
      <c r="I700" s="295" t="s">
        <v>1714</v>
      </c>
      <c r="J700" s="295" t="s">
        <v>174</v>
      </c>
      <c r="K700" s="295" t="s">
        <v>1892</v>
      </c>
      <c r="L700" s="286">
        <v>0</v>
      </c>
      <c r="M700" s="295" t="s">
        <v>16372</v>
      </c>
    </row>
    <row r="701" spans="1:13" ht="15" customHeight="1" x14ac:dyDescent="0.25">
      <c r="A701" s="295" t="s">
        <v>3672</v>
      </c>
      <c r="B701" s="295" t="s">
        <v>3668</v>
      </c>
      <c r="C701" s="295" t="s">
        <v>3690</v>
      </c>
      <c r="D701" s="295" t="s">
        <v>3669</v>
      </c>
      <c r="E701" s="295" t="s">
        <v>1906</v>
      </c>
      <c r="F701" s="295" t="s">
        <v>3671</v>
      </c>
      <c r="G701" s="295" t="s">
        <v>168</v>
      </c>
      <c r="H701" s="295" t="s">
        <v>1632</v>
      </c>
      <c r="I701" s="295" t="s">
        <v>1714</v>
      </c>
      <c r="J701" s="295" t="s">
        <v>174</v>
      </c>
      <c r="K701" s="295" t="s">
        <v>1892</v>
      </c>
      <c r="L701" s="286">
        <v>0</v>
      </c>
      <c r="M701" s="295" t="s">
        <v>16372</v>
      </c>
    </row>
    <row r="702" spans="1:13" ht="15" customHeight="1" x14ac:dyDescent="0.25">
      <c r="A702" s="295" t="s">
        <v>3691</v>
      </c>
      <c r="B702" s="295" t="s">
        <v>3691</v>
      </c>
      <c r="C702" s="295" t="s">
        <v>3692</v>
      </c>
      <c r="D702" s="295" t="s">
        <v>3692</v>
      </c>
      <c r="E702" s="295" t="s">
        <v>1606</v>
      </c>
      <c r="F702" s="295" t="s">
        <v>3693</v>
      </c>
      <c r="G702" s="295" t="s">
        <v>168</v>
      </c>
      <c r="H702" s="295" t="s">
        <v>1589</v>
      </c>
      <c r="I702" s="295" t="s">
        <v>1714</v>
      </c>
      <c r="J702" s="295" t="s">
        <v>174</v>
      </c>
      <c r="K702" s="295" t="s">
        <v>1892</v>
      </c>
      <c r="L702" s="286">
        <v>0</v>
      </c>
      <c r="M702" s="295" t="s">
        <v>16372</v>
      </c>
    </row>
    <row r="703" spans="1:13" ht="15" customHeight="1" x14ac:dyDescent="0.25">
      <c r="A703" s="295" t="s">
        <v>3694</v>
      </c>
      <c r="B703" s="295" t="s">
        <v>3694</v>
      </c>
      <c r="C703" s="295" t="s">
        <v>3695</v>
      </c>
      <c r="D703" s="295" t="s">
        <v>3695</v>
      </c>
      <c r="E703" s="295" t="s">
        <v>1606</v>
      </c>
      <c r="F703" s="295" t="s">
        <v>3696</v>
      </c>
      <c r="G703" s="295" t="s">
        <v>1594</v>
      </c>
      <c r="H703" s="295" t="s">
        <v>1589</v>
      </c>
      <c r="I703" s="295" t="s">
        <v>1714</v>
      </c>
      <c r="J703" s="295" t="s">
        <v>174</v>
      </c>
      <c r="L703" s="286">
        <v>8</v>
      </c>
      <c r="M703" s="295" t="s">
        <v>171</v>
      </c>
    </row>
    <row r="704" spans="1:13" ht="15" customHeight="1" x14ac:dyDescent="0.25">
      <c r="A704" s="295" t="s">
        <v>3697</v>
      </c>
      <c r="B704" s="295" t="s">
        <v>3697</v>
      </c>
      <c r="C704" s="295" t="s">
        <v>3698</v>
      </c>
      <c r="D704" s="295" t="s">
        <v>3698</v>
      </c>
      <c r="E704" s="295" t="s">
        <v>1606</v>
      </c>
      <c r="F704" s="295" t="s">
        <v>3696</v>
      </c>
      <c r="G704" s="295" t="s">
        <v>1594</v>
      </c>
      <c r="H704" s="295" t="s">
        <v>1589</v>
      </c>
      <c r="I704" s="295" t="s">
        <v>1714</v>
      </c>
      <c r="J704" s="295" t="s">
        <v>174</v>
      </c>
      <c r="L704" s="286">
        <v>0</v>
      </c>
      <c r="M704" s="295" t="s">
        <v>16372</v>
      </c>
    </row>
    <row r="705" spans="1:13" ht="15" customHeight="1" x14ac:dyDescent="0.25">
      <c r="A705" s="295" t="s">
        <v>3699</v>
      </c>
      <c r="B705" s="295" t="s">
        <v>3699</v>
      </c>
      <c r="C705" s="295" t="s">
        <v>3700</v>
      </c>
      <c r="D705" s="295" t="s">
        <v>3700</v>
      </c>
      <c r="E705" s="295" t="s">
        <v>1606</v>
      </c>
      <c r="F705" s="295" t="s">
        <v>3701</v>
      </c>
      <c r="G705" s="295" t="s">
        <v>168</v>
      </c>
      <c r="H705" s="295" t="s">
        <v>1589</v>
      </c>
      <c r="I705" s="295" t="s">
        <v>1714</v>
      </c>
      <c r="J705" s="295" t="s">
        <v>174</v>
      </c>
      <c r="K705" s="295" t="s">
        <v>1892</v>
      </c>
      <c r="L705" s="286">
        <v>0</v>
      </c>
      <c r="M705" s="295" t="s">
        <v>16372</v>
      </c>
    </row>
    <row r="706" spans="1:13" ht="15" customHeight="1" x14ac:dyDescent="0.25">
      <c r="A706" s="295" t="s">
        <v>348</v>
      </c>
      <c r="B706" s="295" t="s">
        <v>348</v>
      </c>
      <c r="C706" s="295" t="s">
        <v>349</v>
      </c>
      <c r="D706" s="295" t="s">
        <v>349</v>
      </c>
      <c r="E706" s="295" t="s">
        <v>1606</v>
      </c>
      <c r="F706" s="295" t="s">
        <v>3702</v>
      </c>
      <c r="G706" s="295" t="s">
        <v>168</v>
      </c>
      <c r="H706" s="295" t="s">
        <v>1589</v>
      </c>
      <c r="I706" s="295" t="s">
        <v>1714</v>
      </c>
      <c r="J706" s="295" t="s">
        <v>174</v>
      </c>
      <c r="K706" s="295" t="s">
        <v>1892</v>
      </c>
      <c r="L706" s="286">
        <v>0</v>
      </c>
      <c r="M706" s="295" t="s">
        <v>16372</v>
      </c>
    </row>
    <row r="707" spans="1:13" ht="15" customHeight="1" x14ac:dyDescent="0.25">
      <c r="A707" s="295" t="s">
        <v>350</v>
      </c>
      <c r="B707" s="295" t="s">
        <v>350</v>
      </c>
      <c r="C707" s="295" t="s">
        <v>351</v>
      </c>
      <c r="D707" s="295" t="s">
        <v>351</v>
      </c>
      <c r="E707" s="295" t="s">
        <v>1606</v>
      </c>
      <c r="F707" s="295" t="s">
        <v>3703</v>
      </c>
      <c r="G707" s="295" t="s">
        <v>168</v>
      </c>
      <c r="H707" s="295" t="s">
        <v>1589</v>
      </c>
      <c r="I707" s="295" t="s">
        <v>1714</v>
      </c>
      <c r="J707" s="295" t="s">
        <v>174</v>
      </c>
      <c r="K707" s="295" t="s">
        <v>1892</v>
      </c>
      <c r="L707" s="286">
        <v>0</v>
      </c>
      <c r="M707" s="295" t="s">
        <v>16372</v>
      </c>
    </row>
    <row r="708" spans="1:13" ht="15" customHeight="1" x14ac:dyDescent="0.25">
      <c r="A708" s="295" t="s">
        <v>3663</v>
      </c>
      <c r="B708" s="295" t="s">
        <v>3659</v>
      </c>
      <c r="C708" s="295" t="s">
        <v>3704</v>
      </c>
      <c r="D708" s="295" t="s">
        <v>3660</v>
      </c>
      <c r="E708" s="295" t="s">
        <v>2215</v>
      </c>
      <c r="F708" s="295" t="s">
        <v>3662</v>
      </c>
      <c r="G708" s="295" t="s">
        <v>168</v>
      </c>
      <c r="H708" s="295" t="s">
        <v>1632</v>
      </c>
      <c r="I708" s="295" t="s">
        <v>1714</v>
      </c>
      <c r="J708" s="295" t="s">
        <v>174</v>
      </c>
      <c r="K708" s="295" t="s">
        <v>1892</v>
      </c>
      <c r="L708" s="286">
        <v>0</v>
      </c>
      <c r="M708" s="295" t="s">
        <v>16372</v>
      </c>
    </row>
    <row r="709" spans="1:13" ht="15" customHeight="1" x14ac:dyDescent="0.25">
      <c r="A709" s="295" t="s">
        <v>3664</v>
      </c>
      <c r="B709" s="295" t="s">
        <v>3659</v>
      </c>
      <c r="C709" s="295" t="s">
        <v>3705</v>
      </c>
      <c r="D709" s="295" t="s">
        <v>3660</v>
      </c>
      <c r="E709" s="295" t="s">
        <v>2215</v>
      </c>
      <c r="F709" s="295" t="s">
        <v>3706</v>
      </c>
      <c r="G709" s="295" t="s">
        <v>168</v>
      </c>
      <c r="H709" s="295" t="s">
        <v>1632</v>
      </c>
      <c r="I709" s="295" t="s">
        <v>1714</v>
      </c>
      <c r="J709" s="295" t="s">
        <v>174</v>
      </c>
      <c r="K709" s="295" t="s">
        <v>1892</v>
      </c>
      <c r="L709" s="286">
        <v>0</v>
      </c>
      <c r="M709" s="295" t="s">
        <v>16372</v>
      </c>
    </row>
    <row r="710" spans="1:13" ht="15" customHeight="1" x14ac:dyDescent="0.25">
      <c r="A710" s="295" t="s">
        <v>16541</v>
      </c>
      <c r="B710" s="295" t="s">
        <v>16541</v>
      </c>
      <c r="C710" s="295" t="s">
        <v>17124</v>
      </c>
      <c r="D710" s="295" t="s">
        <v>17124</v>
      </c>
      <c r="E710" s="295" t="s">
        <v>17688</v>
      </c>
      <c r="G710" s="295" t="s">
        <v>168</v>
      </c>
      <c r="H710" s="295" t="s">
        <v>1589</v>
      </c>
      <c r="I710" s="295" t="s">
        <v>14673</v>
      </c>
      <c r="J710" s="295" t="s">
        <v>17937</v>
      </c>
      <c r="K710" s="295" t="s">
        <v>14674</v>
      </c>
      <c r="L710" s="287">
        <v>5</v>
      </c>
      <c r="M710" s="295" t="s">
        <v>171</v>
      </c>
    </row>
    <row r="711" spans="1:13" ht="15" customHeight="1" x14ac:dyDescent="0.25">
      <c r="A711" s="295" t="s">
        <v>16540</v>
      </c>
      <c r="B711" s="295" t="s">
        <v>16540</v>
      </c>
      <c r="C711" s="295" t="s">
        <v>17123</v>
      </c>
      <c r="D711" s="295" t="s">
        <v>17123</v>
      </c>
      <c r="G711" s="295" t="s">
        <v>1594</v>
      </c>
      <c r="H711" s="295" t="s">
        <v>1589</v>
      </c>
      <c r="I711" s="295" t="s">
        <v>14673</v>
      </c>
      <c r="J711" s="295" t="s">
        <v>17937</v>
      </c>
      <c r="K711" s="295" t="s">
        <v>14674</v>
      </c>
      <c r="L711" s="287">
        <v>5</v>
      </c>
      <c r="M711" s="295" t="s">
        <v>171</v>
      </c>
    </row>
    <row r="712" spans="1:13" ht="15" customHeight="1" x14ac:dyDescent="0.25">
      <c r="A712" s="295" t="s">
        <v>16542</v>
      </c>
      <c r="B712" s="295" t="s">
        <v>16543</v>
      </c>
      <c r="C712" s="295" t="s">
        <v>17125</v>
      </c>
      <c r="D712" s="295" t="s">
        <v>17530</v>
      </c>
      <c r="E712" s="295" t="s">
        <v>17689</v>
      </c>
      <c r="G712" s="295" t="s">
        <v>168</v>
      </c>
      <c r="H712" s="295" t="s">
        <v>1632</v>
      </c>
      <c r="I712" s="295" t="s">
        <v>14673</v>
      </c>
      <c r="J712" s="295" t="s">
        <v>17937</v>
      </c>
      <c r="K712" s="295" t="s">
        <v>14674</v>
      </c>
      <c r="L712" s="287">
        <v>6</v>
      </c>
      <c r="M712" s="295" t="s">
        <v>171</v>
      </c>
    </row>
    <row r="713" spans="1:13" ht="15" customHeight="1" x14ac:dyDescent="0.25">
      <c r="A713" s="295" t="s">
        <v>3707</v>
      </c>
      <c r="B713" s="295" t="s">
        <v>3707</v>
      </c>
      <c r="C713" s="295" t="s">
        <v>3708</v>
      </c>
      <c r="D713" s="295" t="s">
        <v>3708</v>
      </c>
      <c r="E713" s="295" t="s">
        <v>3709</v>
      </c>
      <c r="F713" s="295" t="s">
        <v>3710</v>
      </c>
      <c r="G713" s="295" t="s">
        <v>168</v>
      </c>
      <c r="H713" s="295" t="s">
        <v>1589</v>
      </c>
      <c r="I713" s="295" t="s">
        <v>1598</v>
      </c>
      <c r="J713" s="295" t="s">
        <v>3711</v>
      </c>
      <c r="K713" s="295" t="s">
        <v>1325</v>
      </c>
      <c r="L713" s="286">
        <v>0</v>
      </c>
      <c r="M713" s="295" t="s">
        <v>16372</v>
      </c>
    </row>
    <row r="714" spans="1:13" ht="15" customHeight="1" x14ac:dyDescent="0.25">
      <c r="A714" s="295" t="s">
        <v>3712</v>
      </c>
      <c r="B714" s="295" t="s">
        <v>3712</v>
      </c>
      <c r="C714" s="295" t="s">
        <v>3713</v>
      </c>
      <c r="D714" s="295" t="s">
        <v>3713</v>
      </c>
      <c r="E714" s="295" t="s">
        <v>3714</v>
      </c>
      <c r="F714" s="295" t="s">
        <v>3715</v>
      </c>
      <c r="G714" s="295" t="s">
        <v>1594</v>
      </c>
      <c r="H714" s="295" t="s">
        <v>1589</v>
      </c>
      <c r="I714" s="295" t="s">
        <v>1598</v>
      </c>
      <c r="J714" s="295" t="s">
        <v>3711</v>
      </c>
      <c r="L714" s="286">
        <v>0</v>
      </c>
      <c r="M714" s="295" t="s">
        <v>16372</v>
      </c>
    </row>
    <row r="715" spans="1:13" ht="15" customHeight="1" x14ac:dyDescent="0.25">
      <c r="A715" s="295" t="s">
        <v>16545</v>
      </c>
      <c r="B715" s="295" t="s">
        <v>16545</v>
      </c>
      <c r="C715" s="295" t="s">
        <v>17127</v>
      </c>
      <c r="D715" s="295" t="s">
        <v>17127</v>
      </c>
      <c r="E715" s="295" t="s">
        <v>17690</v>
      </c>
      <c r="G715" s="295" t="s">
        <v>168</v>
      </c>
      <c r="H715" s="295" t="s">
        <v>1589</v>
      </c>
      <c r="I715" s="295" t="s">
        <v>14673</v>
      </c>
      <c r="J715" s="295" t="s">
        <v>17938</v>
      </c>
      <c r="K715" s="295" t="s">
        <v>14674</v>
      </c>
      <c r="L715" s="287">
        <v>4</v>
      </c>
      <c r="M715" s="295" t="s">
        <v>171</v>
      </c>
    </row>
    <row r="716" spans="1:13" ht="15" customHeight="1" x14ac:dyDescent="0.25">
      <c r="A716" s="295" t="s">
        <v>16544</v>
      </c>
      <c r="B716" s="295" t="s">
        <v>16544</v>
      </c>
      <c r="C716" s="295" t="s">
        <v>17126</v>
      </c>
      <c r="D716" s="295" t="s">
        <v>17126</v>
      </c>
      <c r="G716" s="295" t="s">
        <v>1594</v>
      </c>
      <c r="H716" s="295" t="s">
        <v>1589</v>
      </c>
      <c r="I716" s="295" t="s">
        <v>14673</v>
      </c>
      <c r="J716" s="295" t="s">
        <v>17938</v>
      </c>
      <c r="K716" s="295" t="s">
        <v>14674</v>
      </c>
      <c r="L716" s="287">
        <v>4</v>
      </c>
      <c r="M716" s="295" t="s">
        <v>171</v>
      </c>
    </row>
    <row r="717" spans="1:13" ht="15" customHeight="1" x14ac:dyDescent="0.25">
      <c r="A717" s="295" t="s">
        <v>16547</v>
      </c>
      <c r="B717" s="295" t="s">
        <v>16547</v>
      </c>
      <c r="C717" s="295" t="s">
        <v>17129</v>
      </c>
      <c r="D717" s="295" t="s">
        <v>17129</v>
      </c>
      <c r="E717" s="295" t="s">
        <v>17691</v>
      </c>
      <c r="G717" s="295" t="s">
        <v>168</v>
      </c>
      <c r="H717" s="295" t="s">
        <v>1589</v>
      </c>
      <c r="I717" s="295" t="s">
        <v>14673</v>
      </c>
      <c r="J717" s="295" t="s">
        <v>17936</v>
      </c>
      <c r="K717" s="295" t="s">
        <v>14674</v>
      </c>
      <c r="L717" s="287">
        <v>3</v>
      </c>
      <c r="M717" s="295" t="s">
        <v>171</v>
      </c>
    </row>
    <row r="718" spans="1:13" ht="15" customHeight="1" x14ac:dyDescent="0.25">
      <c r="A718" s="295" t="s">
        <v>16548</v>
      </c>
      <c r="B718" s="295" t="s">
        <v>16548</v>
      </c>
      <c r="C718" s="295" t="s">
        <v>17130</v>
      </c>
      <c r="D718" s="295" t="s">
        <v>17130</v>
      </c>
      <c r="E718" s="295" t="s">
        <v>17692</v>
      </c>
      <c r="G718" s="295" t="s">
        <v>168</v>
      </c>
      <c r="H718" s="295" t="s">
        <v>1589</v>
      </c>
      <c r="I718" s="295" t="s">
        <v>14673</v>
      </c>
      <c r="J718" s="295" t="s">
        <v>17936</v>
      </c>
      <c r="K718" s="295" t="s">
        <v>14674</v>
      </c>
      <c r="L718" s="287">
        <v>3</v>
      </c>
      <c r="M718" s="295" t="s">
        <v>171</v>
      </c>
    </row>
    <row r="719" spans="1:13" ht="15" customHeight="1" x14ac:dyDescent="0.25">
      <c r="A719" s="295" t="s">
        <v>16546</v>
      </c>
      <c r="B719" s="295" t="s">
        <v>16546</v>
      </c>
      <c r="C719" s="295" t="s">
        <v>17128</v>
      </c>
      <c r="D719" s="295" t="s">
        <v>17128</v>
      </c>
      <c r="G719" s="295" t="s">
        <v>1594</v>
      </c>
      <c r="H719" s="295" t="s">
        <v>1589</v>
      </c>
      <c r="I719" s="295" t="s">
        <v>14673</v>
      </c>
      <c r="J719" s="295" t="s">
        <v>17936</v>
      </c>
      <c r="K719" s="295" t="s">
        <v>14674</v>
      </c>
      <c r="L719" s="287">
        <v>3</v>
      </c>
      <c r="M719" s="295" t="s">
        <v>171</v>
      </c>
    </row>
    <row r="720" spans="1:13" ht="15" customHeight="1" x14ac:dyDescent="0.25">
      <c r="A720" s="295" t="s">
        <v>16550</v>
      </c>
      <c r="B720" s="295" t="s">
        <v>16550</v>
      </c>
      <c r="C720" s="295" t="s">
        <v>17132</v>
      </c>
      <c r="D720" s="295" t="s">
        <v>17132</v>
      </c>
      <c r="E720" s="295" t="s">
        <v>17693</v>
      </c>
      <c r="G720" s="295" t="s">
        <v>168</v>
      </c>
      <c r="H720" s="295" t="s">
        <v>1589</v>
      </c>
      <c r="I720" s="295" t="s">
        <v>14673</v>
      </c>
      <c r="J720" s="295" t="s">
        <v>17936</v>
      </c>
      <c r="K720" s="295" t="s">
        <v>14674</v>
      </c>
      <c r="L720" s="287">
        <v>3</v>
      </c>
      <c r="M720" s="295" t="s">
        <v>171</v>
      </c>
    </row>
    <row r="721" spans="1:13" ht="15" customHeight="1" x14ac:dyDescent="0.25">
      <c r="A721" s="295" t="s">
        <v>16549</v>
      </c>
      <c r="B721" s="295" t="s">
        <v>16549</v>
      </c>
      <c r="C721" s="295" t="s">
        <v>17131</v>
      </c>
      <c r="D721" s="295" t="s">
        <v>17131</v>
      </c>
      <c r="G721" s="295" t="s">
        <v>1594</v>
      </c>
      <c r="H721" s="295" t="s">
        <v>1589</v>
      </c>
      <c r="I721" s="295" t="s">
        <v>14673</v>
      </c>
      <c r="J721" s="295" t="s">
        <v>17936</v>
      </c>
      <c r="K721" s="295" t="s">
        <v>14674</v>
      </c>
      <c r="L721" s="287">
        <v>3</v>
      </c>
      <c r="M721" s="295" t="s">
        <v>171</v>
      </c>
    </row>
    <row r="722" spans="1:13" ht="15" customHeight="1" x14ac:dyDescent="0.25">
      <c r="A722" s="295" t="s">
        <v>16552</v>
      </c>
      <c r="B722" s="295" t="s">
        <v>16552</v>
      </c>
      <c r="C722" s="295" t="s">
        <v>17134</v>
      </c>
      <c r="D722" s="295" t="s">
        <v>17134</v>
      </c>
      <c r="E722" s="295" t="s">
        <v>17694</v>
      </c>
      <c r="G722" s="295" t="s">
        <v>168</v>
      </c>
      <c r="H722" s="295" t="s">
        <v>1589</v>
      </c>
      <c r="I722" s="295" t="s">
        <v>14673</v>
      </c>
      <c r="J722" s="295" t="s">
        <v>17926</v>
      </c>
      <c r="K722" s="295" t="s">
        <v>14674</v>
      </c>
      <c r="L722" s="287">
        <v>4</v>
      </c>
      <c r="M722" s="295" t="s">
        <v>171</v>
      </c>
    </row>
    <row r="723" spans="1:13" ht="15" customHeight="1" x14ac:dyDescent="0.25">
      <c r="A723" s="295" t="s">
        <v>16551</v>
      </c>
      <c r="B723" s="295" t="s">
        <v>16551</v>
      </c>
      <c r="C723" s="295" t="s">
        <v>17133</v>
      </c>
      <c r="D723" s="295" t="s">
        <v>17133</v>
      </c>
      <c r="G723" s="295" t="s">
        <v>1594</v>
      </c>
      <c r="H723" s="295" t="s">
        <v>1589</v>
      </c>
      <c r="I723" s="295" t="s">
        <v>14673</v>
      </c>
      <c r="J723" s="295" t="s">
        <v>17926</v>
      </c>
      <c r="K723" s="295" t="s">
        <v>14674</v>
      </c>
      <c r="L723" s="287">
        <v>4</v>
      </c>
      <c r="M723" s="295" t="s">
        <v>171</v>
      </c>
    </row>
    <row r="724" spans="1:13" ht="15" customHeight="1" x14ac:dyDescent="0.25">
      <c r="A724" s="295" t="s">
        <v>16553</v>
      </c>
      <c r="B724" s="295" t="s">
        <v>16554</v>
      </c>
      <c r="C724" s="295" t="s">
        <v>17135</v>
      </c>
      <c r="D724" s="295" t="s">
        <v>17320</v>
      </c>
      <c r="E724" s="295" t="s">
        <v>17695</v>
      </c>
      <c r="G724" s="295" t="s">
        <v>168</v>
      </c>
      <c r="H724" s="295" t="s">
        <v>1632</v>
      </c>
      <c r="I724" s="295" t="s">
        <v>14673</v>
      </c>
      <c r="J724" s="295" t="s">
        <v>17939</v>
      </c>
      <c r="K724" s="295" t="s">
        <v>14674</v>
      </c>
      <c r="L724" s="287">
        <v>5</v>
      </c>
      <c r="M724" s="295" t="s">
        <v>171</v>
      </c>
    </row>
    <row r="725" spans="1:13" ht="15" customHeight="1" x14ac:dyDescent="0.25">
      <c r="A725" s="295" t="s">
        <v>16555</v>
      </c>
      <c r="B725" s="295" t="s">
        <v>16556</v>
      </c>
      <c r="C725" s="295" t="s">
        <v>17136</v>
      </c>
      <c r="D725" s="295" t="s">
        <v>17321</v>
      </c>
      <c r="E725" s="295" t="s">
        <v>17696</v>
      </c>
      <c r="G725" s="295" t="s">
        <v>168</v>
      </c>
      <c r="H725" s="295" t="s">
        <v>1632</v>
      </c>
      <c r="I725" s="295" t="s">
        <v>14673</v>
      </c>
      <c r="J725" s="295" t="s">
        <v>17939</v>
      </c>
      <c r="K725" s="295" t="s">
        <v>14674</v>
      </c>
      <c r="L725" s="287">
        <v>5</v>
      </c>
      <c r="M725" s="295" t="s">
        <v>171</v>
      </c>
    </row>
    <row r="726" spans="1:13" ht="15" customHeight="1" x14ac:dyDescent="0.25">
      <c r="A726" s="295" t="s">
        <v>16558</v>
      </c>
      <c r="B726" s="295" t="s">
        <v>16559</v>
      </c>
      <c r="C726" s="295" t="s">
        <v>17138</v>
      </c>
      <c r="D726" s="295" t="s">
        <v>17523</v>
      </c>
      <c r="E726" s="295" t="s">
        <v>17697</v>
      </c>
      <c r="G726" s="295" t="s">
        <v>168</v>
      </c>
      <c r="H726" s="295" t="s">
        <v>1632</v>
      </c>
      <c r="I726" s="295" t="s">
        <v>14673</v>
      </c>
      <c r="J726" s="295" t="s">
        <v>17940</v>
      </c>
      <c r="K726" s="295" t="s">
        <v>14674</v>
      </c>
      <c r="L726" s="287">
        <v>5</v>
      </c>
      <c r="M726" s="295" t="s">
        <v>171</v>
      </c>
    </row>
    <row r="727" spans="1:13" ht="15" customHeight="1" x14ac:dyDescent="0.25">
      <c r="A727" s="295" t="s">
        <v>16560</v>
      </c>
      <c r="B727" s="295" t="s">
        <v>16560</v>
      </c>
      <c r="C727" s="295" t="s">
        <v>17139</v>
      </c>
      <c r="D727" s="295" t="s">
        <v>17139</v>
      </c>
      <c r="E727" s="295" t="s">
        <v>17658</v>
      </c>
      <c r="G727" s="295" t="s">
        <v>168</v>
      </c>
      <c r="H727" s="295" t="s">
        <v>1589</v>
      </c>
      <c r="I727" s="295" t="s">
        <v>14673</v>
      </c>
      <c r="J727" s="295" t="s">
        <v>17940</v>
      </c>
      <c r="K727" s="295" t="s">
        <v>14674</v>
      </c>
      <c r="L727" s="287">
        <v>1</v>
      </c>
      <c r="M727" s="295" t="s">
        <v>171</v>
      </c>
    </row>
    <row r="728" spans="1:13" ht="15" customHeight="1" x14ac:dyDescent="0.25">
      <c r="A728" s="295" t="s">
        <v>16561</v>
      </c>
      <c r="B728" s="295" t="s">
        <v>16562</v>
      </c>
      <c r="C728" s="295" t="s">
        <v>17140</v>
      </c>
      <c r="D728" s="295" t="s">
        <v>17519</v>
      </c>
      <c r="E728" s="295" t="s">
        <v>17698</v>
      </c>
      <c r="G728" s="295" t="s">
        <v>168</v>
      </c>
      <c r="H728" s="295" t="s">
        <v>1632</v>
      </c>
      <c r="I728" s="295" t="s">
        <v>14673</v>
      </c>
      <c r="J728" s="295" t="s">
        <v>17940</v>
      </c>
      <c r="K728" s="295" t="s">
        <v>14674</v>
      </c>
      <c r="L728" s="287">
        <v>6</v>
      </c>
      <c r="M728" s="295" t="s">
        <v>171</v>
      </c>
    </row>
    <row r="729" spans="1:13" ht="15" customHeight="1" x14ac:dyDescent="0.25">
      <c r="A729" s="295" t="s">
        <v>16563</v>
      </c>
      <c r="B729" s="295" t="s">
        <v>16564</v>
      </c>
      <c r="C729" s="295" t="s">
        <v>17141</v>
      </c>
      <c r="D729" s="295" t="s">
        <v>17302</v>
      </c>
      <c r="E729" s="295" t="s">
        <v>17658</v>
      </c>
      <c r="G729" s="295" t="s">
        <v>168</v>
      </c>
      <c r="H729" s="295" t="s">
        <v>1632</v>
      </c>
      <c r="I729" s="295" t="s">
        <v>14673</v>
      </c>
      <c r="J729" s="295" t="s">
        <v>17940</v>
      </c>
      <c r="K729" s="295" t="s">
        <v>14674</v>
      </c>
      <c r="L729" s="287">
        <v>2</v>
      </c>
      <c r="M729" s="295" t="s">
        <v>171</v>
      </c>
    </row>
    <row r="730" spans="1:13" ht="15" customHeight="1" x14ac:dyDescent="0.25">
      <c r="A730" s="295" t="s">
        <v>16565</v>
      </c>
      <c r="B730" s="295" t="s">
        <v>16566</v>
      </c>
      <c r="C730" s="295" t="s">
        <v>17142</v>
      </c>
      <c r="D730" s="295" t="s">
        <v>17555</v>
      </c>
      <c r="E730" s="295" t="s">
        <v>17658</v>
      </c>
      <c r="G730" s="295" t="s">
        <v>168</v>
      </c>
      <c r="H730" s="295" t="s">
        <v>1632</v>
      </c>
      <c r="I730" s="295" t="s">
        <v>14673</v>
      </c>
      <c r="J730" s="295" t="s">
        <v>17940</v>
      </c>
      <c r="K730" s="295" t="s">
        <v>14674</v>
      </c>
      <c r="L730" s="287">
        <v>4</v>
      </c>
      <c r="M730" s="295" t="s">
        <v>171</v>
      </c>
    </row>
    <row r="731" spans="1:13" ht="15" customHeight="1" x14ac:dyDescent="0.25">
      <c r="A731" s="295" t="s">
        <v>16567</v>
      </c>
      <c r="B731" s="295" t="s">
        <v>16568</v>
      </c>
      <c r="C731" s="295" t="s">
        <v>17143</v>
      </c>
      <c r="D731" s="295" t="s">
        <v>17522</v>
      </c>
      <c r="E731" s="295" t="s">
        <v>17699</v>
      </c>
      <c r="G731" s="295" t="s">
        <v>168</v>
      </c>
      <c r="H731" s="295" t="s">
        <v>1632</v>
      </c>
      <c r="I731" s="295" t="s">
        <v>14673</v>
      </c>
      <c r="J731" s="295" t="s">
        <v>17940</v>
      </c>
      <c r="K731" s="295" t="s">
        <v>14674</v>
      </c>
      <c r="L731" s="287">
        <v>6</v>
      </c>
      <c r="M731" s="295" t="s">
        <v>171</v>
      </c>
    </row>
    <row r="732" spans="1:13" ht="15" customHeight="1" x14ac:dyDescent="0.25">
      <c r="A732" s="295" t="s">
        <v>16569</v>
      </c>
      <c r="B732" s="295" t="s">
        <v>16570</v>
      </c>
      <c r="C732" s="295" t="s">
        <v>17144</v>
      </c>
      <c r="D732" s="295" t="s">
        <v>17303</v>
      </c>
      <c r="E732" s="295" t="s">
        <v>17658</v>
      </c>
      <c r="G732" s="295" t="s">
        <v>168</v>
      </c>
      <c r="H732" s="295" t="s">
        <v>1632</v>
      </c>
      <c r="I732" s="295" t="s">
        <v>14673</v>
      </c>
      <c r="J732" s="295" t="s">
        <v>17940</v>
      </c>
      <c r="K732" s="295" t="s">
        <v>14674</v>
      </c>
      <c r="L732" s="287">
        <v>4</v>
      </c>
      <c r="M732" s="295" t="s">
        <v>171</v>
      </c>
    </row>
    <row r="733" spans="1:13" ht="15" customHeight="1" x14ac:dyDescent="0.25">
      <c r="A733" s="295" t="s">
        <v>16571</v>
      </c>
      <c r="B733" s="295" t="s">
        <v>16572</v>
      </c>
      <c r="C733" s="295" t="s">
        <v>17145</v>
      </c>
      <c r="D733" s="295" t="s">
        <v>17521</v>
      </c>
      <c r="E733" s="295" t="s">
        <v>17700</v>
      </c>
      <c r="G733" s="295" t="s">
        <v>1678</v>
      </c>
      <c r="H733" s="295" t="s">
        <v>1632</v>
      </c>
      <c r="I733" s="295" t="s">
        <v>14673</v>
      </c>
      <c r="J733" s="295" t="s">
        <v>17940</v>
      </c>
      <c r="K733" s="295" t="s">
        <v>14674</v>
      </c>
      <c r="L733" s="287">
        <v>4</v>
      </c>
      <c r="M733" s="295" t="s">
        <v>171</v>
      </c>
    </row>
    <row r="734" spans="1:13" ht="15" customHeight="1" x14ac:dyDescent="0.25">
      <c r="A734" s="295" t="s">
        <v>16573</v>
      </c>
      <c r="B734" s="295" t="s">
        <v>16574</v>
      </c>
      <c r="C734" s="295" t="s">
        <v>17146</v>
      </c>
      <c r="D734" s="295" t="s">
        <v>17371</v>
      </c>
      <c r="E734" s="295" t="s">
        <v>17701</v>
      </c>
      <c r="G734" s="295" t="s">
        <v>168</v>
      </c>
      <c r="H734" s="295" t="s">
        <v>1632</v>
      </c>
      <c r="I734" s="295" t="s">
        <v>14673</v>
      </c>
      <c r="J734" s="295" t="s">
        <v>17940</v>
      </c>
      <c r="K734" s="295" t="s">
        <v>14674</v>
      </c>
      <c r="L734" s="287" t="s">
        <v>17977</v>
      </c>
      <c r="M734" s="295" t="s">
        <v>171</v>
      </c>
    </row>
    <row r="735" spans="1:13" ht="15" customHeight="1" x14ac:dyDescent="0.25">
      <c r="A735" s="295" t="s">
        <v>16557</v>
      </c>
      <c r="B735" s="295" t="s">
        <v>16557</v>
      </c>
      <c r="C735" s="295" t="s">
        <v>17137</v>
      </c>
      <c r="D735" s="295" t="s">
        <v>17137</v>
      </c>
      <c r="G735" s="295" t="s">
        <v>1594</v>
      </c>
      <c r="H735" s="295" t="s">
        <v>1589</v>
      </c>
      <c r="I735" s="295" t="s">
        <v>14673</v>
      </c>
      <c r="J735" s="295" t="s">
        <v>17940</v>
      </c>
      <c r="K735" s="295" t="s">
        <v>14674</v>
      </c>
      <c r="L735" s="287">
        <v>1</v>
      </c>
      <c r="M735" s="295" t="s">
        <v>171</v>
      </c>
    </row>
    <row r="736" spans="1:13" ht="15" customHeight="1" x14ac:dyDescent="0.25">
      <c r="A736" s="295" t="s">
        <v>16575</v>
      </c>
      <c r="B736" s="295" t="s">
        <v>16576</v>
      </c>
      <c r="C736" s="295" t="s">
        <v>17147</v>
      </c>
      <c r="D736" s="295" t="s">
        <v>17520</v>
      </c>
      <c r="E736" s="295" t="s">
        <v>17667</v>
      </c>
      <c r="G736" s="295" t="s">
        <v>168</v>
      </c>
      <c r="H736" s="295" t="s">
        <v>1632</v>
      </c>
      <c r="I736" s="295" t="s">
        <v>14673</v>
      </c>
      <c r="J736" s="295" t="s">
        <v>17940</v>
      </c>
      <c r="K736" s="295" t="s">
        <v>14674</v>
      </c>
      <c r="L736" s="287">
        <v>6</v>
      </c>
      <c r="M736" s="295" t="s">
        <v>171</v>
      </c>
    </row>
    <row r="737" spans="1:13" ht="15" customHeight="1" x14ac:dyDescent="0.25">
      <c r="A737" s="295" t="s">
        <v>3716</v>
      </c>
      <c r="B737" s="295" t="s">
        <v>3716</v>
      </c>
      <c r="C737" s="295" t="s">
        <v>3717</v>
      </c>
      <c r="D737" s="295" t="s">
        <v>3717</v>
      </c>
      <c r="E737" s="295" t="s">
        <v>1606</v>
      </c>
      <c r="F737" s="295" t="s">
        <v>3718</v>
      </c>
      <c r="G737" s="295" t="s">
        <v>168</v>
      </c>
      <c r="H737" s="295" t="s">
        <v>1589</v>
      </c>
      <c r="I737" s="295" t="s">
        <v>1598</v>
      </c>
      <c r="J737" s="295" t="s">
        <v>836</v>
      </c>
      <c r="K737" s="295" t="s">
        <v>1603</v>
      </c>
      <c r="L737" s="286">
        <v>9</v>
      </c>
      <c r="M737" s="295" t="s">
        <v>171</v>
      </c>
    </row>
    <row r="738" spans="1:13" ht="15" customHeight="1" x14ac:dyDescent="0.25">
      <c r="A738" s="295" t="s">
        <v>3719</v>
      </c>
      <c r="B738" s="295" t="s">
        <v>3719</v>
      </c>
      <c r="C738" s="295" t="s">
        <v>3720</v>
      </c>
      <c r="D738" s="295" t="s">
        <v>3720</v>
      </c>
      <c r="E738" s="295" t="s">
        <v>1606</v>
      </c>
      <c r="F738" s="295" t="s">
        <v>3718</v>
      </c>
      <c r="G738" s="295" t="s">
        <v>1594</v>
      </c>
      <c r="H738" s="295" t="s">
        <v>1589</v>
      </c>
      <c r="I738" s="295" t="s">
        <v>1598</v>
      </c>
      <c r="J738" s="295" t="s">
        <v>836</v>
      </c>
      <c r="L738" s="286">
        <v>9</v>
      </c>
      <c r="M738" s="295" t="s">
        <v>171</v>
      </c>
    </row>
    <row r="739" spans="1:13" ht="15" customHeight="1" x14ac:dyDescent="0.25">
      <c r="A739" s="295" t="s">
        <v>16578</v>
      </c>
      <c r="B739" s="295" t="s">
        <v>16578</v>
      </c>
      <c r="C739" s="295" t="s">
        <v>17149</v>
      </c>
      <c r="D739" s="295" t="s">
        <v>17149</v>
      </c>
      <c r="E739" s="295" t="s">
        <v>17702</v>
      </c>
      <c r="G739" s="295" t="s">
        <v>168</v>
      </c>
      <c r="H739" s="295" t="s">
        <v>1589</v>
      </c>
      <c r="I739" s="295" t="s">
        <v>14673</v>
      </c>
      <c r="J739" s="295" t="s">
        <v>17941</v>
      </c>
      <c r="K739" s="295" t="s">
        <v>14674</v>
      </c>
      <c r="L739" s="287">
        <v>7</v>
      </c>
      <c r="M739" s="295" t="s">
        <v>171</v>
      </c>
    </row>
    <row r="740" spans="1:13" ht="15" customHeight="1" x14ac:dyDescent="0.25">
      <c r="A740" s="295" t="s">
        <v>16577</v>
      </c>
      <c r="B740" s="295" t="s">
        <v>16577</v>
      </c>
      <c r="C740" s="295" t="s">
        <v>17148</v>
      </c>
      <c r="D740" s="295" t="s">
        <v>17148</v>
      </c>
      <c r="G740" s="295" t="s">
        <v>1594</v>
      </c>
      <c r="H740" s="295" t="s">
        <v>1589</v>
      </c>
      <c r="I740" s="295" t="s">
        <v>14673</v>
      </c>
      <c r="J740" s="295" t="s">
        <v>17941</v>
      </c>
      <c r="K740" s="295" t="s">
        <v>14674</v>
      </c>
      <c r="L740" s="287">
        <v>7</v>
      </c>
      <c r="M740" s="295" t="s">
        <v>171</v>
      </c>
    </row>
    <row r="741" spans="1:13" ht="15" customHeight="1" x14ac:dyDescent="0.25">
      <c r="A741" s="295" t="s">
        <v>16579</v>
      </c>
      <c r="B741" s="295" t="s">
        <v>16579</v>
      </c>
      <c r="C741" s="295" t="s">
        <v>17150</v>
      </c>
      <c r="D741" s="295" t="s">
        <v>17150</v>
      </c>
      <c r="E741" s="295" t="s">
        <v>17703</v>
      </c>
      <c r="G741" s="295" t="s">
        <v>168</v>
      </c>
      <c r="H741" s="295" t="s">
        <v>1589</v>
      </c>
      <c r="I741" s="295" t="s">
        <v>14673</v>
      </c>
      <c r="J741" s="295" t="s">
        <v>17941</v>
      </c>
      <c r="K741" s="295" t="s">
        <v>14674</v>
      </c>
      <c r="L741" s="287">
        <v>7</v>
      </c>
      <c r="M741" s="295" t="s">
        <v>171</v>
      </c>
    </row>
    <row r="742" spans="1:13" ht="15" customHeight="1" x14ac:dyDescent="0.25">
      <c r="A742" s="295" t="s">
        <v>1494</v>
      </c>
      <c r="B742" s="295" t="s">
        <v>1494</v>
      </c>
      <c r="C742" s="295" t="s">
        <v>1495</v>
      </c>
      <c r="D742" s="295" t="s">
        <v>1495</v>
      </c>
      <c r="E742" s="295" t="s">
        <v>3721</v>
      </c>
      <c r="F742" s="295" t="s">
        <v>3722</v>
      </c>
      <c r="G742" s="295" t="s">
        <v>168</v>
      </c>
      <c r="H742" s="295" t="s">
        <v>1589</v>
      </c>
      <c r="I742" s="295" t="s">
        <v>1598</v>
      </c>
      <c r="J742" s="295" t="s">
        <v>3723</v>
      </c>
      <c r="K742" s="295" t="s">
        <v>1230</v>
      </c>
      <c r="L742" s="286">
        <v>0</v>
      </c>
      <c r="M742" s="295" t="s">
        <v>16372</v>
      </c>
    </row>
    <row r="743" spans="1:13" ht="15" customHeight="1" x14ac:dyDescent="0.25">
      <c r="A743" s="295" t="s">
        <v>3724</v>
      </c>
      <c r="B743" s="295" t="s">
        <v>3724</v>
      </c>
      <c r="C743" s="295" t="s">
        <v>3725</v>
      </c>
      <c r="D743" s="295" t="s">
        <v>3725</v>
      </c>
      <c r="E743" s="295" t="s">
        <v>1606</v>
      </c>
      <c r="F743" s="295" t="s">
        <v>3726</v>
      </c>
      <c r="G743" s="295" t="s">
        <v>1594</v>
      </c>
      <c r="H743" s="295" t="s">
        <v>1589</v>
      </c>
      <c r="I743" s="295" t="s">
        <v>1598</v>
      </c>
      <c r="J743" s="295" t="s">
        <v>3723</v>
      </c>
      <c r="L743" s="286">
        <v>0</v>
      </c>
      <c r="M743" s="295" t="s">
        <v>16372</v>
      </c>
    </row>
    <row r="744" spans="1:13" ht="15" customHeight="1" x14ac:dyDescent="0.25">
      <c r="A744" s="295" t="s">
        <v>3727</v>
      </c>
      <c r="B744" s="295" t="s">
        <v>3727</v>
      </c>
      <c r="C744" s="295" t="s">
        <v>3728</v>
      </c>
      <c r="D744" s="295" t="s">
        <v>3728</v>
      </c>
      <c r="E744" s="295" t="s">
        <v>3729</v>
      </c>
      <c r="F744" s="295" t="s">
        <v>3730</v>
      </c>
      <c r="G744" s="295" t="s">
        <v>168</v>
      </c>
      <c r="H744" s="295" t="s">
        <v>1589</v>
      </c>
      <c r="I744" s="295" t="s">
        <v>1598</v>
      </c>
      <c r="J744" s="295" t="s">
        <v>232</v>
      </c>
      <c r="K744" s="295" t="s">
        <v>1603</v>
      </c>
      <c r="L744" s="286">
        <v>0</v>
      </c>
      <c r="M744" s="295" t="s">
        <v>16372</v>
      </c>
    </row>
    <row r="745" spans="1:13" ht="15" customHeight="1" x14ac:dyDescent="0.25">
      <c r="A745" s="295" t="s">
        <v>3732</v>
      </c>
      <c r="B745" s="295" t="s">
        <v>3732</v>
      </c>
      <c r="C745" s="295" t="s">
        <v>3733</v>
      </c>
      <c r="D745" s="295" t="s">
        <v>3733</v>
      </c>
      <c r="E745" s="295" t="s">
        <v>3734</v>
      </c>
      <c r="F745" s="295" t="s">
        <v>3735</v>
      </c>
      <c r="G745" s="295" t="s">
        <v>1594</v>
      </c>
      <c r="H745" s="295" t="s">
        <v>1589</v>
      </c>
      <c r="I745" s="295" t="s">
        <v>1598</v>
      </c>
      <c r="J745" s="295" t="s">
        <v>232</v>
      </c>
      <c r="L745" s="286">
        <v>0</v>
      </c>
      <c r="M745" s="295" t="s">
        <v>16372</v>
      </c>
    </row>
    <row r="746" spans="1:13" ht="15" customHeight="1" x14ac:dyDescent="0.25">
      <c r="A746" s="295" t="s">
        <v>3736</v>
      </c>
      <c r="B746" s="295" t="s">
        <v>3736</v>
      </c>
      <c r="C746" s="295" t="s">
        <v>3737</v>
      </c>
      <c r="D746" s="295" t="s">
        <v>3737</v>
      </c>
      <c r="E746" s="295" t="s">
        <v>3738</v>
      </c>
      <c r="F746" s="295" t="s">
        <v>3739</v>
      </c>
      <c r="G746" s="295" t="s">
        <v>168</v>
      </c>
      <c r="H746" s="295" t="s">
        <v>1589</v>
      </c>
      <c r="I746" s="295" t="s">
        <v>1714</v>
      </c>
      <c r="J746" s="295" t="s">
        <v>231</v>
      </c>
      <c r="K746" s="295" t="s">
        <v>1892</v>
      </c>
      <c r="L746" s="286">
        <v>2</v>
      </c>
      <c r="M746" s="295" t="s">
        <v>171</v>
      </c>
    </row>
    <row r="747" spans="1:13" ht="15" customHeight="1" x14ac:dyDescent="0.25">
      <c r="A747" s="295" t="s">
        <v>3740</v>
      </c>
      <c r="B747" s="295" t="s">
        <v>3740</v>
      </c>
      <c r="C747" s="295" t="s">
        <v>3741</v>
      </c>
      <c r="D747" s="295" t="s">
        <v>3741</v>
      </c>
      <c r="E747" s="295" t="s">
        <v>2215</v>
      </c>
      <c r="F747" s="295" t="s">
        <v>3742</v>
      </c>
      <c r="G747" s="295" t="s">
        <v>1594</v>
      </c>
      <c r="H747" s="295" t="s">
        <v>1589</v>
      </c>
      <c r="I747" s="295" t="s">
        <v>1714</v>
      </c>
      <c r="J747" s="295" t="s">
        <v>231</v>
      </c>
      <c r="L747" s="286">
        <v>2</v>
      </c>
      <c r="M747" s="295" t="s">
        <v>171</v>
      </c>
    </row>
    <row r="748" spans="1:13" ht="15" customHeight="1" x14ac:dyDescent="0.25">
      <c r="A748" s="295" t="s">
        <v>3743</v>
      </c>
      <c r="B748" s="295" t="s">
        <v>3743</v>
      </c>
      <c r="C748" s="295" t="s">
        <v>3744</v>
      </c>
      <c r="D748" s="295" t="s">
        <v>3744</v>
      </c>
      <c r="E748" s="295" t="s">
        <v>1606</v>
      </c>
      <c r="F748" s="295" t="s">
        <v>3745</v>
      </c>
      <c r="G748" s="295" t="s">
        <v>168</v>
      </c>
      <c r="H748" s="295" t="s">
        <v>1589</v>
      </c>
      <c r="I748" s="295" t="s">
        <v>1598</v>
      </c>
      <c r="J748" s="295" t="s">
        <v>255</v>
      </c>
      <c r="K748" s="295" t="s">
        <v>1603</v>
      </c>
      <c r="L748" s="286">
        <v>0</v>
      </c>
      <c r="M748" s="295" t="s">
        <v>16372</v>
      </c>
    </row>
    <row r="749" spans="1:13" ht="15" customHeight="1" x14ac:dyDescent="0.25">
      <c r="A749" s="295" t="s">
        <v>3746</v>
      </c>
      <c r="B749" s="295" t="s">
        <v>3746</v>
      </c>
      <c r="C749" s="295" t="s">
        <v>3747</v>
      </c>
      <c r="D749" s="295" t="s">
        <v>3747</v>
      </c>
      <c r="E749" s="295" t="s">
        <v>1606</v>
      </c>
      <c r="F749" s="295" t="s">
        <v>3748</v>
      </c>
      <c r="G749" s="295" t="s">
        <v>1594</v>
      </c>
      <c r="H749" s="295" t="s">
        <v>1589</v>
      </c>
      <c r="I749" s="295" t="s">
        <v>1598</v>
      </c>
      <c r="J749" s="295" t="s">
        <v>255</v>
      </c>
      <c r="L749" s="286">
        <v>0</v>
      </c>
      <c r="M749" s="295" t="s">
        <v>16372</v>
      </c>
    </row>
    <row r="750" spans="1:13" ht="15" customHeight="1" x14ac:dyDescent="0.25">
      <c r="A750" s="295" t="s">
        <v>3749</v>
      </c>
      <c r="B750" s="295" t="s">
        <v>3749</v>
      </c>
      <c r="C750" s="295" t="s">
        <v>3750</v>
      </c>
      <c r="D750" s="295" t="s">
        <v>3750</v>
      </c>
      <c r="E750" s="295" t="s">
        <v>1606</v>
      </c>
      <c r="F750" s="295" t="s">
        <v>3751</v>
      </c>
      <c r="G750" s="295" t="s">
        <v>168</v>
      </c>
      <c r="H750" s="295" t="s">
        <v>1589</v>
      </c>
      <c r="I750" s="295" t="s">
        <v>1598</v>
      </c>
      <c r="J750" s="295" t="s">
        <v>237</v>
      </c>
      <c r="K750" s="295" t="s">
        <v>1603</v>
      </c>
      <c r="L750" s="286">
        <v>0</v>
      </c>
      <c r="M750" s="295" t="s">
        <v>16372</v>
      </c>
    </row>
    <row r="751" spans="1:13" ht="15" customHeight="1" x14ac:dyDescent="0.25">
      <c r="A751" s="295" t="s">
        <v>3752</v>
      </c>
      <c r="B751" s="295" t="s">
        <v>3752</v>
      </c>
      <c r="C751" s="295" t="s">
        <v>3753</v>
      </c>
      <c r="D751" s="295" t="s">
        <v>3753</v>
      </c>
      <c r="E751" s="295" t="s">
        <v>1606</v>
      </c>
      <c r="F751" s="295" t="s">
        <v>3754</v>
      </c>
      <c r="G751" s="295" t="s">
        <v>1594</v>
      </c>
      <c r="H751" s="295" t="s">
        <v>1589</v>
      </c>
      <c r="I751" s="295" t="s">
        <v>1598</v>
      </c>
      <c r="J751" s="295" t="s">
        <v>237</v>
      </c>
      <c r="L751" s="286">
        <v>0</v>
      </c>
      <c r="M751" s="295" t="s">
        <v>16372</v>
      </c>
    </row>
    <row r="752" spans="1:13" ht="15" customHeight="1" x14ac:dyDescent="0.25">
      <c r="A752" s="295" t="s">
        <v>16581</v>
      </c>
      <c r="B752" s="295" t="s">
        <v>16581</v>
      </c>
      <c r="C752" s="295" t="s">
        <v>17152</v>
      </c>
      <c r="D752" s="295" t="s">
        <v>17152</v>
      </c>
      <c r="E752" s="295" t="s">
        <v>17658</v>
      </c>
      <c r="G752" s="295" t="s">
        <v>168</v>
      </c>
      <c r="H752" s="295" t="s">
        <v>1589</v>
      </c>
      <c r="I752" s="295" t="s">
        <v>14673</v>
      </c>
      <c r="J752" s="295" t="s">
        <v>17942</v>
      </c>
      <c r="K752" s="295" t="s">
        <v>14674</v>
      </c>
      <c r="L752" s="287">
        <v>7</v>
      </c>
      <c r="M752" s="295" t="s">
        <v>171</v>
      </c>
    </row>
    <row r="753" spans="1:13" ht="15" customHeight="1" x14ac:dyDescent="0.25">
      <c r="A753" s="295" t="s">
        <v>16580</v>
      </c>
      <c r="B753" s="295" t="s">
        <v>16580</v>
      </c>
      <c r="C753" s="295" t="s">
        <v>17151</v>
      </c>
      <c r="D753" s="295" t="s">
        <v>17151</v>
      </c>
      <c r="G753" s="295" t="s">
        <v>1594</v>
      </c>
      <c r="H753" s="295" t="s">
        <v>1589</v>
      </c>
      <c r="I753" s="295" t="s">
        <v>14673</v>
      </c>
      <c r="J753" s="295" t="s">
        <v>17942</v>
      </c>
      <c r="K753" s="295" t="s">
        <v>14674</v>
      </c>
      <c r="L753" s="287">
        <v>7</v>
      </c>
      <c r="M753" s="295" t="s">
        <v>171</v>
      </c>
    </row>
    <row r="754" spans="1:13" ht="15" customHeight="1" x14ac:dyDescent="0.25">
      <c r="A754" s="295" t="s">
        <v>16582</v>
      </c>
      <c r="B754" s="295" t="s">
        <v>16582</v>
      </c>
      <c r="C754" s="295" t="s">
        <v>17153</v>
      </c>
      <c r="D754" s="295" t="s">
        <v>17153</v>
      </c>
      <c r="E754" s="295" t="s">
        <v>17698</v>
      </c>
      <c r="G754" s="295" t="s">
        <v>168</v>
      </c>
      <c r="H754" s="295" t="s">
        <v>1589</v>
      </c>
      <c r="I754" s="295" t="s">
        <v>14673</v>
      </c>
      <c r="J754" s="295" t="s">
        <v>17940</v>
      </c>
      <c r="K754" s="295" t="s">
        <v>14674</v>
      </c>
      <c r="L754" s="287">
        <v>5</v>
      </c>
      <c r="M754" s="295" t="s">
        <v>171</v>
      </c>
    </row>
    <row r="755" spans="1:13" ht="15" customHeight="1" x14ac:dyDescent="0.25">
      <c r="A755" s="295" t="s">
        <v>3755</v>
      </c>
      <c r="B755" s="295" t="s">
        <v>3755</v>
      </c>
      <c r="C755" s="295" t="s">
        <v>358</v>
      </c>
      <c r="D755" s="295" t="s">
        <v>358</v>
      </c>
      <c r="E755" s="295" t="s">
        <v>1610</v>
      </c>
      <c r="F755" s="295" t="s">
        <v>3756</v>
      </c>
      <c r="G755" s="295" t="s">
        <v>168</v>
      </c>
      <c r="H755" s="295" t="s">
        <v>1589</v>
      </c>
      <c r="I755" s="295" t="s">
        <v>1598</v>
      </c>
      <c r="J755" s="295" t="s">
        <v>335</v>
      </c>
      <c r="K755" s="295" t="s">
        <v>1603</v>
      </c>
      <c r="L755" s="287">
        <v>0</v>
      </c>
      <c r="M755" s="295" t="s">
        <v>16372</v>
      </c>
    </row>
    <row r="756" spans="1:13" ht="15" customHeight="1" x14ac:dyDescent="0.25">
      <c r="A756" s="295" t="s">
        <v>3757</v>
      </c>
      <c r="B756" s="295" t="s">
        <v>3757</v>
      </c>
      <c r="C756" s="295" t="s">
        <v>3758</v>
      </c>
      <c r="D756" s="295" t="s">
        <v>3758</v>
      </c>
      <c r="E756" s="295" t="s">
        <v>3759</v>
      </c>
      <c r="F756" s="295" t="s">
        <v>3756</v>
      </c>
      <c r="G756" s="295" t="s">
        <v>1594</v>
      </c>
      <c r="H756" s="295" t="s">
        <v>1589</v>
      </c>
      <c r="I756" s="295" t="s">
        <v>1598</v>
      </c>
      <c r="J756" s="295" t="s">
        <v>335</v>
      </c>
      <c r="L756" s="286">
        <v>2</v>
      </c>
      <c r="M756" s="295" t="s">
        <v>171</v>
      </c>
    </row>
    <row r="757" spans="1:13" ht="15" customHeight="1" x14ac:dyDescent="0.25">
      <c r="A757" s="295" t="s">
        <v>2700</v>
      </c>
      <c r="B757" s="295" t="s">
        <v>2696</v>
      </c>
      <c r="C757" s="295" t="s">
        <v>379</v>
      </c>
      <c r="D757" s="295" t="s">
        <v>2697</v>
      </c>
      <c r="E757" s="295" t="s">
        <v>1606</v>
      </c>
      <c r="F757" s="295" t="s">
        <v>2699</v>
      </c>
      <c r="G757" s="295" t="s">
        <v>168</v>
      </c>
      <c r="H757" s="295" t="s">
        <v>1632</v>
      </c>
      <c r="I757" s="295" t="s">
        <v>1598</v>
      </c>
      <c r="J757" s="295" t="s">
        <v>177</v>
      </c>
      <c r="K757" s="295" t="s">
        <v>1603</v>
      </c>
      <c r="L757" s="286">
        <v>8</v>
      </c>
      <c r="M757" s="295" t="s">
        <v>171</v>
      </c>
    </row>
    <row r="758" spans="1:13" ht="15" customHeight="1" x14ac:dyDescent="0.25">
      <c r="A758" s="295" t="s">
        <v>2708</v>
      </c>
      <c r="B758" s="295" t="s">
        <v>2702</v>
      </c>
      <c r="C758" s="295" t="s">
        <v>3760</v>
      </c>
      <c r="D758" s="295" t="s">
        <v>2704</v>
      </c>
      <c r="E758" s="295" t="s">
        <v>3761</v>
      </c>
      <c r="F758" s="295" t="s">
        <v>2706</v>
      </c>
      <c r="G758" s="295" t="s">
        <v>168</v>
      </c>
      <c r="H758" s="295" t="s">
        <v>1632</v>
      </c>
      <c r="I758" s="295" t="s">
        <v>1598</v>
      </c>
      <c r="J758" s="295" t="s">
        <v>177</v>
      </c>
      <c r="K758" s="295" t="s">
        <v>1603</v>
      </c>
      <c r="L758" s="286">
        <v>8</v>
      </c>
      <c r="M758" s="295" t="s">
        <v>171</v>
      </c>
    </row>
    <row r="759" spans="1:13" ht="15" customHeight="1" x14ac:dyDescent="0.25">
      <c r="A759" s="295" t="s">
        <v>3762</v>
      </c>
      <c r="B759" s="295" t="s">
        <v>3763</v>
      </c>
      <c r="C759" s="295" t="s">
        <v>3764</v>
      </c>
      <c r="D759" s="295" t="s">
        <v>3765</v>
      </c>
      <c r="E759" s="295" t="s">
        <v>1606</v>
      </c>
      <c r="F759" s="295" t="s">
        <v>3766</v>
      </c>
      <c r="G759" s="295" t="s">
        <v>168</v>
      </c>
      <c r="H759" s="295" t="s">
        <v>1632</v>
      </c>
      <c r="I759" s="295" t="s">
        <v>1598</v>
      </c>
      <c r="J759" s="295" t="s">
        <v>177</v>
      </c>
      <c r="K759" s="295" t="s">
        <v>1603</v>
      </c>
      <c r="L759" s="286">
        <v>9</v>
      </c>
      <c r="M759" s="295" t="s">
        <v>171</v>
      </c>
    </row>
    <row r="760" spans="1:13" ht="15" customHeight="1" x14ac:dyDescent="0.25">
      <c r="A760" s="295" t="s">
        <v>1475</v>
      </c>
      <c r="B760" s="295" t="s">
        <v>1475</v>
      </c>
      <c r="C760" s="295" t="s">
        <v>1476</v>
      </c>
      <c r="D760" s="295" t="s">
        <v>1476</v>
      </c>
      <c r="E760" s="295" t="s">
        <v>3767</v>
      </c>
      <c r="F760" s="295" t="s">
        <v>3768</v>
      </c>
      <c r="G760" s="295" t="s">
        <v>168</v>
      </c>
      <c r="H760" s="295" t="s">
        <v>1589</v>
      </c>
      <c r="I760" s="295" t="s">
        <v>1598</v>
      </c>
      <c r="J760" s="295" t="s">
        <v>255</v>
      </c>
      <c r="K760" s="295" t="s">
        <v>1603</v>
      </c>
      <c r="L760" s="286">
        <v>6</v>
      </c>
      <c r="M760" s="295" t="s">
        <v>171</v>
      </c>
    </row>
    <row r="761" spans="1:13" ht="15" customHeight="1" x14ac:dyDescent="0.25">
      <c r="A761" s="295" t="s">
        <v>3769</v>
      </c>
      <c r="B761" s="295" t="s">
        <v>3769</v>
      </c>
      <c r="C761" s="295" t="s">
        <v>3770</v>
      </c>
      <c r="D761" s="295" t="s">
        <v>3770</v>
      </c>
      <c r="E761" s="295" t="s">
        <v>1592</v>
      </c>
      <c r="F761" s="295" t="s">
        <v>3771</v>
      </c>
      <c r="G761" s="295" t="s">
        <v>1594</v>
      </c>
      <c r="H761" s="295" t="s">
        <v>1589</v>
      </c>
      <c r="I761" s="295" t="s">
        <v>1598</v>
      </c>
      <c r="J761" s="295" t="s">
        <v>255</v>
      </c>
      <c r="L761" s="286">
        <v>6</v>
      </c>
      <c r="M761" s="295" t="s">
        <v>171</v>
      </c>
    </row>
    <row r="762" spans="1:13" ht="15" customHeight="1" x14ac:dyDescent="0.25">
      <c r="A762" s="295" t="s">
        <v>356</v>
      </c>
      <c r="B762" s="295" t="s">
        <v>356</v>
      </c>
      <c r="C762" s="295" t="s">
        <v>357</v>
      </c>
      <c r="D762" s="295" t="s">
        <v>357</v>
      </c>
      <c r="E762" s="295" t="s">
        <v>3772</v>
      </c>
      <c r="F762" s="295" t="s">
        <v>3773</v>
      </c>
      <c r="G762" s="295" t="s">
        <v>1676</v>
      </c>
      <c r="H762" s="295" t="s">
        <v>1589</v>
      </c>
      <c r="I762" s="295" t="s">
        <v>1714</v>
      </c>
      <c r="J762" s="295" t="s">
        <v>174</v>
      </c>
      <c r="K762" s="295" t="s">
        <v>1892</v>
      </c>
      <c r="L762" s="287">
        <v>5</v>
      </c>
      <c r="M762" s="295" t="s">
        <v>171</v>
      </c>
    </row>
    <row r="763" spans="1:13" ht="15" customHeight="1" x14ac:dyDescent="0.25">
      <c r="A763" s="295" t="s">
        <v>3774</v>
      </c>
      <c r="B763" s="295" t="s">
        <v>3774</v>
      </c>
      <c r="C763" s="295" t="s">
        <v>3775</v>
      </c>
      <c r="D763" s="295" t="s">
        <v>3775</v>
      </c>
      <c r="E763" s="295" t="s">
        <v>3772</v>
      </c>
      <c r="F763" s="295" t="s">
        <v>3773</v>
      </c>
      <c r="G763" s="295" t="s">
        <v>1678</v>
      </c>
      <c r="H763" s="295" t="s">
        <v>1589</v>
      </c>
      <c r="I763" s="295" t="s">
        <v>1714</v>
      </c>
      <c r="J763" s="295" t="s">
        <v>174</v>
      </c>
      <c r="K763" s="295" t="s">
        <v>1892</v>
      </c>
      <c r="L763" s="287">
        <v>5</v>
      </c>
      <c r="M763" s="295" t="s">
        <v>171</v>
      </c>
    </row>
    <row r="764" spans="1:13" ht="15" customHeight="1" x14ac:dyDescent="0.25">
      <c r="A764" s="295" t="s">
        <v>3776</v>
      </c>
      <c r="B764" s="295" t="s">
        <v>3776</v>
      </c>
      <c r="C764" s="295" t="s">
        <v>3777</v>
      </c>
      <c r="D764" s="295" t="s">
        <v>3777</v>
      </c>
      <c r="E764" s="295" t="s">
        <v>3778</v>
      </c>
      <c r="F764" s="295" t="s">
        <v>3773</v>
      </c>
      <c r="G764" s="295" t="s">
        <v>1678</v>
      </c>
      <c r="H764" s="295" t="s">
        <v>1589</v>
      </c>
      <c r="I764" s="295" t="s">
        <v>1714</v>
      </c>
      <c r="J764" s="295" t="s">
        <v>174</v>
      </c>
      <c r="K764" s="295" t="s">
        <v>1892</v>
      </c>
      <c r="L764" s="286">
        <v>5</v>
      </c>
      <c r="M764" s="295" t="s">
        <v>171</v>
      </c>
    </row>
    <row r="765" spans="1:13" ht="15" customHeight="1" x14ac:dyDescent="0.25">
      <c r="A765" s="295" t="s">
        <v>3779</v>
      </c>
      <c r="B765" s="295" t="s">
        <v>3780</v>
      </c>
      <c r="C765" s="295" t="s">
        <v>3781</v>
      </c>
      <c r="D765" s="295" t="s">
        <v>3782</v>
      </c>
      <c r="E765" s="295" t="s">
        <v>3783</v>
      </c>
      <c r="F765" s="295" t="s">
        <v>3784</v>
      </c>
      <c r="G765" s="295" t="s">
        <v>168</v>
      </c>
      <c r="H765" s="295" t="s">
        <v>1632</v>
      </c>
      <c r="I765" s="295" t="s">
        <v>1714</v>
      </c>
      <c r="J765" s="295" t="s">
        <v>174</v>
      </c>
      <c r="K765" s="295" t="s">
        <v>1892</v>
      </c>
      <c r="L765" s="286">
        <v>7</v>
      </c>
      <c r="M765" s="295" t="s">
        <v>171</v>
      </c>
    </row>
    <row r="766" spans="1:13" ht="15" customHeight="1" x14ac:dyDescent="0.25">
      <c r="A766" s="295" t="s">
        <v>3780</v>
      </c>
      <c r="B766" s="295" t="s">
        <v>3780</v>
      </c>
      <c r="C766" s="295" t="s">
        <v>3782</v>
      </c>
      <c r="D766" s="295" t="s">
        <v>3782</v>
      </c>
      <c r="E766" s="295" t="s">
        <v>3785</v>
      </c>
      <c r="F766" s="295" t="s">
        <v>3786</v>
      </c>
      <c r="G766" s="295" t="s">
        <v>168</v>
      </c>
      <c r="H766" s="295" t="s">
        <v>1589</v>
      </c>
      <c r="I766" s="295" t="s">
        <v>1714</v>
      </c>
      <c r="J766" s="295" t="s">
        <v>174</v>
      </c>
      <c r="K766" s="295" t="s">
        <v>1892</v>
      </c>
      <c r="L766" s="286">
        <v>7</v>
      </c>
      <c r="M766" s="295" t="s">
        <v>171</v>
      </c>
    </row>
    <row r="767" spans="1:13" ht="15" customHeight="1" x14ac:dyDescent="0.25">
      <c r="A767" s="295" t="s">
        <v>3787</v>
      </c>
      <c r="B767" s="295" t="s">
        <v>3787</v>
      </c>
      <c r="C767" s="295" t="s">
        <v>3788</v>
      </c>
      <c r="D767" s="295" t="s">
        <v>3788</v>
      </c>
      <c r="E767" s="295" t="s">
        <v>3171</v>
      </c>
      <c r="F767" s="295" t="s">
        <v>3789</v>
      </c>
      <c r="G767" s="295" t="s">
        <v>168</v>
      </c>
      <c r="H767" s="295" t="s">
        <v>1589</v>
      </c>
      <c r="I767" s="295" t="s">
        <v>1714</v>
      </c>
      <c r="J767" s="295" t="s">
        <v>174</v>
      </c>
      <c r="K767" s="295" t="s">
        <v>1892</v>
      </c>
      <c r="L767" s="286">
        <v>0</v>
      </c>
      <c r="M767" s="295" t="s">
        <v>16372</v>
      </c>
    </row>
    <row r="768" spans="1:13" ht="15" customHeight="1" x14ac:dyDescent="0.25">
      <c r="A768" s="295" t="s">
        <v>3790</v>
      </c>
      <c r="B768" s="295" t="s">
        <v>3790</v>
      </c>
      <c r="C768" s="295" t="s">
        <v>371</v>
      </c>
      <c r="D768" s="295" t="s">
        <v>371</v>
      </c>
      <c r="E768" s="295" t="s">
        <v>1610</v>
      </c>
      <c r="F768" s="295" t="s">
        <v>3791</v>
      </c>
      <c r="G768" s="295" t="s">
        <v>168</v>
      </c>
      <c r="H768" s="295" t="s">
        <v>1589</v>
      </c>
      <c r="I768" s="295" t="s">
        <v>1714</v>
      </c>
      <c r="J768" s="295" t="s">
        <v>174</v>
      </c>
      <c r="K768" s="295" t="s">
        <v>1892</v>
      </c>
      <c r="L768" s="286">
        <v>9</v>
      </c>
      <c r="M768" s="295" t="s">
        <v>171</v>
      </c>
    </row>
    <row r="769" spans="1:13" ht="15" customHeight="1" x14ac:dyDescent="0.25">
      <c r="A769" s="295" t="s">
        <v>3792</v>
      </c>
      <c r="B769" s="295" t="s">
        <v>3792</v>
      </c>
      <c r="C769" s="295" t="s">
        <v>352</v>
      </c>
      <c r="D769" s="295" t="s">
        <v>352</v>
      </c>
      <c r="E769" s="295" t="s">
        <v>2437</v>
      </c>
      <c r="F769" s="295" t="s">
        <v>3793</v>
      </c>
      <c r="G769" s="295" t="s">
        <v>1594</v>
      </c>
      <c r="H769" s="295" t="s">
        <v>1589</v>
      </c>
      <c r="I769" s="295" t="s">
        <v>1714</v>
      </c>
      <c r="J769" s="295" t="s">
        <v>174</v>
      </c>
      <c r="L769" s="286">
        <v>5</v>
      </c>
      <c r="M769" s="295" t="s">
        <v>171</v>
      </c>
    </row>
    <row r="770" spans="1:13" ht="15" customHeight="1" x14ac:dyDescent="0.25">
      <c r="A770" s="295" t="s">
        <v>3794</v>
      </c>
      <c r="B770" s="295" t="s">
        <v>3794</v>
      </c>
      <c r="C770" s="295" t="s">
        <v>3795</v>
      </c>
      <c r="D770" s="295" t="s">
        <v>3795</v>
      </c>
      <c r="E770" s="295" t="s">
        <v>3796</v>
      </c>
      <c r="F770" s="295" t="s">
        <v>3797</v>
      </c>
      <c r="G770" s="295" t="s">
        <v>168</v>
      </c>
      <c r="H770" s="295" t="s">
        <v>1589</v>
      </c>
      <c r="I770" s="295" t="s">
        <v>1598</v>
      </c>
      <c r="J770" s="295" t="s">
        <v>188</v>
      </c>
      <c r="K770" s="295" t="s">
        <v>1603</v>
      </c>
      <c r="L770" s="286">
        <v>0</v>
      </c>
      <c r="M770" s="295" t="s">
        <v>16372</v>
      </c>
    </row>
    <row r="771" spans="1:13" ht="15" customHeight="1" x14ac:dyDescent="0.25">
      <c r="A771" s="295" t="s">
        <v>3798</v>
      </c>
      <c r="B771" s="295" t="s">
        <v>3798</v>
      </c>
      <c r="C771" s="295" t="s">
        <v>3799</v>
      </c>
      <c r="D771" s="295" t="s">
        <v>3799</v>
      </c>
      <c r="E771" s="295" t="s">
        <v>1592</v>
      </c>
      <c r="F771" s="295" t="s">
        <v>3800</v>
      </c>
      <c r="G771" s="295" t="s">
        <v>1594</v>
      </c>
      <c r="H771" s="295" t="s">
        <v>1589</v>
      </c>
      <c r="I771" s="295" t="s">
        <v>1598</v>
      </c>
      <c r="J771" s="295" t="s">
        <v>188</v>
      </c>
      <c r="L771" s="286">
        <v>0</v>
      </c>
      <c r="M771" s="295" t="s">
        <v>16372</v>
      </c>
    </row>
    <row r="772" spans="1:13" ht="15" customHeight="1" x14ac:dyDescent="0.25">
      <c r="A772" s="295" t="s">
        <v>3801</v>
      </c>
      <c r="B772" s="295" t="s">
        <v>3801</v>
      </c>
      <c r="C772" s="295" t="s">
        <v>394</v>
      </c>
      <c r="D772" s="295" t="s">
        <v>394</v>
      </c>
      <c r="E772" s="295" t="s">
        <v>3802</v>
      </c>
      <c r="F772" s="295" t="s">
        <v>3803</v>
      </c>
      <c r="G772" s="295" t="s">
        <v>168</v>
      </c>
      <c r="H772" s="295" t="s">
        <v>1589</v>
      </c>
      <c r="I772" s="295" t="s">
        <v>1714</v>
      </c>
      <c r="J772" s="295" t="s">
        <v>174</v>
      </c>
      <c r="K772" s="295" t="s">
        <v>1892</v>
      </c>
      <c r="L772" s="286">
        <v>6</v>
      </c>
      <c r="M772" s="295" t="s">
        <v>171</v>
      </c>
    </row>
    <row r="773" spans="1:13" ht="15" customHeight="1" x14ac:dyDescent="0.25">
      <c r="A773" s="295" t="s">
        <v>3804</v>
      </c>
      <c r="B773" s="295" t="s">
        <v>3804</v>
      </c>
      <c r="C773" s="295" t="s">
        <v>3805</v>
      </c>
      <c r="D773" s="295" t="s">
        <v>3805</v>
      </c>
      <c r="E773" s="295" t="s">
        <v>3806</v>
      </c>
      <c r="F773" s="295" t="s">
        <v>3807</v>
      </c>
      <c r="G773" s="295" t="s">
        <v>1594</v>
      </c>
      <c r="H773" s="295" t="s">
        <v>1589</v>
      </c>
      <c r="I773" s="295" t="s">
        <v>1714</v>
      </c>
      <c r="J773" s="295" t="s">
        <v>174</v>
      </c>
      <c r="L773" s="286">
        <v>6</v>
      </c>
      <c r="M773" s="295" t="s">
        <v>171</v>
      </c>
    </row>
    <row r="774" spans="1:13" ht="15" customHeight="1" x14ac:dyDescent="0.25">
      <c r="A774" s="295" t="s">
        <v>3808</v>
      </c>
      <c r="B774" s="295" t="s">
        <v>3808</v>
      </c>
      <c r="C774" s="295" t="s">
        <v>423</v>
      </c>
      <c r="D774" s="295" t="s">
        <v>423</v>
      </c>
      <c r="E774" s="295" t="s">
        <v>1606</v>
      </c>
      <c r="F774" s="295" t="s">
        <v>3809</v>
      </c>
      <c r="G774" s="295" t="s">
        <v>168</v>
      </c>
      <c r="H774" s="295" t="s">
        <v>1589</v>
      </c>
      <c r="I774" s="295" t="s">
        <v>1714</v>
      </c>
      <c r="J774" s="295" t="s">
        <v>821</v>
      </c>
      <c r="K774" s="295" t="s">
        <v>1603</v>
      </c>
      <c r="L774" s="286">
        <v>10</v>
      </c>
      <c r="M774" s="295" t="s">
        <v>171</v>
      </c>
    </row>
    <row r="775" spans="1:13" ht="15" customHeight="1" x14ac:dyDescent="0.25">
      <c r="A775" s="295" t="s">
        <v>3810</v>
      </c>
      <c r="B775" s="295" t="s">
        <v>3810</v>
      </c>
      <c r="C775" s="295" t="s">
        <v>3811</v>
      </c>
      <c r="D775" s="295" t="s">
        <v>3811</v>
      </c>
      <c r="E775" s="295" t="s">
        <v>1606</v>
      </c>
      <c r="F775" s="295" t="s">
        <v>3812</v>
      </c>
      <c r="G775" s="295" t="s">
        <v>1594</v>
      </c>
      <c r="H775" s="295" t="s">
        <v>1589</v>
      </c>
      <c r="I775" s="295" t="s">
        <v>1714</v>
      </c>
      <c r="J775" s="295" t="s">
        <v>821</v>
      </c>
      <c r="L775" s="286">
        <v>10</v>
      </c>
      <c r="M775" s="295" t="s">
        <v>171</v>
      </c>
    </row>
    <row r="776" spans="1:13" ht="15" customHeight="1" x14ac:dyDescent="0.25">
      <c r="A776" s="295" t="s">
        <v>16584</v>
      </c>
      <c r="B776" s="295" t="s">
        <v>16584</v>
      </c>
      <c r="C776" s="295" t="s">
        <v>17155</v>
      </c>
      <c r="D776" s="295" t="s">
        <v>17155</v>
      </c>
      <c r="E776" s="295" t="s">
        <v>17704</v>
      </c>
      <c r="G776" s="295" t="s">
        <v>168</v>
      </c>
      <c r="H776" s="295" t="s">
        <v>1589</v>
      </c>
      <c r="I776" s="295" t="s">
        <v>14673</v>
      </c>
      <c r="J776" s="295" t="s">
        <v>17943</v>
      </c>
      <c r="K776" s="295" t="s">
        <v>14674</v>
      </c>
      <c r="L776" s="287">
        <v>4</v>
      </c>
      <c r="M776" s="295" t="s">
        <v>171</v>
      </c>
    </row>
    <row r="777" spans="1:13" ht="15" customHeight="1" x14ac:dyDescent="0.25">
      <c r="A777" s="295" t="s">
        <v>16583</v>
      </c>
      <c r="B777" s="295" t="s">
        <v>16583</v>
      </c>
      <c r="C777" s="295" t="s">
        <v>17154</v>
      </c>
      <c r="D777" s="295" t="s">
        <v>17154</v>
      </c>
      <c r="G777" s="295" t="s">
        <v>1594</v>
      </c>
      <c r="H777" s="295" t="s">
        <v>1589</v>
      </c>
      <c r="I777" s="295" t="s">
        <v>14673</v>
      </c>
      <c r="J777" s="295" t="s">
        <v>17943</v>
      </c>
      <c r="K777" s="295" t="s">
        <v>14674</v>
      </c>
      <c r="L777" s="287">
        <v>4</v>
      </c>
      <c r="M777" s="295" t="s">
        <v>171</v>
      </c>
    </row>
    <row r="778" spans="1:13" ht="15" customHeight="1" x14ac:dyDescent="0.25">
      <c r="A778" s="295" t="s">
        <v>16586</v>
      </c>
      <c r="B778" s="295" t="s">
        <v>16586</v>
      </c>
      <c r="C778" s="295" t="s">
        <v>17157</v>
      </c>
      <c r="D778" s="295" t="s">
        <v>17157</v>
      </c>
      <c r="E778" s="295" t="s">
        <v>17705</v>
      </c>
      <c r="G778" s="295" t="s">
        <v>168</v>
      </c>
      <c r="H778" s="295" t="s">
        <v>1589</v>
      </c>
      <c r="I778" s="295" t="s">
        <v>14673</v>
      </c>
      <c r="J778" s="295" t="s">
        <v>17927</v>
      </c>
      <c r="K778" s="295" t="s">
        <v>14674</v>
      </c>
      <c r="L778" s="287">
        <v>8</v>
      </c>
      <c r="M778" s="295" t="s">
        <v>171</v>
      </c>
    </row>
    <row r="779" spans="1:13" ht="15" customHeight="1" x14ac:dyDescent="0.25">
      <c r="A779" s="295" t="s">
        <v>16587</v>
      </c>
      <c r="B779" s="295" t="s">
        <v>16587</v>
      </c>
      <c r="C779" s="295" t="s">
        <v>17158</v>
      </c>
      <c r="D779" s="295" t="s">
        <v>17158</v>
      </c>
      <c r="E779" s="295" t="s">
        <v>17706</v>
      </c>
      <c r="G779" s="295" t="s">
        <v>168</v>
      </c>
      <c r="H779" s="295" t="s">
        <v>1589</v>
      </c>
      <c r="I779" s="295" t="s">
        <v>14673</v>
      </c>
      <c r="J779" s="295" t="s">
        <v>17927</v>
      </c>
      <c r="K779" s="295" t="s">
        <v>14674</v>
      </c>
      <c r="L779" s="287">
        <v>8</v>
      </c>
      <c r="M779" s="295" t="s">
        <v>171</v>
      </c>
    </row>
    <row r="780" spans="1:13" ht="15" customHeight="1" x14ac:dyDescent="0.25">
      <c r="A780" s="295" t="s">
        <v>16585</v>
      </c>
      <c r="B780" s="295" t="s">
        <v>16585</v>
      </c>
      <c r="C780" s="295" t="s">
        <v>17156</v>
      </c>
      <c r="D780" s="295" t="s">
        <v>17156</v>
      </c>
      <c r="G780" s="295" t="s">
        <v>1594</v>
      </c>
      <c r="H780" s="295" t="s">
        <v>1589</v>
      </c>
      <c r="I780" s="295" t="s">
        <v>14673</v>
      </c>
      <c r="J780" s="295" t="s">
        <v>17927</v>
      </c>
      <c r="K780" s="295" t="s">
        <v>14674</v>
      </c>
      <c r="L780" s="287">
        <v>8</v>
      </c>
      <c r="M780" s="295" t="s">
        <v>171</v>
      </c>
    </row>
    <row r="781" spans="1:13" ht="15" customHeight="1" x14ac:dyDescent="0.25">
      <c r="A781" s="295" t="s">
        <v>16589</v>
      </c>
      <c r="B781" s="295" t="s">
        <v>16589</v>
      </c>
      <c r="C781" s="295" t="s">
        <v>17160</v>
      </c>
      <c r="D781" s="295" t="s">
        <v>17160</v>
      </c>
      <c r="E781" s="295" t="s">
        <v>17707</v>
      </c>
      <c r="G781" s="295" t="s">
        <v>168</v>
      </c>
      <c r="H781" s="295" t="s">
        <v>1589</v>
      </c>
      <c r="I781" s="295" t="s">
        <v>14673</v>
      </c>
      <c r="J781" s="295" t="s">
        <v>17927</v>
      </c>
      <c r="K781" s="295" t="s">
        <v>14674</v>
      </c>
      <c r="L781" s="287">
        <v>5</v>
      </c>
      <c r="M781" s="295" t="s">
        <v>171</v>
      </c>
    </row>
    <row r="782" spans="1:13" ht="15" customHeight="1" x14ac:dyDescent="0.25">
      <c r="A782" s="295" t="s">
        <v>16588</v>
      </c>
      <c r="B782" s="295" t="s">
        <v>16588</v>
      </c>
      <c r="C782" s="295" t="s">
        <v>17159</v>
      </c>
      <c r="D782" s="295" t="s">
        <v>17159</v>
      </c>
      <c r="G782" s="295" t="s">
        <v>1594</v>
      </c>
      <c r="H782" s="295" t="s">
        <v>1589</v>
      </c>
      <c r="I782" s="295" t="s">
        <v>14673</v>
      </c>
      <c r="J782" s="295" t="s">
        <v>17927</v>
      </c>
      <c r="K782" s="295" t="s">
        <v>14674</v>
      </c>
      <c r="L782" s="287">
        <v>5</v>
      </c>
      <c r="M782" s="295" t="s">
        <v>171</v>
      </c>
    </row>
    <row r="783" spans="1:13" ht="15" customHeight="1" x14ac:dyDescent="0.25">
      <c r="A783" s="295" t="s">
        <v>3813</v>
      </c>
      <c r="B783" s="295" t="s">
        <v>3813</v>
      </c>
      <c r="C783" s="295" t="s">
        <v>3814</v>
      </c>
      <c r="D783" s="295" t="s">
        <v>3814</v>
      </c>
      <c r="E783" s="295" t="s">
        <v>1978</v>
      </c>
      <c r="F783" s="295" t="s">
        <v>3815</v>
      </c>
      <c r="G783" s="295" t="s">
        <v>168</v>
      </c>
      <c r="H783" s="295" t="s">
        <v>1589</v>
      </c>
      <c r="I783" s="295" t="s">
        <v>1598</v>
      </c>
      <c r="J783" s="295" t="s">
        <v>3816</v>
      </c>
      <c r="K783" s="295" t="s">
        <v>1603</v>
      </c>
      <c r="L783" s="286">
        <v>3</v>
      </c>
      <c r="M783" s="295" t="s">
        <v>171</v>
      </c>
    </row>
    <row r="784" spans="1:13" ht="15" customHeight="1" x14ac:dyDescent="0.25">
      <c r="A784" s="295" t="s">
        <v>364</v>
      </c>
      <c r="B784" s="295" t="s">
        <v>364</v>
      </c>
      <c r="C784" s="295" t="s">
        <v>365</v>
      </c>
      <c r="D784" s="295" t="s">
        <v>365</v>
      </c>
      <c r="E784" s="295" t="s">
        <v>1606</v>
      </c>
      <c r="F784" s="295" t="s">
        <v>3817</v>
      </c>
      <c r="G784" s="295" t="s">
        <v>168</v>
      </c>
      <c r="H784" s="295" t="s">
        <v>1589</v>
      </c>
      <c r="I784" s="295" t="s">
        <v>1598</v>
      </c>
      <c r="J784" s="295" t="s">
        <v>3816</v>
      </c>
      <c r="K784" s="295" t="s">
        <v>1603</v>
      </c>
      <c r="L784" s="286">
        <v>9</v>
      </c>
      <c r="M784" s="295" t="s">
        <v>171</v>
      </c>
    </row>
    <row r="785" spans="1:13" ht="15" customHeight="1" x14ac:dyDescent="0.25">
      <c r="A785" s="295" t="s">
        <v>3818</v>
      </c>
      <c r="B785" s="295" t="s">
        <v>3818</v>
      </c>
      <c r="C785" s="295" t="s">
        <v>360</v>
      </c>
      <c r="D785" s="295" t="s">
        <v>360</v>
      </c>
      <c r="E785" s="295" t="s">
        <v>1606</v>
      </c>
      <c r="F785" s="295" t="s">
        <v>3819</v>
      </c>
      <c r="G785" s="295" t="s">
        <v>1594</v>
      </c>
      <c r="H785" s="295" t="s">
        <v>1589</v>
      </c>
      <c r="I785" s="295" t="s">
        <v>1598</v>
      </c>
      <c r="J785" s="295" t="s">
        <v>3816</v>
      </c>
      <c r="L785" s="286">
        <v>5</v>
      </c>
      <c r="M785" s="295" t="s">
        <v>171</v>
      </c>
    </row>
    <row r="786" spans="1:13" ht="15" customHeight="1" x14ac:dyDescent="0.25">
      <c r="A786" s="295" t="s">
        <v>366</v>
      </c>
      <c r="B786" s="295" t="s">
        <v>366</v>
      </c>
      <c r="C786" s="295" t="s">
        <v>367</v>
      </c>
      <c r="D786" s="295" t="s">
        <v>367</v>
      </c>
      <c r="E786" s="295" t="s">
        <v>3820</v>
      </c>
      <c r="F786" s="295" t="s">
        <v>3821</v>
      </c>
      <c r="G786" s="295" t="s">
        <v>168</v>
      </c>
      <c r="H786" s="295" t="s">
        <v>1589</v>
      </c>
      <c r="I786" s="295" t="s">
        <v>1598</v>
      </c>
      <c r="J786" s="295" t="s">
        <v>3816</v>
      </c>
      <c r="K786" s="295" t="s">
        <v>1603</v>
      </c>
      <c r="L786" s="286">
        <v>0</v>
      </c>
      <c r="M786" s="295" t="s">
        <v>16372</v>
      </c>
    </row>
    <row r="787" spans="1:13" ht="15" customHeight="1" x14ac:dyDescent="0.25">
      <c r="A787" s="295" t="s">
        <v>3822</v>
      </c>
      <c r="B787" s="295" t="s">
        <v>3822</v>
      </c>
      <c r="C787" s="295" t="s">
        <v>3823</v>
      </c>
      <c r="D787" s="295" t="s">
        <v>3823</v>
      </c>
      <c r="E787" s="295" t="s">
        <v>1618</v>
      </c>
      <c r="F787" s="295" t="s">
        <v>3824</v>
      </c>
      <c r="G787" s="295" t="s">
        <v>168</v>
      </c>
      <c r="H787" s="295" t="s">
        <v>1589</v>
      </c>
      <c r="I787" s="295" t="s">
        <v>1598</v>
      </c>
      <c r="J787" s="295" t="s">
        <v>3816</v>
      </c>
      <c r="K787" s="295" t="s">
        <v>1603</v>
      </c>
      <c r="L787" s="286">
        <v>5</v>
      </c>
      <c r="M787" s="295" t="s">
        <v>171</v>
      </c>
    </row>
    <row r="788" spans="1:13" ht="15" customHeight="1" x14ac:dyDescent="0.25">
      <c r="A788" s="295" t="s">
        <v>3825</v>
      </c>
      <c r="B788" s="295" t="s">
        <v>3825</v>
      </c>
      <c r="C788" s="295" t="s">
        <v>3826</v>
      </c>
      <c r="D788" s="295" t="s">
        <v>3826</v>
      </c>
      <c r="E788" s="295" t="s">
        <v>3827</v>
      </c>
      <c r="F788" s="295" t="s">
        <v>3828</v>
      </c>
      <c r="G788" s="295" t="s">
        <v>1594</v>
      </c>
      <c r="H788" s="295" t="s">
        <v>1589</v>
      </c>
      <c r="I788" s="295" t="s">
        <v>1598</v>
      </c>
      <c r="J788" s="295" t="s">
        <v>214</v>
      </c>
      <c r="L788" s="286">
        <v>0</v>
      </c>
      <c r="M788" s="295" t="s">
        <v>16372</v>
      </c>
    </row>
    <row r="789" spans="1:13" ht="15" customHeight="1" x14ac:dyDescent="0.25">
      <c r="A789" s="295" t="s">
        <v>3829</v>
      </c>
      <c r="B789" s="295" t="s">
        <v>3829</v>
      </c>
      <c r="C789" s="295" t="s">
        <v>446</v>
      </c>
      <c r="D789" s="295" t="s">
        <v>446</v>
      </c>
      <c r="E789" s="295" t="s">
        <v>3830</v>
      </c>
      <c r="F789" s="295" t="s">
        <v>3828</v>
      </c>
      <c r="G789" s="295" t="s">
        <v>168</v>
      </c>
      <c r="H789" s="295" t="s">
        <v>1589</v>
      </c>
      <c r="I789" s="295" t="s">
        <v>1598</v>
      </c>
      <c r="J789" s="295" t="s">
        <v>214</v>
      </c>
      <c r="K789" s="295" t="s">
        <v>1230</v>
      </c>
      <c r="L789" s="286">
        <v>0</v>
      </c>
      <c r="M789" s="295" t="s">
        <v>16372</v>
      </c>
    </row>
    <row r="790" spans="1:13" ht="15" customHeight="1" x14ac:dyDescent="0.25">
      <c r="A790" s="295" t="s">
        <v>3831</v>
      </c>
      <c r="B790" s="295" t="s">
        <v>3831</v>
      </c>
      <c r="C790" s="295" t="s">
        <v>3832</v>
      </c>
      <c r="D790" s="295" t="s">
        <v>3832</v>
      </c>
      <c r="E790" s="295" t="s">
        <v>3833</v>
      </c>
      <c r="F790" s="295" t="s">
        <v>3834</v>
      </c>
      <c r="G790" s="295" t="s">
        <v>1594</v>
      </c>
      <c r="H790" s="295" t="s">
        <v>1589</v>
      </c>
      <c r="I790" s="295" t="s">
        <v>1714</v>
      </c>
      <c r="J790" s="295" t="s">
        <v>355</v>
      </c>
      <c r="L790" s="286">
        <v>8</v>
      </c>
      <c r="M790" s="295" t="s">
        <v>171</v>
      </c>
    </row>
    <row r="791" spans="1:13" ht="15" customHeight="1" x14ac:dyDescent="0.25">
      <c r="A791" s="295" t="s">
        <v>3835</v>
      </c>
      <c r="B791" s="295" t="s">
        <v>3835</v>
      </c>
      <c r="C791" s="295" t="s">
        <v>3836</v>
      </c>
      <c r="D791" s="295" t="s">
        <v>3836</v>
      </c>
      <c r="E791" s="295" t="s">
        <v>1770</v>
      </c>
      <c r="F791" s="295" t="s">
        <v>3837</v>
      </c>
      <c r="G791" s="295" t="s">
        <v>168</v>
      </c>
      <c r="H791" s="295" t="s">
        <v>1589</v>
      </c>
      <c r="I791" s="295" t="s">
        <v>1714</v>
      </c>
      <c r="J791" s="295" t="s">
        <v>355</v>
      </c>
      <c r="K791" s="295" t="s">
        <v>1603</v>
      </c>
      <c r="L791" s="286">
        <v>8</v>
      </c>
      <c r="M791" s="295" t="s">
        <v>171</v>
      </c>
    </row>
    <row r="792" spans="1:13" ht="15" customHeight="1" x14ac:dyDescent="0.25">
      <c r="A792" s="295" t="s">
        <v>362</v>
      </c>
      <c r="B792" s="295" t="s">
        <v>362</v>
      </c>
      <c r="C792" s="295" t="s">
        <v>363</v>
      </c>
      <c r="D792" s="295" t="s">
        <v>363</v>
      </c>
      <c r="E792" s="295" t="s">
        <v>1606</v>
      </c>
      <c r="F792" s="295" t="s">
        <v>3838</v>
      </c>
      <c r="G792" s="295" t="s">
        <v>168</v>
      </c>
      <c r="H792" s="295" t="s">
        <v>1589</v>
      </c>
      <c r="I792" s="295" t="s">
        <v>1598</v>
      </c>
      <c r="J792" s="295" t="s">
        <v>180</v>
      </c>
      <c r="K792" s="295" t="s">
        <v>1603</v>
      </c>
      <c r="L792" s="286">
        <v>8</v>
      </c>
      <c r="M792" s="295" t="s">
        <v>171</v>
      </c>
    </row>
    <row r="793" spans="1:13" ht="15" customHeight="1" x14ac:dyDescent="0.25">
      <c r="A793" s="295" t="s">
        <v>3839</v>
      </c>
      <c r="B793" s="295" t="s">
        <v>3839</v>
      </c>
      <c r="C793" s="295" t="s">
        <v>3840</v>
      </c>
      <c r="D793" s="295" t="s">
        <v>3840</v>
      </c>
      <c r="E793" s="295" t="s">
        <v>1606</v>
      </c>
      <c r="F793" s="295" t="s">
        <v>3841</v>
      </c>
      <c r="G793" s="295" t="s">
        <v>1594</v>
      </c>
      <c r="H793" s="295" t="s">
        <v>1589</v>
      </c>
      <c r="I793" s="295" t="s">
        <v>1598</v>
      </c>
      <c r="J793" s="295" t="s">
        <v>180</v>
      </c>
      <c r="L793" s="286">
        <v>8</v>
      </c>
      <c r="M793" s="295" t="s">
        <v>171</v>
      </c>
    </row>
    <row r="794" spans="1:13" ht="15" customHeight="1" x14ac:dyDescent="0.25">
      <c r="A794" s="295" t="s">
        <v>3842</v>
      </c>
      <c r="B794" s="295" t="s">
        <v>3842</v>
      </c>
      <c r="C794" s="295" t="s">
        <v>3843</v>
      </c>
      <c r="D794" s="295" t="s">
        <v>3843</v>
      </c>
      <c r="E794" s="295" t="s">
        <v>3844</v>
      </c>
      <c r="F794" s="295" t="s">
        <v>3845</v>
      </c>
      <c r="G794" s="295" t="s">
        <v>168</v>
      </c>
      <c r="H794" s="295" t="s">
        <v>1589</v>
      </c>
      <c r="I794" s="295" t="s">
        <v>1598</v>
      </c>
      <c r="J794" s="295" t="s">
        <v>1493</v>
      </c>
      <c r="K794" s="295" t="s">
        <v>1755</v>
      </c>
      <c r="L794" s="286">
        <v>0</v>
      </c>
      <c r="M794" s="295" t="s">
        <v>16372</v>
      </c>
    </row>
    <row r="795" spans="1:13" ht="15" customHeight="1" x14ac:dyDescent="0.25">
      <c r="A795" s="295" t="s">
        <v>3846</v>
      </c>
      <c r="B795" s="295" t="s">
        <v>3842</v>
      </c>
      <c r="C795" s="295" t="s">
        <v>3847</v>
      </c>
      <c r="D795" s="295" t="s">
        <v>3843</v>
      </c>
      <c r="E795" s="295" t="s">
        <v>3150</v>
      </c>
      <c r="F795" s="295" t="s">
        <v>3845</v>
      </c>
      <c r="G795" s="295" t="s">
        <v>168</v>
      </c>
      <c r="H795" s="295" t="s">
        <v>1632</v>
      </c>
      <c r="I795" s="295" t="s">
        <v>1598</v>
      </c>
      <c r="J795" s="295" t="s">
        <v>1493</v>
      </c>
      <c r="K795" s="295" t="s">
        <v>1755</v>
      </c>
      <c r="L795" s="286">
        <v>0</v>
      </c>
      <c r="M795" s="295" t="s">
        <v>16372</v>
      </c>
    </row>
    <row r="796" spans="1:13" ht="15" customHeight="1" x14ac:dyDescent="0.25">
      <c r="A796" s="295" t="s">
        <v>3848</v>
      </c>
      <c r="B796" s="295" t="s">
        <v>3848</v>
      </c>
      <c r="C796" s="295" t="s">
        <v>3849</v>
      </c>
      <c r="D796" s="295" t="s">
        <v>3849</v>
      </c>
      <c r="E796" s="295" t="s">
        <v>3292</v>
      </c>
      <c r="F796" s="295" t="s">
        <v>3850</v>
      </c>
      <c r="G796" s="295" t="s">
        <v>1676</v>
      </c>
      <c r="H796" s="295" t="s">
        <v>1589</v>
      </c>
      <c r="I796" s="295" t="s">
        <v>1598</v>
      </c>
      <c r="J796" s="295" t="s">
        <v>1493</v>
      </c>
      <c r="K796" s="295" t="s">
        <v>1755</v>
      </c>
      <c r="L796" s="287">
        <v>2</v>
      </c>
      <c r="M796" s="295" t="s">
        <v>171</v>
      </c>
    </row>
    <row r="797" spans="1:13" ht="15" customHeight="1" x14ac:dyDescent="0.25">
      <c r="A797" s="295" t="s">
        <v>3851</v>
      </c>
      <c r="B797" s="295" t="s">
        <v>3851</v>
      </c>
      <c r="C797" s="295" t="s">
        <v>3852</v>
      </c>
      <c r="D797" s="295" t="s">
        <v>3852</v>
      </c>
      <c r="E797" s="295" t="s">
        <v>3853</v>
      </c>
      <c r="F797" s="295" t="s">
        <v>3850</v>
      </c>
      <c r="G797" s="295" t="s">
        <v>1738</v>
      </c>
      <c r="H797" s="295" t="s">
        <v>1589</v>
      </c>
      <c r="I797" s="295" t="s">
        <v>1598</v>
      </c>
      <c r="J797" s="295" t="s">
        <v>1493</v>
      </c>
      <c r="K797" s="295" t="s">
        <v>1755</v>
      </c>
      <c r="L797" s="286">
        <v>2</v>
      </c>
      <c r="M797" s="295" t="s">
        <v>171</v>
      </c>
    </row>
    <row r="798" spans="1:13" ht="15" customHeight="1" x14ac:dyDescent="0.25">
      <c r="A798" s="295" t="s">
        <v>3854</v>
      </c>
      <c r="B798" s="295" t="s">
        <v>3854</v>
      </c>
      <c r="C798" s="295" t="s">
        <v>3855</v>
      </c>
      <c r="D798" s="295" t="s">
        <v>3855</v>
      </c>
      <c r="E798" s="295" t="s">
        <v>3856</v>
      </c>
      <c r="F798" s="295" t="s">
        <v>3850</v>
      </c>
      <c r="G798" s="295" t="s">
        <v>1738</v>
      </c>
      <c r="H798" s="295" t="s">
        <v>1589</v>
      </c>
      <c r="I798" s="295" t="s">
        <v>1598</v>
      </c>
      <c r="J798" s="295" t="s">
        <v>1493</v>
      </c>
      <c r="K798" s="295" t="s">
        <v>1755</v>
      </c>
      <c r="L798" s="286">
        <v>2</v>
      </c>
      <c r="M798" s="295" t="s">
        <v>171</v>
      </c>
    </row>
    <row r="799" spans="1:13" ht="15" customHeight="1" x14ac:dyDescent="0.25">
      <c r="A799" s="295" t="s">
        <v>3857</v>
      </c>
      <c r="B799" s="295" t="s">
        <v>3857</v>
      </c>
      <c r="C799" s="295" t="s">
        <v>3858</v>
      </c>
      <c r="D799" s="295" t="s">
        <v>3858</v>
      </c>
      <c r="E799" s="295" t="s">
        <v>3859</v>
      </c>
      <c r="F799" s="295" t="s">
        <v>3860</v>
      </c>
      <c r="G799" s="295" t="s">
        <v>1738</v>
      </c>
      <c r="H799" s="295" t="s">
        <v>1589</v>
      </c>
      <c r="I799" s="295" t="s">
        <v>1598</v>
      </c>
      <c r="J799" s="295" t="s">
        <v>1493</v>
      </c>
      <c r="K799" s="295" t="s">
        <v>1755</v>
      </c>
      <c r="L799" s="286">
        <v>2</v>
      </c>
      <c r="M799" s="295" t="s">
        <v>171</v>
      </c>
    </row>
    <row r="800" spans="1:13" ht="15" customHeight="1" x14ac:dyDescent="0.25">
      <c r="A800" s="295" t="s">
        <v>3861</v>
      </c>
      <c r="B800" s="295" t="s">
        <v>3861</v>
      </c>
      <c r="C800" s="295" t="s">
        <v>3862</v>
      </c>
      <c r="D800" s="295" t="s">
        <v>3862</v>
      </c>
      <c r="E800" s="295" t="s">
        <v>3859</v>
      </c>
      <c r="F800" s="295" t="s">
        <v>3863</v>
      </c>
      <c r="G800" s="295" t="s">
        <v>1738</v>
      </c>
      <c r="H800" s="295" t="s">
        <v>1589</v>
      </c>
      <c r="I800" s="295" t="s">
        <v>1598</v>
      </c>
      <c r="J800" s="295" t="s">
        <v>1493</v>
      </c>
      <c r="K800" s="295" t="s">
        <v>1755</v>
      </c>
      <c r="L800" s="286">
        <v>2</v>
      </c>
      <c r="M800" s="295" t="s">
        <v>171</v>
      </c>
    </row>
    <row r="801" spans="1:13" ht="15" customHeight="1" x14ac:dyDescent="0.25">
      <c r="A801" s="295" t="s">
        <v>3864</v>
      </c>
      <c r="B801" s="295" t="s">
        <v>3864</v>
      </c>
      <c r="C801" s="295" t="s">
        <v>3865</v>
      </c>
      <c r="D801" s="295" t="s">
        <v>3865</v>
      </c>
      <c r="E801" s="295" t="s">
        <v>3859</v>
      </c>
      <c r="F801" s="295" t="s">
        <v>3850</v>
      </c>
      <c r="G801" s="295" t="s">
        <v>1738</v>
      </c>
      <c r="H801" s="295" t="s">
        <v>1589</v>
      </c>
      <c r="I801" s="295" t="s">
        <v>1598</v>
      </c>
      <c r="J801" s="295" t="s">
        <v>1493</v>
      </c>
      <c r="K801" s="295" t="s">
        <v>1755</v>
      </c>
      <c r="L801" s="286">
        <v>0</v>
      </c>
      <c r="M801" s="295" t="s">
        <v>16372</v>
      </c>
    </row>
    <row r="802" spans="1:13" ht="15" customHeight="1" x14ac:dyDescent="0.25">
      <c r="A802" s="295" t="s">
        <v>3866</v>
      </c>
      <c r="B802" s="295" t="s">
        <v>3866</v>
      </c>
      <c r="C802" s="295" t="s">
        <v>3867</v>
      </c>
      <c r="D802" s="295" t="s">
        <v>3867</v>
      </c>
      <c r="E802" s="295" t="s">
        <v>3833</v>
      </c>
      <c r="F802" s="295" t="s">
        <v>3868</v>
      </c>
      <c r="G802" s="295" t="s">
        <v>1594</v>
      </c>
      <c r="H802" s="295" t="s">
        <v>1589</v>
      </c>
      <c r="I802" s="295" t="s">
        <v>1598</v>
      </c>
      <c r="J802" s="295" t="s">
        <v>1493</v>
      </c>
      <c r="L802" s="286">
        <v>2</v>
      </c>
      <c r="M802" s="295" t="s">
        <v>171</v>
      </c>
    </row>
    <row r="803" spans="1:13" ht="15" customHeight="1" x14ac:dyDescent="0.25">
      <c r="A803" s="295" t="s">
        <v>3869</v>
      </c>
      <c r="B803" s="295" t="s">
        <v>3869</v>
      </c>
      <c r="C803" s="295" t="s">
        <v>3870</v>
      </c>
      <c r="D803" s="295" t="s">
        <v>3870</v>
      </c>
      <c r="E803" s="295" t="s">
        <v>3871</v>
      </c>
      <c r="F803" s="295" t="s">
        <v>3872</v>
      </c>
      <c r="G803" s="295" t="s">
        <v>1676</v>
      </c>
      <c r="H803" s="295" t="s">
        <v>1589</v>
      </c>
      <c r="I803" s="295" t="s">
        <v>1598</v>
      </c>
      <c r="J803" s="295" t="s">
        <v>1493</v>
      </c>
      <c r="K803" s="295" t="s">
        <v>1755</v>
      </c>
      <c r="L803" s="287">
        <v>8</v>
      </c>
      <c r="M803" s="295" t="s">
        <v>171</v>
      </c>
    </row>
    <row r="804" spans="1:13" ht="15" customHeight="1" x14ac:dyDescent="0.25">
      <c r="A804" s="295" t="s">
        <v>3873</v>
      </c>
      <c r="B804" s="295" t="s">
        <v>3873</v>
      </c>
      <c r="C804" s="295" t="s">
        <v>3874</v>
      </c>
      <c r="D804" s="295" t="s">
        <v>3874</v>
      </c>
      <c r="E804" s="295" t="s">
        <v>3871</v>
      </c>
      <c r="F804" s="295" t="s">
        <v>3872</v>
      </c>
      <c r="G804" s="295" t="s">
        <v>1738</v>
      </c>
      <c r="H804" s="295" t="s">
        <v>1589</v>
      </c>
      <c r="I804" s="295" t="s">
        <v>1598</v>
      </c>
      <c r="J804" s="295" t="s">
        <v>1493</v>
      </c>
      <c r="K804" s="295" t="s">
        <v>1755</v>
      </c>
      <c r="L804" s="286">
        <v>8</v>
      </c>
      <c r="M804" s="295" t="s">
        <v>171</v>
      </c>
    </row>
    <row r="805" spans="1:13" ht="15" customHeight="1" x14ac:dyDescent="0.25">
      <c r="A805" s="295" t="s">
        <v>3875</v>
      </c>
      <c r="B805" s="295" t="s">
        <v>3875</v>
      </c>
      <c r="C805" s="295" t="s">
        <v>449</v>
      </c>
      <c r="D805" s="295" t="s">
        <v>449</v>
      </c>
      <c r="E805" s="295" t="s">
        <v>3876</v>
      </c>
      <c r="F805" s="295" t="s">
        <v>3877</v>
      </c>
      <c r="G805" s="295" t="s">
        <v>168</v>
      </c>
      <c r="H805" s="295" t="s">
        <v>1589</v>
      </c>
      <c r="I805" s="295" t="s">
        <v>1598</v>
      </c>
      <c r="J805" s="295" t="s">
        <v>255</v>
      </c>
      <c r="K805" s="295" t="s">
        <v>1603</v>
      </c>
      <c r="L805" s="286">
        <v>0</v>
      </c>
      <c r="M805" s="295" t="s">
        <v>16372</v>
      </c>
    </row>
    <row r="806" spans="1:13" ht="15" customHeight="1" x14ac:dyDescent="0.25">
      <c r="A806" s="295" t="s">
        <v>3878</v>
      </c>
      <c r="B806" s="295" t="s">
        <v>3878</v>
      </c>
      <c r="C806" s="295" t="s">
        <v>433</v>
      </c>
      <c r="D806" s="295" t="s">
        <v>433</v>
      </c>
      <c r="E806" s="295" t="s">
        <v>3879</v>
      </c>
      <c r="F806" s="295" t="s">
        <v>3880</v>
      </c>
      <c r="G806" s="295" t="s">
        <v>168</v>
      </c>
      <c r="H806" s="295" t="s">
        <v>1589</v>
      </c>
      <c r="I806" s="295" t="s">
        <v>1598</v>
      </c>
      <c r="J806" s="295" t="s">
        <v>255</v>
      </c>
      <c r="K806" s="295" t="s">
        <v>1603</v>
      </c>
      <c r="L806" s="286">
        <v>0</v>
      </c>
      <c r="M806" s="295" t="s">
        <v>16372</v>
      </c>
    </row>
    <row r="807" spans="1:13" ht="15" customHeight="1" x14ac:dyDescent="0.25">
      <c r="A807" s="295" t="s">
        <v>3881</v>
      </c>
      <c r="B807" s="295" t="s">
        <v>3881</v>
      </c>
      <c r="C807" s="295" t="s">
        <v>3882</v>
      </c>
      <c r="D807" s="295" t="s">
        <v>3882</v>
      </c>
      <c r="E807" s="295" t="s">
        <v>3883</v>
      </c>
      <c r="F807" s="295" t="s">
        <v>3884</v>
      </c>
      <c r="G807" s="295" t="s">
        <v>1594</v>
      </c>
      <c r="H807" s="295" t="s">
        <v>1589</v>
      </c>
      <c r="I807" s="295" t="s">
        <v>1598</v>
      </c>
      <c r="J807" s="295" t="s">
        <v>255</v>
      </c>
      <c r="L807" s="286">
        <v>0</v>
      </c>
      <c r="M807" s="295" t="s">
        <v>16372</v>
      </c>
    </row>
    <row r="808" spans="1:13" ht="15" customHeight="1" x14ac:dyDescent="0.25">
      <c r="A808" s="295" t="s">
        <v>3885</v>
      </c>
      <c r="B808" s="295" t="s">
        <v>3886</v>
      </c>
      <c r="C808" s="295" t="s">
        <v>3887</v>
      </c>
      <c r="D808" s="295" t="s">
        <v>3888</v>
      </c>
      <c r="E808" s="295" t="s">
        <v>1606</v>
      </c>
      <c r="F808" s="295" t="s">
        <v>3889</v>
      </c>
      <c r="G808" s="295" t="s">
        <v>168</v>
      </c>
      <c r="H808" s="295" t="s">
        <v>1632</v>
      </c>
      <c r="I808" s="295" t="s">
        <v>1598</v>
      </c>
      <c r="J808" s="295" t="s">
        <v>370</v>
      </c>
      <c r="K808" s="295" t="s">
        <v>1603</v>
      </c>
      <c r="L808" s="287">
        <v>-99</v>
      </c>
      <c r="M808" s="295" t="s">
        <v>16367</v>
      </c>
    </row>
    <row r="809" spans="1:13" ht="15" customHeight="1" x14ac:dyDescent="0.25">
      <c r="A809" s="295" t="s">
        <v>3890</v>
      </c>
      <c r="B809" s="295" t="s">
        <v>3890</v>
      </c>
      <c r="C809" s="295" t="s">
        <v>3891</v>
      </c>
      <c r="D809" s="295" t="s">
        <v>3891</v>
      </c>
      <c r="E809" s="295" t="s">
        <v>1978</v>
      </c>
      <c r="F809" s="295" t="s">
        <v>3892</v>
      </c>
      <c r="G809" s="295" t="s">
        <v>168</v>
      </c>
      <c r="H809" s="295" t="s">
        <v>1589</v>
      </c>
      <c r="I809" s="295" t="s">
        <v>1598</v>
      </c>
      <c r="J809" s="295" t="s">
        <v>370</v>
      </c>
      <c r="K809" s="295" t="s">
        <v>1603</v>
      </c>
      <c r="L809" s="286">
        <v>7</v>
      </c>
      <c r="M809" s="295" t="s">
        <v>171</v>
      </c>
    </row>
    <row r="810" spans="1:13" ht="15" customHeight="1" x14ac:dyDescent="0.25">
      <c r="A810" s="295" t="s">
        <v>3893</v>
      </c>
      <c r="B810" s="295" t="s">
        <v>3893</v>
      </c>
      <c r="C810" s="295" t="s">
        <v>430</v>
      </c>
      <c r="D810" s="295" t="s">
        <v>430</v>
      </c>
      <c r="E810" s="295" t="s">
        <v>1606</v>
      </c>
      <c r="F810" s="295" t="s">
        <v>3894</v>
      </c>
      <c r="G810" s="295" t="s">
        <v>168</v>
      </c>
      <c r="H810" s="295" t="s">
        <v>1589</v>
      </c>
      <c r="I810" s="295" t="s">
        <v>1598</v>
      </c>
      <c r="J810" s="295" t="s">
        <v>370</v>
      </c>
      <c r="K810" s="295" t="s">
        <v>1603</v>
      </c>
      <c r="L810" s="286">
        <v>0</v>
      </c>
      <c r="M810" s="295" t="s">
        <v>16372</v>
      </c>
    </row>
    <row r="811" spans="1:13" ht="15" customHeight="1" x14ac:dyDescent="0.25">
      <c r="A811" s="295" t="s">
        <v>372</v>
      </c>
      <c r="B811" s="295" t="s">
        <v>372</v>
      </c>
      <c r="C811" s="295" t="s">
        <v>373</v>
      </c>
      <c r="D811" s="295" t="s">
        <v>373</v>
      </c>
      <c r="E811" s="295" t="s">
        <v>1606</v>
      </c>
      <c r="F811" s="295" t="s">
        <v>3895</v>
      </c>
      <c r="G811" s="295" t="s">
        <v>168</v>
      </c>
      <c r="H811" s="295" t="s">
        <v>1589</v>
      </c>
      <c r="I811" s="295" t="s">
        <v>1598</v>
      </c>
      <c r="J811" s="295" t="s">
        <v>370</v>
      </c>
      <c r="K811" s="295" t="s">
        <v>1603</v>
      </c>
      <c r="L811" s="286">
        <v>9</v>
      </c>
      <c r="M811" s="295" t="s">
        <v>171</v>
      </c>
    </row>
    <row r="812" spans="1:13" ht="15" customHeight="1" x14ac:dyDescent="0.25">
      <c r="A812" s="295" t="s">
        <v>3896</v>
      </c>
      <c r="B812" s="295" t="s">
        <v>3896</v>
      </c>
      <c r="C812" s="295" t="s">
        <v>369</v>
      </c>
      <c r="D812" s="295" t="s">
        <v>369</v>
      </c>
      <c r="E812" s="295" t="s">
        <v>1606</v>
      </c>
      <c r="F812" s="295" t="s">
        <v>3897</v>
      </c>
      <c r="G812" s="295" t="s">
        <v>1594</v>
      </c>
      <c r="H812" s="295" t="s">
        <v>1589</v>
      </c>
      <c r="I812" s="295" t="s">
        <v>1598</v>
      </c>
      <c r="J812" s="295" t="s">
        <v>370</v>
      </c>
      <c r="L812" s="286">
        <v>6</v>
      </c>
      <c r="M812" s="295" t="s">
        <v>171</v>
      </c>
    </row>
    <row r="813" spans="1:13" ht="15" customHeight="1" x14ac:dyDescent="0.25">
      <c r="A813" s="295" t="s">
        <v>3886</v>
      </c>
      <c r="B813" s="295" t="s">
        <v>3886</v>
      </c>
      <c r="C813" s="295" t="s">
        <v>3888</v>
      </c>
      <c r="D813" s="295" t="s">
        <v>3888</v>
      </c>
      <c r="E813" s="295" t="s">
        <v>3898</v>
      </c>
      <c r="F813" s="295" t="s">
        <v>3899</v>
      </c>
      <c r="G813" s="295" t="s">
        <v>168</v>
      </c>
      <c r="H813" s="295" t="s">
        <v>1589</v>
      </c>
      <c r="I813" s="295" t="s">
        <v>1598</v>
      </c>
      <c r="J813" s="295" t="s">
        <v>370</v>
      </c>
      <c r="K813" s="295" t="s">
        <v>1603</v>
      </c>
      <c r="L813" s="286">
        <v>0</v>
      </c>
      <c r="M813" s="295" t="s">
        <v>16372</v>
      </c>
    </row>
    <row r="814" spans="1:13" ht="15" customHeight="1" x14ac:dyDescent="0.25">
      <c r="A814" s="295" t="s">
        <v>3900</v>
      </c>
      <c r="B814" s="295" t="s">
        <v>3900</v>
      </c>
      <c r="C814" s="295" t="s">
        <v>3901</v>
      </c>
      <c r="D814" s="295" t="s">
        <v>3901</v>
      </c>
      <c r="E814" s="295" t="s">
        <v>35</v>
      </c>
      <c r="F814" s="295" t="s">
        <v>3897</v>
      </c>
      <c r="G814" s="295" t="s">
        <v>1594</v>
      </c>
      <c r="H814" s="295" t="s">
        <v>1589</v>
      </c>
      <c r="I814" s="295" t="s">
        <v>1598</v>
      </c>
      <c r="J814" s="295" t="s">
        <v>370</v>
      </c>
      <c r="L814" s="286">
        <v>5</v>
      </c>
      <c r="M814" s="295" t="s">
        <v>171</v>
      </c>
    </row>
    <row r="815" spans="1:13" ht="15" customHeight="1" x14ac:dyDescent="0.25">
      <c r="A815" s="295" t="s">
        <v>3902</v>
      </c>
      <c r="B815" s="295" t="s">
        <v>3902</v>
      </c>
      <c r="C815" s="295" t="s">
        <v>3903</v>
      </c>
      <c r="D815" s="295" t="s">
        <v>3903</v>
      </c>
      <c r="E815" s="295" t="s">
        <v>3904</v>
      </c>
      <c r="F815" s="295" t="s">
        <v>3905</v>
      </c>
      <c r="G815" s="295" t="s">
        <v>168</v>
      </c>
      <c r="H815" s="295" t="s">
        <v>1589</v>
      </c>
      <c r="I815" s="295" t="s">
        <v>1598</v>
      </c>
      <c r="J815" s="295" t="s">
        <v>3906</v>
      </c>
      <c r="K815" s="295" t="s">
        <v>1955</v>
      </c>
      <c r="L815" s="286">
        <v>2</v>
      </c>
      <c r="M815" s="295" t="s">
        <v>171</v>
      </c>
    </row>
    <row r="816" spans="1:13" ht="15" customHeight="1" x14ac:dyDescent="0.25">
      <c r="A816" s="295" t="s">
        <v>3907</v>
      </c>
      <c r="B816" s="295" t="s">
        <v>3907</v>
      </c>
      <c r="C816" s="295" t="s">
        <v>3908</v>
      </c>
      <c r="D816" s="295" t="s">
        <v>3908</v>
      </c>
      <c r="E816" s="295" t="s">
        <v>3909</v>
      </c>
      <c r="F816" s="295" t="s">
        <v>3910</v>
      </c>
      <c r="G816" s="295" t="s">
        <v>1594</v>
      </c>
      <c r="H816" s="295" t="s">
        <v>1589</v>
      </c>
      <c r="I816" s="295" t="s">
        <v>1598</v>
      </c>
      <c r="J816" s="295" t="s">
        <v>3906</v>
      </c>
      <c r="L816" s="286">
        <v>2</v>
      </c>
      <c r="M816" s="295" t="s">
        <v>171</v>
      </c>
    </row>
    <row r="817" spans="1:13" ht="15" customHeight="1" x14ac:dyDescent="0.25">
      <c r="A817" s="295" t="s">
        <v>3911</v>
      </c>
      <c r="B817" s="295" t="s">
        <v>3912</v>
      </c>
      <c r="C817" s="295" t="s">
        <v>3913</v>
      </c>
      <c r="D817" s="295" t="s">
        <v>3914</v>
      </c>
      <c r="E817" s="295" t="s">
        <v>3915</v>
      </c>
      <c r="F817" s="295" t="s">
        <v>3916</v>
      </c>
      <c r="G817" s="295" t="s">
        <v>168</v>
      </c>
      <c r="H817" s="295" t="s">
        <v>1632</v>
      </c>
      <c r="I817" s="295" t="s">
        <v>1714</v>
      </c>
      <c r="J817" s="295" t="s">
        <v>174</v>
      </c>
      <c r="K817" s="295" t="s">
        <v>1892</v>
      </c>
      <c r="L817" s="286">
        <v>8</v>
      </c>
      <c r="M817" s="295" t="s">
        <v>171</v>
      </c>
    </row>
    <row r="818" spans="1:13" ht="15" customHeight="1" x14ac:dyDescent="0.25">
      <c r="A818" s="295" t="s">
        <v>3917</v>
      </c>
      <c r="B818" s="295" t="s">
        <v>3918</v>
      </c>
      <c r="C818" s="295" t="s">
        <v>3919</v>
      </c>
      <c r="D818" s="295" t="s">
        <v>3920</v>
      </c>
      <c r="E818" s="295" t="s">
        <v>3921</v>
      </c>
      <c r="F818" s="295" t="s">
        <v>3922</v>
      </c>
      <c r="G818" s="295" t="s">
        <v>1594</v>
      </c>
      <c r="H818" s="295" t="s">
        <v>1632</v>
      </c>
      <c r="I818" s="295" t="s">
        <v>1714</v>
      </c>
      <c r="J818" s="295" t="s">
        <v>174</v>
      </c>
      <c r="L818" s="286">
        <v>8</v>
      </c>
      <c r="M818" s="295" t="s">
        <v>171</v>
      </c>
    </row>
    <row r="819" spans="1:13" ht="15" customHeight="1" x14ac:dyDescent="0.25">
      <c r="A819" s="295" t="s">
        <v>16591</v>
      </c>
      <c r="B819" s="295" t="s">
        <v>16591</v>
      </c>
      <c r="C819" s="295" t="s">
        <v>17162</v>
      </c>
      <c r="D819" s="295" t="s">
        <v>17162</v>
      </c>
      <c r="E819" s="295" t="s">
        <v>17708</v>
      </c>
      <c r="G819" s="295" t="s">
        <v>168</v>
      </c>
      <c r="H819" s="295" t="s">
        <v>1589</v>
      </c>
      <c r="I819" s="295" t="s">
        <v>14673</v>
      </c>
      <c r="J819" s="295" t="s">
        <v>17927</v>
      </c>
      <c r="K819" s="295" t="s">
        <v>14674</v>
      </c>
      <c r="L819" s="287">
        <v>5</v>
      </c>
      <c r="M819" s="295" t="s">
        <v>171</v>
      </c>
    </row>
    <row r="820" spans="1:13" ht="15" customHeight="1" x14ac:dyDescent="0.25">
      <c r="A820" s="295" t="s">
        <v>16590</v>
      </c>
      <c r="B820" s="295" t="s">
        <v>16590</v>
      </c>
      <c r="C820" s="295" t="s">
        <v>17161</v>
      </c>
      <c r="D820" s="295" t="s">
        <v>17161</v>
      </c>
      <c r="G820" s="295" t="s">
        <v>1594</v>
      </c>
      <c r="H820" s="295" t="s">
        <v>1589</v>
      </c>
      <c r="I820" s="295" t="s">
        <v>14673</v>
      </c>
      <c r="J820" s="295" t="s">
        <v>17927</v>
      </c>
      <c r="K820" s="295" t="s">
        <v>14674</v>
      </c>
      <c r="L820" s="287">
        <v>5</v>
      </c>
      <c r="M820" s="295" t="s">
        <v>171</v>
      </c>
    </row>
    <row r="821" spans="1:13" ht="15" customHeight="1" x14ac:dyDescent="0.25">
      <c r="A821" s="295" t="s">
        <v>16593</v>
      </c>
      <c r="B821" s="295" t="s">
        <v>16591</v>
      </c>
      <c r="C821" s="295" t="s">
        <v>17164</v>
      </c>
      <c r="D821" s="295" t="s">
        <v>17162</v>
      </c>
      <c r="E821" s="295" t="s">
        <v>17709</v>
      </c>
      <c r="G821" s="295" t="s">
        <v>168</v>
      </c>
      <c r="H821" s="295" t="s">
        <v>1632</v>
      </c>
      <c r="I821" s="295" t="s">
        <v>14673</v>
      </c>
      <c r="J821" s="295" t="s">
        <v>17927</v>
      </c>
      <c r="K821" s="295" t="s">
        <v>14674</v>
      </c>
      <c r="L821" s="287">
        <v>5</v>
      </c>
      <c r="M821" s="295" t="s">
        <v>171</v>
      </c>
    </row>
    <row r="822" spans="1:13" ht="15" customHeight="1" x14ac:dyDescent="0.25">
      <c r="A822" s="295" t="s">
        <v>16594</v>
      </c>
      <c r="B822" s="295" t="s">
        <v>16595</v>
      </c>
      <c r="C822" s="295" t="s">
        <v>17165</v>
      </c>
      <c r="D822" s="295" t="s">
        <v>17170</v>
      </c>
      <c r="E822" s="295" t="s">
        <v>17710</v>
      </c>
      <c r="G822" s="295" t="s">
        <v>168</v>
      </c>
      <c r="H822" s="295" t="s">
        <v>1632</v>
      </c>
      <c r="I822" s="295" t="s">
        <v>14673</v>
      </c>
      <c r="J822" s="295" t="s">
        <v>17927</v>
      </c>
      <c r="K822" s="295" t="s">
        <v>14674</v>
      </c>
      <c r="L822" s="287">
        <v>5</v>
      </c>
      <c r="M822" s="295" t="s">
        <v>171</v>
      </c>
    </row>
    <row r="823" spans="1:13" ht="15" customHeight="1" x14ac:dyDescent="0.25">
      <c r="A823" s="295" t="s">
        <v>16596</v>
      </c>
      <c r="B823" s="295" t="s">
        <v>16597</v>
      </c>
      <c r="C823" s="295" t="s">
        <v>17166</v>
      </c>
      <c r="D823" s="295" t="s">
        <v>17246</v>
      </c>
      <c r="E823" s="295" t="s">
        <v>17711</v>
      </c>
      <c r="G823" s="295" t="s">
        <v>168</v>
      </c>
      <c r="H823" s="295" t="s">
        <v>1632</v>
      </c>
      <c r="I823" s="295" t="s">
        <v>14673</v>
      </c>
      <c r="J823" s="295" t="s">
        <v>17927</v>
      </c>
      <c r="K823" s="295" t="s">
        <v>14674</v>
      </c>
      <c r="L823" s="287">
        <v>6</v>
      </c>
      <c r="M823" s="295" t="s">
        <v>171</v>
      </c>
    </row>
    <row r="824" spans="1:13" ht="15" customHeight="1" x14ac:dyDescent="0.25">
      <c r="A824" s="295" t="s">
        <v>16598</v>
      </c>
      <c r="B824" s="295" t="s">
        <v>16599</v>
      </c>
      <c r="C824" s="295" t="s">
        <v>17167</v>
      </c>
      <c r="D824" s="295" t="s">
        <v>17508</v>
      </c>
      <c r="E824" s="295" t="s">
        <v>17712</v>
      </c>
      <c r="G824" s="295" t="s">
        <v>168</v>
      </c>
      <c r="H824" s="295" t="s">
        <v>1632</v>
      </c>
      <c r="I824" s="295" t="s">
        <v>14673</v>
      </c>
      <c r="J824" s="295" t="s">
        <v>17927</v>
      </c>
      <c r="K824" s="295" t="s">
        <v>14674</v>
      </c>
      <c r="L824" s="287">
        <v>7</v>
      </c>
      <c r="M824" s="295" t="s">
        <v>171</v>
      </c>
    </row>
    <row r="825" spans="1:13" ht="15" customHeight="1" x14ac:dyDescent="0.25">
      <c r="A825" s="295" t="s">
        <v>16592</v>
      </c>
      <c r="B825" s="295" t="s">
        <v>16592</v>
      </c>
      <c r="C825" s="295" t="s">
        <v>17163</v>
      </c>
      <c r="D825" s="295" t="s">
        <v>17163</v>
      </c>
      <c r="G825" s="295" t="s">
        <v>1594</v>
      </c>
      <c r="H825" s="295" t="s">
        <v>1589</v>
      </c>
      <c r="I825" s="295" t="s">
        <v>14673</v>
      </c>
      <c r="J825" s="295" t="s">
        <v>17927</v>
      </c>
      <c r="K825" s="295" t="s">
        <v>14674</v>
      </c>
      <c r="L825" s="287">
        <v>7</v>
      </c>
      <c r="M825" s="295" t="s">
        <v>171</v>
      </c>
    </row>
    <row r="826" spans="1:13" ht="15" customHeight="1" x14ac:dyDescent="0.25">
      <c r="A826" s="295" t="s">
        <v>16600</v>
      </c>
      <c r="B826" s="295" t="s">
        <v>16600</v>
      </c>
      <c r="C826" s="295" t="s">
        <v>17168</v>
      </c>
      <c r="D826" s="295" t="s">
        <v>17168</v>
      </c>
      <c r="E826" s="295" t="s">
        <v>17713</v>
      </c>
      <c r="G826" s="295" t="s">
        <v>168</v>
      </c>
      <c r="H826" s="295" t="s">
        <v>1589</v>
      </c>
      <c r="I826" s="295" t="s">
        <v>14673</v>
      </c>
      <c r="J826" s="295" t="s">
        <v>17927</v>
      </c>
      <c r="K826" s="295" t="s">
        <v>14674</v>
      </c>
      <c r="L826" s="287">
        <v>7</v>
      </c>
      <c r="M826" s="295" t="s">
        <v>171</v>
      </c>
    </row>
    <row r="827" spans="1:13" ht="15" customHeight="1" x14ac:dyDescent="0.25">
      <c r="A827" s="295" t="s">
        <v>16595</v>
      </c>
      <c r="B827" s="295" t="s">
        <v>16595</v>
      </c>
      <c r="C827" s="295" t="s">
        <v>17170</v>
      </c>
      <c r="D827" s="295" t="s">
        <v>17170</v>
      </c>
      <c r="E827" s="295" t="s">
        <v>17714</v>
      </c>
      <c r="G827" s="295" t="s">
        <v>168</v>
      </c>
      <c r="H827" s="295" t="s">
        <v>1589</v>
      </c>
      <c r="I827" s="295" t="s">
        <v>14673</v>
      </c>
      <c r="J827" s="295" t="s">
        <v>17927</v>
      </c>
      <c r="K827" s="295" t="s">
        <v>14674</v>
      </c>
      <c r="L827" s="287">
        <v>5</v>
      </c>
      <c r="M827" s="295" t="s">
        <v>171</v>
      </c>
    </row>
    <row r="828" spans="1:13" ht="15" customHeight="1" x14ac:dyDescent="0.25">
      <c r="A828" s="295" t="s">
        <v>16601</v>
      </c>
      <c r="B828" s="295" t="s">
        <v>16601</v>
      </c>
      <c r="C828" s="295" t="s">
        <v>17169</v>
      </c>
      <c r="D828" s="295" t="s">
        <v>17169</v>
      </c>
      <c r="G828" s="295" t="s">
        <v>1594</v>
      </c>
      <c r="H828" s="295" t="s">
        <v>1589</v>
      </c>
      <c r="I828" s="295" t="s">
        <v>14673</v>
      </c>
      <c r="J828" s="295" t="s">
        <v>17927</v>
      </c>
      <c r="K828" s="295" t="s">
        <v>14674</v>
      </c>
      <c r="L828" s="287">
        <v>5</v>
      </c>
      <c r="M828" s="295" t="s">
        <v>171</v>
      </c>
    </row>
    <row r="829" spans="1:13" ht="15" customHeight="1" x14ac:dyDescent="0.25">
      <c r="A829" s="295" t="s">
        <v>16603</v>
      </c>
      <c r="B829" s="295" t="s">
        <v>16603</v>
      </c>
      <c r="C829" s="295" t="s">
        <v>17172</v>
      </c>
      <c r="D829" s="295" t="s">
        <v>17172</v>
      </c>
      <c r="E829" s="295" t="s">
        <v>17715</v>
      </c>
      <c r="G829" s="295" t="s">
        <v>168</v>
      </c>
      <c r="H829" s="295" t="s">
        <v>1589</v>
      </c>
      <c r="I829" s="295" t="s">
        <v>14673</v>
      </c>
      <c r="J829" s="295" t="s">
        <v>17944</v>
      </c>
      <c r="K829" s="295" t="s">
        <v>14674</v>
      </c>
      <c r="L829" s="287">
        <v>9</v>
      </c>
      <c r="M829" s="295" t="s">
        <v>171</v>
      </c>
    </row>
    <row r="830" spans="1:13" ht="15" customHeight="1" x14ac:dyDescent="0.25">
      <c r="A830" s="295" t="s">
        <v>16602</v>
      </c>
      <c r="B830" s="295" t="s">
        <v>16602</v>
      </c>
      <c r="C830" s="295" t="s">
        <v>17171</v>
      </c>
      <c r="D830" s="295" t="s">
        <v>17171</v>
      </c>
      <c r="G830" s="295" t="s">
        <v>1594</v>
      </c>
      <c r="H830" s="295" t="s">
        <v>1589</v>
      </c>
      <c r="I830" s="295" t="s">
        <v>14673</v>
      </c>
      <c r="J830" s="295" t="s">
        <v>17944</v>
      </c>
      <c r="K830" s="295" t="s">
        <v>14674</v>
      </c>
      <c r="L830" s="287">
        <v>9</v>
      </c>
      <c r="M830" s="295" t="s">
        <v>171</v>
      </c>
    </row>
    <row r="831" spans="1:13" ht="15" customHeight="1" x14ac:dyDescent="0.25">
      <c r="A831" s="295" t="s">
        <v>16605</v>
      </c>
      <c r="B831" s="295" t="s">
        <v>16605</v>
      </c>
      <c r="C831" s="295" t="s">
        <v>17174</v>
      </c>
      <c r="D831" s="295" t="s">
        <v>17174</v>
      </c>
      <c r="E831" s="295" t="s">
        <v>17716</v>
      </c>
      <c r="G831" s="295" t="s">
        <v>168</v>
      </c>
      <c r="H831" s="295" t="s">
        <v>1589</v>
      </c>
      <c r="I831" s="295" t="s">
        <v>14673</v>
      </c>
      <c r="J831" s="295" t="s">
        <v>17945</v>
      </c>
      <c r="K831" s="295" t="s">
        <v>14674</v>
      </c>
      <c r="L831" s="287">
        <v>8</v>
      </c>
      <c r="M831" s="295" t="s">
        <v>171</v>
      </c>
    </row>
    <row r="832" spans="1:13" ht="15" customHeight="1" x14ac:dyDescent="0.25">
      <c r="A832" s="295" t="s">
        <v>16604</v>
      </c>
      <c r="B832" s="295" t="s">
        <v>16604</v>
      </c>
      <c r="C832" s="295" t="s">
        <v>17173</v>
      </c>
      <c r="D832" s="295" t="s">
        <v>17173</v>
      </c>
      <c r="G832" s="295" t="s">
        <v>1594</v>
      </c>
      <c r="H832" s="295" t="s">
        <v>1589</v>
      </c>
      <c r="I832" s="295" t="s">
        <v>14673</v>
      </c>
      <c r="J832" s="295" t="s">
        <v>17945</v>
      </c>
      <c r="K832" s="295" t="s">
        <v>14674</v>
      </c>
      <c r="L832" s="287">
        <v>8</v>
      </c>
      <c r="M832" s="295" t="s">
        <v>171</v>
      </c>
    </row>
    <row r="833" spans="1:13" ht="15" customHeight="1" x14ac:dyDescent="0.25">
      <c r="A833" s="295" t="s">
        <v>3923</v>
      </c>
      <c r="B833" s="295" t="s">
        <v>3923</v>
      </c>
      <c r="C833" s="295" t="s">
        <v>3924</v>
      </c>
      <c r="D833" s="295" t="s">
        <v>3924</v>
      </c>
      <c r="E833" s="295" t="s">
        <v>1606</v>
      </c>
      <c r="F833" s="295" t="s">
        <v>3925</v>
      </c>
      <c r="G833" s="295" t="s">
        <v>168</v>
      </c>
      <c r="H833" s="295" t="s">
        <v>1589</v>
      </c>
      <c r="I833" s="295" t="s">
        <v>1598</v>
      </c>
      <c r="J833" s="295" t="s">
        <v>453</v>
      </c>
      <c r="K833" s="295" t="s">
        <v>1603</v>
      </c>
      <c r="L833" s="286">
        <v>0</v>
      </c>
      <c r="M833" s="295" t="s">
        <v>16372</v>
      </c>
    </row>
    <row r="834" spans="1:13" ht="15" customHeight="1" x14ac:dyDescent="0.25">
      <c r="A834" s="295" t="s">
        <v>3926</v>
      </c>
      <c r="B834" s="295" t="s">
        <v>3926</v>
      </c>
      <c r="C834" s="295" t="s">
        <v>3927</v>
      </c>
      <c r="D834" s="295" t="s">
        <v>3927</v>
      </c>
      <c r="E834" s="295" t="s">
        <v>1606</v>
      </c>
      <c r="F834" s="295" t="s">
        <v>3925</v>
      </c>
      <c r="G834" s="295" t="s">
        <v>1594</v>
      </c>
      <c r="H834" s="295" t="s">
        <v>1589</v>
      </c>
      <c r="I834" s="295" t="s">
        <v>1598</v>
      </c>
      <c r="J834" s="295" t="s">
        <v>453</v>
      </c>
      <c r="L834" s="286">
        <v>0</v>
      </c>
      <c r="M834" s="295" t="s">
        <v>16372</v>
      </c>
    </row>
    <row r="835" spans="1:13" ht="15" customHeight="1" x14ac:dyDescent="0.25">
      <c r="A835" s="295" t="s">
        <v>3928</v>
      </c>
      <c r="B835" s="295" t="s">
        <v>3929</v>
      </c>
      <c r="C835" s="295" t="s">
        <v>3930</v>
      </c>
      <c r="D835" s="295" t="s">
        <v>3931</v>
      </c>
      <c r="E835" s="295" t="s">
        <v>3932</v>
      </c>
      <c r="F835" s="295" t="s">
        <v>3933</v>
      </c>
      <c r="G835" s="295" t="s">
        <v>168</v>
      </c>
      <c r="H835" s="295" t="s">
        <v>1632</v>
      </c>
      <c r="I835" s="295" t="s">
        <v>1598</v>
      </c>
      <c r="J835" s="295" t="s">
        <v>1754</v>
      </c>
      <c r="K835" s="295" t="s">
        <v>1603</v>
      </c>
      <c r="L835" s="287">
        <v>8</v>
      </c>
      <c r="M835" s="295" t="s">
        <v>171</v>
      </c>
    </row>
    <row r="836" spans="1:13" ht="15" customHeight="1" x14ac:dyDescent="0.25">
      <c r="A836" s="295" t="s">
        <v>3934</v>
      </c>
      <c r="B836" s="295" t="s">
        <v>3934</v>
      </c>
      <c r="C836" s="295" t="s">
        <v>354</v>
      </c>
      <c r="D836" s="295" t="s">
        <v>354</v>
      </c>
      <c r="E836" s="295" t="s">
        <v>2117</v>
      </c>
      <c r="F836" s="295" t="s">
        <v>3935</v>
      </c>
      <c r="G836" s="295" t="s">
        <v>168</v>
      </c>
      <c r="H836" s="295" t="s">
        <v>1589</v>
      </c>
      <c r="I836" s="295" t="s">
        <v>1598</v>
      </c>
      <c r="J836" s="295" t="s">
        <v>255</v>
      </c>
      <c r="K836" s="295" t="s">
        <v>1603</v>
      </c>
      <c r="L836" s="286">
        <v>0</v>
      </c>
      <c r="M836" s="295" t="s">
        <v>16372</v>
      </c>
    </row>
    <row r="837" spans="1:13" ht="15" customHeight="1" x14ac:dyDescent="0.25">
      <c r="A837" s="295" t="s">
        <v>3936</v>
      </c>
      <c r="B837" s="295" t="s">
        <v>3936</v>
      </c>
      <c r="C837" s="295" t="s">
        <v>3937</v>
      </c>
      <c r="D837" s="295" t="s">
        <v>3937</v>
      </c>
      <c r="E837" s="295" t="s">
        <v>1601</v>
      </c>
      <c r="F837" s="295" t="s">
        <v>3938</v>
      </c>
      <c r="G837" s="295" t="s">
        <v>1594</v>
      </c>
      <c r="H837" s="295" t="s">
        <v>1589</v>
      </c>
      <c r="I837" s="295" t="s">
        <v>1598</v>
      </c>
      <c r="J837" s="295" t="s">
        <v>255</v>
      </c>
      <c r="L837" s="286">
        <v>0</v>
      </c>
      <c r="M837" s="295" t="s">
        <v>16372</v>
      </c>
    </row>
    <row r="838" spans="1:13" ht="15" customHeight="1" x14ac:dyDescent="0.25">
      <c r="A838" s="295" t="s">
        <v>3939</v>
      </c>
      <c r="B838" s="295" t="s">
        <v>3939</v>
      </c>
      <c r="C838" s="295" t="s">
        <v>3940</v>
      </c>
      <c r="D838" s="295" t="s">
        <v>3940</v>
      </c>
      <c r="E838" s="295" t="s">
        <v>3941</v>
      </c>
      <c r="F838" s="295" t="s">
        <v>3942</v>
      </c>
      <c r="G838" s="295" t="s">
        <v>168</v>
      </c>
      <c r="H838" s="295" t="s">
        <v>1589</v>
      </c>
      <c r="I838" s="295" t="s">
        <v>1598</v>
      </c>
      <c r="J838" s="295" t="s">
        <v>255</v>
      </c>
      <c r="K838" s="295" t="s">
        <v>1603</v>
      </c>
      <c r="L838" s="286">
        <v>9</v>
      </c>
      <c r="M838" s="295" t="s">
        <v>171</v>
      </c>
    </row>
    <row r="839" spans="1:13" ht="15" customHeight="1" x14ac:dyDescent="0.25">
      <c r="A839" s="295" t="s">
        <v>3943</v>
      </c>
      <c r="B839" s="295" t="s">
        <v>3943</v>
      </c>
      <c r="C839" s="295" t="s">
        <v>387</v>
      </c>
      <c r="D839" s="295" t="s">
        <v>387</v>
      </c>
      <c r="E839" s="295" t="s">
        <v>3944</v>
      </c>
      <c r="F839" s="295" t="s">
        <v>3945</v>
      </c>
      <c r="G839" s="295" t="s">
        <v>168</v>
      </c>
      <c r="H839" s="295" t="s">
        <v>1589</v>
      </c>
      <c r="I839" s="295" t="s">
        <v>1598</v>
      </c>
      <c r="J839" s="295" t="s">
        <v>255</v>
      </c>
      <c r="K839" s="295" t="s">
        <v>1603</v>
      </c>
      <c r="L839" s="286">
        <v>7</v>
      </c>
      <c r="M839" s="295" t="s">
        <v>171</v>
      </c>
    </row>
    <row r="840" spans="1:13" ht="15" customHeight="1" x14ac:dyDescent="0.25">
      <c r="A840" s="295" t="s">
        <v>3946</v>
      </c>
      <c r="B840" s="295" t="s">
        <v>3946</v>
      </c>
      <c r="C840" s="295" t="s">
        <v>3947</v>
      </c>
      <c r="D840" s="295" t="s">
        <v>3947</v>
      </c>
      <c r="E840" s="295" t="s">
        <v>3948</v>
      </c>
      <c r="F840" s="295" t="s">
        <v>3949</v>
      </c>
      <c r="G840" s="295" t="s">
        <v>168</v>
      </c>
      <c r="H840" s="295" t="s">
        <v>1589</v>
      </c>
      <c r="I840" s="295" t="s">
        <v>1598</v>
      </c>
      <c r="J840" s="295" t="s">
        <v>255</v>
      </c>
      <c r="K840" s="295" t="s">
        <v>1603</v>
      </c>
      <c r="L840" s="286">
        <v>7</v>
      </c>
      <c r="M840" s="295" t="s">
        <v>171</v>
      </c>
    </row>
    <row r="841" spans="1:13" ht="15" customHeight="1" x14ac:dyDescent="0.25">
      <c r="A841" s="295" t="s">
        <v>3950</v>
      </c>
      <c r="B841" s="295" t="s">
        <v>3950</v>
      </c>
      <c r="C841" s="295" t="s">
        <v>3951</v>
      </c>
      <c r="D841" s="295" t="s">
        <v>3951</v>
      </c>
      <c r="E841" s="295" t="s">
        <v>3952</v>
      </c>
      <c r="F841" s="295" t="s">
        <v>3953</v>
      </c>
      <c r="G841" s="295" t="s">
        <v>168</v>
      </c>
      <c r="H841" s="295" t="s">
        <v>1589</v>
      </c>
      <c r="I841" s="295" t="s">
        <v>1598</v>
      </c>
      <c r="J841" s="295" t="s">
        <v>255</v>
      </c>
      <c r="K841" s="295" t="s">
        <v>1603</v>
      </c>
      <c r="L841" s="286">
        <v>9</v>
      </c>
      <c r="M841" s="295" t="s">
        <v>171</v>
      </c>
    </row>
    <row r="842" spans="1:13" ht="15" customHeight="1" x14ac:dyDescent="0.25">
      <c r="A842" s="295" t="s">
        <v>3954</v>
      </c>
      <c r="B842" s="295" t="s">
        <v>3954</v>
      </c>
      <c r="C842" s="295" t="s">
        <v>399</v>
      </c>
      <c r="D842" s="295" t="s">
        <v>399</v>
      </c>
      <c r="E842" s="295" t="s">
        <v>3367</v>
      </c>
      <c r="F842" s="295" t="s">
        <v>3955</v>
      </c>
      <c r="G842" s="295" t="s">
        <v>168</v>
      </c>
      <c r="H842" s="295" t="s">
        <v>1589</v>
      </c>
      <c r="I842" s="295" t="s">
        <v>1598</v>
      </c>
      <c r="J842" s="295" t="s">
        <v>255</v>
      </c>
      <c r="K842" s="295" t="s">
        <v>1603</v>
      </c>
      <c r="L842" s="286">
        <v>8</v>
      </c>
      <c r="M842" s="295" t="s">
        <v>171</v>
      </c>
    </row>
    <row r="843" spans="1:13" ht="15" customHeight="1" x14ac:dyDescent="0.25">
      <c r="A843" s="295" t="s">
        <v>1472</v>
      </c>
      <c r="B843" s="295" t="s">
        <v>1472</v>
      </c>
      <c r="C843" s="295" t="s">
        <v>1473</v>
      </c>
      <c r="D843" s="295" t="s">
        <v>1473</v>
      </c>
      <c r="E843" s="295" t="s">
        <v>1606</v>
      </c>
      <c r="F843" s="295" t="s">
        <v>3956</v>
      </c>
      <c r="G843" s="295" t="s">
        <v>168</v>
      </c>
      <c r="H843" s="295" t="s">
        <v>1589</v>
      </c>
      <c r="I843" s="295" t="s">
        <v>1598</v>
      </c>
      <c r="J843" s="295" t="s">
        <v>255</v>
      </c>
      <c r="K843" s="295" t="s">
        <v>1603</v>
      </c>
      <c r="L843" s="286">
        <v>0</v>
      </c>
      <c r="M843" s="295" t="s">
        <v>16372</v>
      </c>
    </row>
    <row r="844" spans="1:13" ht="15" customHeight="1" x14ac:dyDescent="0.25">
      <c r="A844" s="295" t="s">
        <v>3957</v>
      </c>
      <c r="B844" s="295" t="s">
        <v>3957</v>
      </c>
      <c r="C844" s="295" t="s">
        <v>3958</v>
      </c>
      <c r="D844" s="295" t="s">
        <v>3958</v>
      </c>
      <c r="E844" s="295" t="s">
        <v>1606</v>
      </c>
      <c r="F844" s="295" t="s">
        <v>3959</v>
      </c>
      <c r="G844" s="295" t="s">
        <v>168</v>
      </c>
      <c r="H844" s="295" t="s">
        <v>1589</v>
      </c>
      <c r="I844" s="295" t="s">
        <v>1598</v>
      </c>
      <c r="J844" s="295" t="s">
        <v>255</v>
      </c>
      <c r="K844" s="295" t="s">
        <v>1603</v>
      </c>
      <c r="L844" s="286">
        <v>0</v>
      </c>
      <c r="M844" s="295" t="s">
        <v>16372</v>
      </c>
    </row>
    <row r="845" spans="1:13" ht="15" customHeight="1" x14ac:dyDescent="0.25">
      <c r="A845" s="295" t="s">
        <v>3960</v>
      </c>
      <c r="B845" s="295" t="s">
        <v>3960</v>
      </c>
      <c r="C845" s="295" t="s">
        <v>3961</v>
      </c>
      <c r="D845" s="295" t="s">
        <v>3961</v>
      </c>
      <c r="E845" s="295" t="s">
        <v>2180</v>
      </c>
      <c r="F845" s="295" t="s">
        <v>3962</v>
      </c>
      <c r="G845" s="295" t="s">
        <v>168</v>
      </c>
      <c r="H845" s="295" t="s">
        <v>1589</v>
      </c>
      <c r="I845" s="295" t="s">
        <v>1598</v>
      </c>
      <c r="J845" s="295" t="s">
        <v>255</v>
      </c>
      <c r="K845" s="295" t="s">
        <v>1603</v>
      </c>
      <c r="L845" s="286">
        <v>8</v>
      </c>
      <c r="M845" s="295" t="s">
        <v>171</v>
      </c>
    </row>
    <row r="846" spans="1:13" ht="15" customHeight="1" x14ac:dyDescent="0.25">
      <c r="A846" s="295" t="s">
        <v>3963</v>
      </c>
      <c r="B846" s="295" t="s">
        <v>3963</v>
      </c>
      <c r="C846" s="295" t="s">
        <v>3964</v>
      </c>
      <c r="D846" s="295" t="s">
        <v>3964</v>
      </c>
      <c r="E846" s="295" t="s">
        <v>3965</v>
      </c>
      <c r="F846" s="295" t="s">
        <v>3966</v>
      </c>
      <c r="G846" s="295" t="s">
        <v>168</v>
      </c>
      <c r="H846" s="295" t="s">
        <v>1589</v>
      </c>
      <c r="I846" s="295" t="s">
        <v>1598</v>
      </c>
      <c r="J846" s="295" t="s">
        <v>255</v>
      </c>
      <c r="K846" s="295" t="s">
        <v>1603</v>
      </c>
      <c r="L846" s="286">
        <v>9</v>
      </c>
      <c r="M846" s="295" t="s">
        <v>171</v>
      </c>
    </row>
    <row r="847" spans="1:13" ht="15" customHeight="1" x14ac:dyDescent="0.25">
      <c r="A847" s="295" t="s">
        <v>3967</v>
      </c>
      <c r="B847" s="295" t="s">
        <v>3968</v>
      </c>
      <c r="C847" s="295" t="s">
        <v>3969</v>
      </c>
      <c r="D847" s="295" t="s">
        <v>3970</v>
      </c>
      <c r="E847" s="295" t="s">
        <v>3971</v>
      </c>
      <c r="F847" s="295" t="s">
        <v>3972</v>
      </c>
      <c r="G847" s="295" t="s">
        <v>168</v>
      </c>
      <c r="H847" s="295" t="s">
        <v>1632</v>
      </c>
      <c r="I847" s="295" t="s">
        <v>1598</v>
      </c>
      <c r="J847" s="295" t="s">
        <v>255</v>
      </c>
      <c r="K847" s="295" t="s">
        <v>1603</v>
      </c>
      <c r="L847" s="287">
        <v>8</v>
      </c>
      <c r="M847" s="295" t="s">
        <v>171</v>
      </c>
    </row>
    <row r="848" spans="1:13" ht="15" customHeight="1" x14ac:dyDescent="0.25">
      <c r="A848" s="295" t="s">
        <v>3973</v>
      </c>
      <c r="B848" s="295" t="s">
        <v>3973</v>
      </c>
      <c r="C848" s="295" t="s">
        <v>3974</v>
      </c>
      <c r="D848" s="295" t="s">
        <v>3974</v>
      </c>
      <c r="E848" s="295" t="s">
        <v>1606</v>
      </c>
      <c r="F848" s="295" t="s">
        <v>3975</v>
      </c>
      <c r="G848" s="295" t="s">
        <v>1676</v>
      </c>
      <c r="H848" s="295" t="s">
        <v>1589</v>
      </c>
      <c r="I848" s="295" t="s">
        <v>1598</v>
      </c>
      <c r="J848" s="295" t="s">
        <v>255</v>
      </c>
      <c r="K848" s="295" t="s">
        <v>1603</v>
      </c>
      <c r="L848" s="287">
        <v>4</v>
      </c>
      <c r="M848" s="295" t="s">
        <v>171</v>
      </c>
    </row>
    <row r="849" spans="1:13" ht="15" customHeight="1" x14ac:dyDescent="0.25">
      <c r="A849" s="295" t="s">
        <v>3976</v>
      </c>
      <c r="B849" s="295" t="s">
        <v>3976</v>
      </c>
      <c r="C849" s="295" t="s">
        <v>3977</v>
      </c>
      <c r="D849" s="295" t="s">
        <v>3977</v>
      </c>
      <c r="E849" s="295" t="s">
        <v>3978</v>
      </c>
      <c r="F849" s="295" t="s">
        <v>3979</v>
      </c>
      <c r="G849" s="295" t="s">
        <v>1678</v>
      </c>
      <c r="H849" s="295" t="s">
        <v>1589</v>
      </c>
      <c r="I849" s="295" t="s">
        <v>1598</v>
      </c>
      <c r="J849" s="295" t="s">
        <v>255</v>
      </c>
      <c r="K849" s="295" t="s">
        <v>1603</v>
      </c>
      <c r="L849" s="286">
        <v>4</v>
      </c>
      <c r="M849" s="295" t="s">
        <v>171</v>
      </c>
    </row>
    <row r="850" spans="1:13" ht="15" customHeight="1" x14ac:dyDescent="0.25">
      <c r="A850" s="295" t="s">
        <v>426</v>
      </c>
      <c r="B850" s="295" t="s">
        <v>426</v>
      </c>
      <c r="C850" s="295" t="s">
        <v>427</v>
      </c>
      <c r="D850" s="295" t="s">
        <v>427</v>
      </c>
      <c r="E850" s="295" t="s">
        <v>3049</v>
      </c>
      <c r="F850" s="295" t="s">
        <v>3980</v>
      </c>
      <c r="G850" s="295" t="s">
        <v>168</v>
      </c>
      <c r="H850" s="295" t="s">
        <v>1589</v>
      </c>
      <c r="I850" s="295" t="s">
        <v>1598</v>
      </c>
      <c r="J850" s="295" t="s">
        <v>255</v>
      </c>
      <c r="K850" s="295" t="s">
        <v>1603</v>
      </c>
      <c r="L850" s="286">
        <v>4</v>
      </c>
      <c r="M850" s="295" t="s">
        <v>171</v>
      </c>
    </row>
    <row r="851" spans="1:13" ht="15" customHeight="1" x14ac:dyDescent="0.25">
      <c r="A851" s="295" t="s">
        <v>3981</v>
      </c>
      <c r="B851" s="295" t="s">
        <v>3981</v>
      </c>
      <c r="C851" s="295" t="s">
        <v>3982</v>
      </c>
      <c r="D851" s="295" t="s">
        <v>3982</v>
      </c>
      <c r="E851" s="295" t="s">
        <v>1606</v>
      </c>
      <c r="F851" s="295" t="s">
        <v>3983</v>
      </c>
      <c r="G851" s="295" t="s">
        <v>1676</v>
      </c>
      <c r="H851" s="295" t="s">
        <v>1589</v>
      </c>
      <c r="I851" s="295" t="s">
        <v>1598</v>
      </c>
      <c r="J851" s="295" t="s">
        <v>255</v>
      </c>
      <c r="K851" s="295" t="s">
        <v>1603</v>
      </c>
      <c r="L851" s="287">
        <v>0</v>
      </c>
      <c r="M851" s="295" t="s">
        <v>16372</v>
      </c>
    </row>
    <row r="852" spans="1:13" ht="15" customHeight="1" x14ac:dyDescent="0.25">
      <c r="A852" s="295" t="s">
        <v>3968</v>
      </c>
      <c r="B852" s="295" t="s">
        <v>3968</v>
      </c>
      <c r="C852" s="295" t="s">
        <v>3970</v>
      </c>
      <c r="D852" s="295" t="s">
        <v>3970</v>
      </c>
      <c r="E852" s="295" t="s">
        <v>3984</v>
      </c>
      <c r="F852" s="295" t="s">
        <v>3972</v>
      </c>
      <c r="G852" s="295" t="s">
        <v>1678</v>
      </c>
      <c r="H852" s="295" t="s">
        <v>1589</v>
      </c>
      <c r="I852" s="295" t="s">
        <v>1598</v>
      </c>
      <c r="J852" s="295" t="s">
        <v>255</v>
      </c>
      <c r="K852" s="295" t="s">
        <v>1603</v>
      </c>
      <c r="L852" s="286">
        <v>8</v>
      </c>
      <c r="M852" s="295" t="s">
        <v>171</v>
      </c>
    </row>
    <row r="853" spans="1:13" ht="15" customHeight="1" x14ac:dyDescent="0.25">
      <c r="A853" s="295" t="s">
        <v>3985</v>
      </c>
      <c r="B853" s="295" t="s">
        <v>3985</v>
      </c>
      <c r="C853" s="295" t="s">
        <v>3986</v>
      </c>
      <c r="D853" s="295" t="s">
        <v>3986</v>
      </c>
      <c r="E853" s="295" t="s">
        <v>1606</v>
      </c>
      <c r="F853" s="295" t="s">
        <v>3983</v>
      </c>
      <c r="G853" s="295" t="s">
        <v>1678</v>
      </c>
      <c r="H853" s="295" t="s">
        <v>1589</v>
      </c>
      <c r="I853" s="295" t="s">
        <v>1598</v>
      </c>
      <c r="J853" s="295" t="s">
        <v>255</v>
      </c>
      <c r="K853" s="295" t="s">
        <v>1603</v>
      </c>
      <c r="L853" s="286">
        <v>0</v>
      </c>
      <c r="M853" s="295" t="s">
        <v>16372</v>
      </c>
    </row>
    <row r="854" spans="1:13" ht="15" customHeight="1" x14ac:dyDescent="0.25">
      <c r="A854" s="295" t="s">
        <v>3987</v>
      </c>
      <c r="B854" s="295" t="s">
        <v>3987</v>
      </c>
      <c r="C854" s="295" t="s">
        <v>374</v>
      </c>
      <c r="D854" s="295" t="s">
        <v>374</v>
      </c>
      <c r="E854" s="295" t="s">
        <v>1880</v>
      </c>
      <c r="F854" s="295" t="s">
        <v>3988</v>
      </c>
      <c r="G854" s="295" t="s">
        <v>168</v>
      </c>
      <c r="H854" s="295" t="s">
        <v>1589</v>
      </c>
      <c r="I854" s="295" t="s">
        <v>1598</v>
      </c>
      <c r="J854" s="295" t="s">
        <v>255</v>
      </c>
      <c r="K854" s="295" t="s">
        <v>1603</v>
      </c>
      <c r="L854" s="286">
        <v>8</v>
      </c>
      <c r="M854" s="295" t="s">
        <v>171</v>
      </c>
    </row>
    <row r="855" spans="1:13" ht="15" customHeight="1" x14ac:dyDescent="0.25">
      <c r="A855" s="295" t="s">
        <v>3989</v>
      </c>
      <c r="B855" s="295" t="s">
        <v>3989</v>
      </c>
      <c r="C855" s="295" t="s">
        <v>393</v>
      </c>
      <c r="D855" s="295" t="s">
        <v>393</v>
      </c>
      <c r="E855" s="295" t="s">
        <v>1606</v>
      </c>
      <c r="F855" s="295" t="s">
        <v>3945</v>
      </c>
      <c r="G855" s="295" t="s">
        <v>1594</v>
      </c>
      <c r="H855" s="295" t="s">
        <v>1589</v>
      </c>
      <c r="I855" s="295" t="s">
        <v>1598</v>
      </c>
      <c r="J855" s="295" t="s">
        <v>255</v>
      </c>
      <c r="L855" s="286">
        <v>7</v>
      </c>
      <c r="M855" s="295" t="s">
        <v>171</v>
      </c>
    </row>
    <row r="856" spans="1:13" ht="15" customHeight="1" x14ac:dyDescent="0.25">
      <c r="A856" s="295" t="s">
        <v>3990</v>
      </c>
      <c r="B856" s="295" t="s">
        <v>3990</v>
      </c>
      <c r="C856" s="295" t="s">
        <v>3991</v>
      </c>
      <c r="D856" s="295" t="s">
        <v>3991</v>
      </c>
      <c r="E856" s="295" t="s">
        <v>3992</v>
      </c>
      <c r="F856" s="295" t="s">
        <v>3993</v>
      </c>
      <c r="G856" s="295" t="s">
        <v>168</v>
      </c>
      <c r="H856" s="295" t="s">
        <v>1589</v>
      </c>
      <c r="I856" s="295" t="s">
        <v>1598</v>
      </c>
      <c r="J856" s="295" t="s">
        <v>255</v>
      </c>
      <c r="K856" s="295" t="s">
        <v>1603</v>
      </c>
      <c r="L856" s="286">
        <v>0</v>
      </c>
      <c r="M856" s="295" t="s">
        <v>16372</v>
      </c>
    </row>
    <row r="857" spans="1:13" ht="15" customHeight="1" x14ac:dyDescent="0.25">
      <c r="A857" s="295" t="s">
        <v>3994</v>
      </c>
      <c r="B857" s="295" t="s">
        <v>3994</v>
      </c>
      <c r="C857" s="295" t="s">
        <v>3995</v>
      </c>
      <c r="D857" s="295" t="s">
        <v>3995</v>
      </c>
      <c r="E857" s="295" t="s">
        <v>3921</v>
      </c>
      <c r="F857" s="295" t="s">
        <v>3996</v>
      </c>
      <c r="G857" s="295" t="s">
        <v>1594</v>
      </c>
      <c r="H857" s="295" t="s">
        <v>1589</v>
      </c>
      <c r="I857" s="295" t="s">
        <v>1598</v>
      </c>
      <c r="J857" s="295" t="s">
        <v>255</v>
      </c>
      <c r="L857" s="286">
        <v>0</v>
      </c>
      <c r="M857" s="295" t="s">
        <v>16372</v>
      </c>
    </row>
    <row r="858" spans="1:13" ht="15" customHeight="1" x14ac:dyDescent="0.25">
      <c r="A858" s="295" t="s">
        <v>3997</v>
      </c>
      <c r="B858" s="295" t="s">
        <v>3997</v>
      </c>
      <c r="C858" s="295" t="s">
        <v>3998</v>
      </c>
      <c r="D858" s="295" t="s">
        <v>3998</v>
      </c>
      <c r="E858" s="295" t="s">
        <v>1606</v>
      </c>
      <c r="F858" s="295" t="s">
        <v>3999</v>
      </c>
      <c r="G858" s="295" t="s">
        <v>168</v>
      </c>
      <c r="H858" s="295" t="s">
        <v>1589</v>
      </c>
      <c r="I858" s="295" t="s">
        <v>1598</v>
      </c>
      <c r="J858" s="295" t="s">
        <v>173</v>
      </c>
      <c r="K858" s="295" t="s">
        <v>1755</v>
      </c>
      <c r="L858" s="286">
        <v>0</v>
      </c>
      <c r="M858" s="295" t="s">
        <v>16372</v>
      </c>
    </row>
    <row r="859" spans="1:13" ht="15" customHeight="1" x14ac:dyDescent="0.25">
      <c r="A859" s="295" t="s">
        <v>4000</v>
      </c>
      <c r="B859" s="295" t="s">
        <v>4000</v>
      </c>
      <c r="C859" s="295" t="s">
        <v>4001</v>
      </c>
      <c r="D859" s="295" t="s">
        <v>4001</v>
      </c>
      <c r="E859" s="295" t="s">
        <v>1606</v>
      </c>
      <c r="F859" s="295" t="s">
        <v>4002</v>
      </c>
      <c r="G859" s="295" t="s">
        <v>1594</v>
      </c>
      <c r="H859" s="295" t="s">
        <v>1589</v>
      </c>
      <c r="I859" s="295" t="s">
        <v>1598</v>
      </c>
      <c r="J859" s="295" t="s">
        <v>173</v>
      </c>
      <c r="L859" s="286">
        <v>0</v>
      </c>
      <c r="M859" s="295" t="s">
        <v>16372</v>
      </c>
    </row>
    <row r="860" spans="1:13" ht="15" customHeight="1" x14ac:dyDescent="0.25">
      <c r="A860" s="295" t="s">
        <v>4003</v>
      </c>
      <c r="B860" s="295" t="s">
        <v>4003</v>
      </c>
      <c r="C860" s="295" t="s">
        <v>4004</v>
      </c>
      <c r="D860" s="295" t="s">
        <v>4004</v>
      </c>
      <c r="E860" s="295" t="s">
        <v>1606</v>
      </c>
      <c r="F860" s="295" t="s">
        <v>4005</v>
      </c>
      <c r="G860" s="295" t="s">
        <v>168</v>
      </c>
      <c r="H860" s="295" t="s">
        <v>1589</v>
      </c>
      <c r="I860" s="295" t="s">
        <v>1598</v>
      </c>
      <c r="J860" s="295" t="s">
        <v>177</v>
      </c>
      <c r="K860" s="295" t="s">
        <v>1603</v>
      </c>
      <c r="L860" s="286">
        <v>0</v>
      </c>
      <c r="M860" s="295" t="s">
        <v>16372</v>
      </c>
    </row>
    <row r="861" spans="1:13" ht="15" customHeight="1" x14ac:dyDescent="0.25">
      <c r="A861" s="295" t="s">
        <v>4006</v>
      </c>
      <c r="B861" s="295" t="s">
        <v>4006</v>
      </c>
      <c r="C861" s="295" t="s">
        <v>4007</v>
      </c>
      <c r="D861" s="295" t="s">
        <v>4007</v>
      </c>
      <c r="E861" s="295" t="s">
        <v>1606</v>
      </c>
      <c r="F861" s="295" t="s">
        <v>4008</v>
      </c>
      <c r="G861" s="295" t="s">
        <v>168</v>
      </c>
      <c r="H861" s="295" t="s">
        <v>1589</v>
      </c>
      <c r="I861" s="295" t="s">
        <v>1598</v>
      </c>
      <c r="J861" s="295" t="s">
        <v>177</v>
      </c>
      <c r="K861" s="295" t="s">
        <v>1603</v>
      </c>
      <c r="L861" s="286">
        <v>0</v>
      </c>
      <c r="M861" s="295" t="s">
        <v>16372</v>
      </c>
    </row>
    <row r="862" spans="1:13" ht="15" customHeight="1" x14ac:dyDescent="0.25">
      <c r="A862" s="295" t="s">
        <v>4009</v>
      </c>
      <c r="B862" s="295" t="s">
        <v>4009</v>
      </c>
      <c r="C862" s="295" t="s">
        <v>4010</v>
      </c>
      <c r="D862" s="295" t="s">
        <v>4010</v>
      </c>
      <c r="E862" s="295" t="s">
        <v>1606</v>
      </c>
      <c r="F862" s="295" t="s">
        <v>4011</v>
      </c>
      <c r="G862" s="295" t="s">
        <v>168</v>
      </c>
      <c r="H862" s="295" t="s">
        <v>1589</v>
      </c>
      <c r="I862" s="295" t="s">
        <v>1598</v>
      </c>
      <c r="J862" s="295" t="s">
        <v>177</v>
      </c>
      <c r="K862" s="295" t="s">
        <v>1603</v>
      </c>
      <c r="L862" s="286">
        <v>0</v>
      </c>
      <c r="M862" s="295" t="s">
        <v>16372</v>
      </c>
    </row>
    <row r="863" spans="1:13" ht="15" customHeight="1" x14ac:dyDescent="0.25">
      <c r="A863" s="295" t="s">
        <v>4012</v>
      </c>
      <c r="B863" s="295" t="s">
        <v>4012</v>
      </c>
      <c r="C863" s="295" t="s">
        <v>4013</v>
      </c>
      <c r="D863" s="295" t="s">
        <v>4013</v>
      </c>
      <c r="E863" s="295" t="s">
        <v>1606</v>
      </c>
      <c r="F863" s="295" t="s">
        <v>4014</v>
      </c>
      <c r="G863" s="295" t="s">
        <v>1594</v>
      </c>
      <c r="H863" s="295" t="s">
        <v>1589</v>
      </c>
      <c r="I863" s="295" t="s">
        <v>1598</v>
      </c>
      <c r="J863" s="295" t="s">
        <v>177</v>
      </c>
      <c r="L863" s="286">
        <v>0</v>
      </c>
      <c r="M863" s="295" t="s">
        <v>16372</v>
      </c>
    </row>
    <row r="864" spans="1:13" ht="15" customHeight="1" x14ac:dyDescent="0.25">
      <c r="A864" s="295" t="s">
        <v>4015</v>
      </c>
      <c r="B864" s="295" t="s">
        <v>4015</v>
      </c>
      <c r="C864" s="295" t="s">
        <v>4016</v>
      </c>
      <c r="D864" s="295" t="s">
        <v>4016</v>
      </c>
      <c r="E864" s="295" t="s">
        <v>4017</v>
      </c>
      <c r="F864" s="295" t="s">
        <v>4018</v>
      </c>
      <c r="G864" s="295" t="s">
        <v>168</v>
      </c>
      <c r="H864" s="295" t="s">
        <v>1589</v>
      </c>
      <c r="I864" s="295" t="s">
        <v>1714</v>
      </c>
      <c r="J864" s="295" t="s">
        <v>231</v>
      </c>
      <c r="K864" s="295" t="s">
        <v>1892</v>
      </c>
      <c r="L864" s="286">
        <v>6</v>
      </c>
      <c r="M864" s="295" t="s">
        <v>171</v>
      </c>
    </row>
    <row r="865" spans="1:13" ht="15" customHeight="1" x14ac:dyDescent="0.25">
      <c r="A865" s="295" t="s">
        <v>4019</v>
      </c>
      <c r="B865" s="295" t="s">
        <v>4019</v>
      </c>
      <c r="C865" s="295" t="s">
        <v>4020</v>
      </c>
      <c r="D865" s="295" t="s">
        <v>4020</v>
      </c>
      <c r="E865" s="295" t="s">
        <v>4017</v>
      </c>
      <c r="F865" s="295" t="s">
        <v>4021</v>
      </c>
      <c r="G865" s="295" t="s">
        <v>168</v>
      </c>
      <c r="H865" s="295" t="s">
        <v>1589</v>
      </c>
      <c r="I865" s="295" t="s">
        <v>1714</v>
      </c>
      <c r="J865" s="295" t="s">
        <v>231</v>
      </c>
      <c r="K865" s="295" t="s">
        <v>1892</v>
      </c>
      <c r="L865" s="286">
        <v>8</v>
      </c>
      <c r="M865" s="295" t="s">
        <v>171</v>
      </c>
    </row>
    <row r="866" spans="1:13" ht="15" customHeight="1" x14ac:dyDescent="0.25">
      <c r="A866" s="295" t="s">
        <v>4022</v>
      </c>
      <c r="B866" s="295" t="s">
        <v>4022</v>
      </c>
      <c r="C866" s="295" t="s">
        <v>4023</v>
      </c>
      <c r="D866" s="295" t="s">
        <v>4023</v>
      </c>
      <c r="E866" s="295" t="s">
        <v>2455</v>
      </c>
      <c r="F866" s="295" t="s">
        <v>4024</v>
      </c>
      <c r="G866" s="295" t="s">
        <v>168</v>
      </c>
      <c r="H866" s="295" t="s">
        <v>1589</v>
      </c>
      <c r="I866" s="295" t="s">
        <v>1714</v>
      </c>
      <c r="J866" s="295" t="s">
        <v>231</v>
      </c>
      <c r="K866" s="295" t="s">
        <v>1892</v>
      </c>
      <c r="L866" s="286">
        <v>8</v>
      </c>
      <c r="M866" s="295" t="s">
        <v>171</v>
      </c>
    </row>
    <row r="867" spans="1:13" ht="15" customHeight="1" x14ac:dyDescent="0.25">
      <c r="A867" s="295" t="s">
        <v>4025</v>
      </c>
      <c r="B867" s="295" t="s">
        <v>4025</v>
      </c>
      <c r="C867" s="295" t="s">
        <v>4026</v>
      </c>
      <c r="D867" s="295" t="s">
        <v>4026</v>
      </c>
      <c r="E867" s="295" t="s">
        <v>4027</v>
      </c>
      <c r="F867" s="295" t="s">
        <v>4028</v>
      </c>
      <c r="G867" s="295" t="s">
        <v>1676</v>
      </c>
      <c r="H867" s="295" t="s">
        <v>1589</v>
      </c>
      <c r="I867" s="295" t="s">
        <v>1714</v>
      </c>
      <c r="J867" s="295" t="s">
        <v>231</v>
      </c>
      <c r="K867" s="295" t="s">
        <v>1892</v>
      </c>
      <c r="L867" s="287">
        <v>7</v>
      </c>
      <c r="M867" s="295" t="s">
        <v>171</v>
      </c>
    </row>
    <row r="868" spans="1:13" ht="15" customHeight="1" x14ac:dyDescent="0.25">
      <c r="A868" s="295" t="s">
        <v>4029</v>
      </c>
      <c r="B868" s="295" t="s">
        <v>4029</v>
      </c>
      <c r="C868" s="295" t="s">
        <v>4030</v>
      </c>
      <c r="D868" s="295" t="s">
        <v>4030</v>
      </c>
      <c r="E868" s="295" t="s">
        <v>4027</v>
      </c>
      <c r="F868" s="295" t="s">
        <v>4028</v>
      </c>
      <c r="G868" s="295" t="s">
        <v>1678</v>
      </c>
      <c r="H868" s="295" t="s">
        <v>1589</v>
      </c>
      <c r="I868" s="295" t="s">
        <v>1714</v>
      </c>
      <c r="J868" s="295" t="s">
        <v>231</v>
      </c>
      <c r="K868" s="295" t="s">
        <v>1892</v>
      </c>
      <c r="L868" s="287">
        <v>7</v>
      </c>
      <c r="M868" s="295" t="s">
        <v>171</v>
      </c>
    </row>
    <row r="869" spans="1:13" ht="15" customHeight="1" x14ac:dyDescent="0.25">
      <c r="A869" s="295" t="s">
        <v>4031</v>
      </c>
      <c r="B869" s="295" t="s">
        <v>4031</v>
      </c>
      <c r="C869" s="295" t="s">
        <v>4032</v>
      </c>
      <c r="D869" s="295" t="s">
        <v>4032</v>
      </c>
      <c r="E869" s="295" t="s">
        <v>4033</v>
      </c>
      <c r="F869" s="295" t="s">
        <v>4034</v>
      </c>
      <c r="G869" s="295" t="s">
        <v>1678</v>
      </c>
      <c r="H869" s="295" t="s">
        <v>1589</v>
      </c>
      <c r="I869" s="295" t="s">
        <v>1714</v>
      </c>
      <c r="J869" s="295" t="s">
        <v>231</v>
      </c>
      <c r="K869" s="295" t="s">
        <v>1892</v>
      </c>
      <c r="L869" s="286">
        <v>7</v>
      </c>
      <c r="M869" s="295" t="s">
        <v>171</v>
      </c>
    </row>
    <row r="870" spans="1:13" ht="15" customHeight="1" x14ac:dyDescent="0.25">
      <c r="A870" s="295" t="s">
        <v>4036</v>
      </c>
      <c r="B870" s="295" t="s">
        <v>4036</v>
      </c>
      <c r="C870" s="295" t="s">
        <v>4037</v>
      </c>
      <c r="D870" s="295" t="s">
        <v>4037</v>
      </c>
      <c r="E870" s="295" t="s">
        <v>4038</v>
      </c>
      <c r="F870" s="295" t="s">
        <v>4039</v>
      </c>
      <c r="G870" s="295" t="s">
        <v>168</v>
      </c>
      <c r="H870" s="295" t="s">
        <v>1589</v>
      </c>
      <c r="I870" s="295" t="s">
        <v>1714</v>
      </c>
      <c r="J870" s="295" t="s">
        <v>231</v>
      </c>
      <c r="K870" s="295" t="s">
        <v>1892</v>
      </c>
      <c r="L870" s="286">
        <v>4</v>
      </c>
      <c r="M870" s="295" t="s">
        <v>171</v>
      </c>
    </row>
    <row r="871" spans="1:13" ht="15" customHeight="1" x14ac:dyDescent="0.25">
      <c r="A871" s="295" t="s">
        <v>4040</v>
      </c>
      <c r="B871" s="295" t="s">
        <v>4040</v>
      </c>
      <c r="C871" s="295" t="s">
        <v>4041</v>
      </c>
      <c r="D871" s="295" t="s">
        <v>4041</v>
      </c>
      <c r="E871" s="295" t="s">
        <v>4042</v>
      </c>
      <c r="F871" s="295" t="s">
        <v>4043</v>
      </c>
      <c r="G871" s="295" t="s">
        <v>168</v>
      </c>
      <c r="H871" s="295" t="s">
        <v>1589</v>
      </c>
      <c r="I871" s="295" t="s">
        <v>1714</v>
      </c>
      <c r="J871" s="295" t="s">
        <v>231</v>
      </c>
      <c r="K871" s="295" t="s">
        <v>1892</v>
      </c>
      <c r="L871" s="286">
        <v>8</v>
      </c>
      <c r="M871" s="295" t="s">
        <v>171</v>
      </c>
    </row>
    <row r="872" spans="1:13" ht="15" customHeight="1" x14ac:dyDescent="0.25">
      <c r="A872" s="295" t="s">
        <v>4044</v>
      </c>
      <c r="B872" s="295" t="s">
        <v>4044</v>
      </c>
      <c r="C872" s="295" t="s">
        <v>4045</v>
      </c>
      <c r="D872" s="295" t="s">
        <v>4045</v>
      </c>
      <c r="E872" s="295" t="s">
        <v>4046</v>
      </c>
      <c r="F872" s="295" t="s">
        <v>4047</v>
      </c>
      <c r="G872" s="295" t="s">
        <v>168</v>
      </c>
      <c r="H872" s="295" t="s">
        <v>1589</v>
      </c>
      <c r="I872" s="295" t="s">
        <v>1714</v>
      </c>
      <c r="J872" s="295" t="s">
        <v>231</v>
      </c>
      <c r="K872" s="295" t="s">
        <v>1892</v>
      </c>
      <c r="L872" s="286">
        <v>9</v>
      </c>
      <c r="M872" s="295" t="s">
        <v>171</v>
      </c>
    </row>
    <row r="873" spans="1:13" ht="15" customHeight="1" x14ac:dyDescent="0.25">
      <c r="A873" s="295" t="s">
        <v>4048</v>
      </c>
      <c r="B873" s="295" t="s">
        <v>4048</v>
      </c>
      <c r="C873" s="295" t="s">
        <v>4049</v>
      </c>
      <c r="D873" s="295" t="s">
        <v>4049</v>
      </c>
      <c r="E873" s="295" t="s">
        <v>4050</v>
      </c>
      <c r="F873" s="295" t="s">
        <v>4051</v>
      </c>
      <c r="G873" s="295" t="s">
        <v>168</v>
      </c>
      <c r="H873" s="295" t="s">
        <v>1589</v>
      </c>
      <c r="I873" s="295" t="s">
        <v>1714</v>
      </c>
      <c r="J873" s="295" t="s">
        <v>231</v>
      </c>
      <c r="K873" s="295" t="s">
        <v>1892</v>
      </c>
      <c r="L873" s="287">
        <v>9</v>
      </c>
      <c r="M873" s="295" t="s">
        <v>171</v>
      </c>
    </row>
    <row r="874" spans="1:13" ht="15" customHeight="1" x14ac:dyDescent="0.25">
      <c r="A874" s="295" t="s">
        <v>4052</v>
      </c>
      <c r="B874" s="295" t="s">
        <v>4048</v>
      </c>
      <c r="C874" s="295" t="s">
        <v>4053</v>
      </c>
      <c r="D874" s="295" t="s">
        <v>4049</v>
      </c>
      <c r="E874" s="295" t="s">
        <v>4050</v>
      </c>
      <c r="F874" s="295" t="s">
        <v>4051</v>
      </c>
      <c r="G874" s="295" t="s">
        <v>1678</v>
      </c>
      <c r="H874" s="295" t="s">
        <v>1632</v>
      </c>
      <c r="I874" s="295" t="s">
        <v>1714</v>
      </c>
      <c r="J874" s="295" t="s">
        <v>231</v>
      </c>
      <c r="K874" s="295" t="s">
        <v>1892</v>
      </c>
      <c r="L874" s="287">
        <v>9</v>
      </c>
      <c r="M874" s="295" t="s">
        <v>171</v>
      </c>
    </row>
    <row r="875" spans="1:13" ht="15" customHeight="1" x14ac:dyDescent="0.25">
      <c r="A875" s="295" t="s">
        <v>4054</v>
      </c>
      <c r="B875" s="295" t="s">
        <v>4055</v>
      </c>
      <c r="C875" s="295" t="s">
        <v>4056</v>
      </c>
      <c r="D875" s="295" t="s">
        <v>4057</v>
      </c>
      <c r="E875" s="295" t="s">
        <v>4058</v>
      </c>
      <c r="F875" s="295" t="s">
        <v>4059</v>
      </c>
      <c r="G875" s="295" t="s">
        <v>1678</v>
      </c>
      <c r="H875" s="295" t="s">
        <v>1632</v>
      </c>
      <c r="I875" s="295" t="s">
        <v>1714</v>
      </c>
      <c r="J875" s="295" t="s">
        <v>231</v>
      </c>
      <c r="K875" s="295" t="s">
        <v>1892</v>
      </c>
      <c r="L875" s="286">
        <v>10</v>
      </c>
      <c r="M875" s="295" t="s">
        <v>171</v>
      </c>
    </row>
    <row r="876" spans="1:13" ht="15" customHeight="1" x14ac:dyDescent="0.25">
      <c r="A876" s="295" t="s">
        <v>4060</v>
      </c>
      <c r="B876" s="295" t="s">
        <v>4060</v>
      </c>
      <c r="C876" s="295" t="s">
        <v>4061</v>
      </c>
      <c r="D876" s="295" t="s">
        <v>4061</v>
      </c>
      <c r="E876" s="295" t="s">
        <v>4062</v>
      </c>
      <c r="F876" s="295" t="s">
        <v>4063</v>
      </c>
      <c r="G876" s="295" t="s">
        <v>168</v>
      </c>
      <c r="H876" s="295" t="s">
        <v>1589</v>
      </c>
      <c r="I876" s="295" t="s">
        <v>1714</v>
      </c>
      <c r="J876" s="295" t="s">
        <v>231</v>
      </c>
      <c r="K876" s="295" t="s">
        <v>1892</v>
      </c>
      <c r="L876" s="286">
        <v>3</v>
      </c>
      <c r="M876" s="295" t="s">
        <v>171</v>
      </c>
    </row>
    <row r="877" spans="1:13" ht="15" customHeight="1" x14ac:dyDescent="0.25">
      <c r="A877" s="295" t="s">
        <v>4064</v>
      </c>
      <c r="B877" s="295" t="s">
        <v>4064</v>
      </c>
      <c r="C877" s="295" t="s">
        <v>4065</v>
      </c>
      <c r="D877" s="295" t="s">
        <v>4065</v>
      </c>
      <c r="E877" s="295" t="s">
        <v>4066</v>
      </c>
      <c r="F877" s="295" t="s">
        <v>4067</v>
      </c>
      <c r="G877" s="295" t="s">
        <v>168</v>
      </c>
      <c r="H877" s="295" t="s">
        <v>1589</v>
      </c>
      <c r="I877" s="295" t="s">
        <v>1714</v>
      </c>
      <c r="J877" s="295" t="s">
        <v>231</v>
      </c>
      <c r="K877" s="295" t="s">
        <v>1892</v>
      </c>
      <c r="L877" s="286">
        <v>10</v>
      </c>
      <c r="M877" s="295" t="s">
        <v>171</v>
      </c>
    </row>
    <row r="878" spans="1:13" ht="15" customHeight="1" x14ac:dyDescent="0.25">
      <c r="A878" s="295" t="s">
        <v>375</v>
      </c>
      <c r="B878" s="295" t="s">
        <v>375</v>
      </c>
      <c r="C878" s="295" t="s">
        <v>376</v>
      </c>
      <c r="D878" s="295" t="s">
        <v>376</v>
      </c>
      <c r="E878" s="295" t="s">
        <v>4068</v>
      </c>
      <c r="F878" s="295" t="s">
        <v>4069</v>
      </c>
      <c r="G878" s="295" t="s">
        <v>1676</v>
      </c>
      <c r="H878" s="295" t="s">
        <v>1589</v>
      </c>
      <c r="I878" s="295" t="s">
        <v>1714</v>
      </c>
      <c r="J878" s="295" t="s">
        <v>231</v>
      </c>
      <c r="K878" s="295" t="s">
        <v>1892</v>
      </c>
      <c r="L878" s="286">
        <v>8</v>
      </c>
      <c r="M878" s="295" t="s">
        <v>171</v>
      </c>
    </row>
    <row r="879" spans="1:13" ht="15" customHeight="1" x14ac:dyDescent="0.25">
      <c r="A879" s="295" t="s">
        <v>4071</v>
      </c>
      <c r="B879" s="295" t="s">
        <v>377</v>
      </c>
      <c r="C879" s="295" t="s">
        <v>4072</v>
      </c>
      <c r="D879" s="295" t="s">
        <v>378</v>
      </c>
      <c r="E879" s="295" t="s">
        <v>4073</v>
      </c>
      <c r="F879" s="295" t="s">
        <v>4069</v>
      </c>
      <c r="G879" s="295" t="s">
        <v>1678</v>
      </c>
      <c r="H879" s="295" t="s">
        <v>1632</v>
      </c>
      <c r="I879" s="295" t="s">
        <v>1714</v>
      </c>
      <c r="J879" s="295" t="s">
        <v>231</v>
      </c>
      <c r="K879" s="295" t="s">
        <v>1892</v>
      </c>
      <c r="L879" s="286">
        <v>8</v>
      </c>
      <c r="M879" s="295" t="s">
        <v>171</v>
      </c>
    </row>
    <row r="880" spans="1:13" ht="15" customHeight="1" x14ac:dyDescent="0.25">
      <c r="A880" s="295" t="s">
        <v>377</v>
      </c>
      <c r="B880" s="295" t="s">
        <v>377</v>
      </c>
      <c r="C880" s="295" t="s">
        <v>378</v>
      </c>
      <c r="D880" s="295" t="s">
        <v>378</v>
      </c>
      <c r="E880" s="295" t="s">
        <v>4068</v>
      </c>
      <c r="F880" s="295" t="s">
        <v>4069</v>
      </c>
      <c r="G880" s="295" t="s">
        <v>1678</v>
      </c>
      <c r="H880" s="295" t="s">
        <v>1589</v>
      </c>
      <c r="I880" s="295" t="s">
        <v>1714</v>
      </c>
      <c r="J880" s="295" t="s">
        <v>231</v>
      </c>
      <c r="K880" s="295" t="s">
        <v>1892</v>
      </c>
      <c r="L880" s="286">
        <v>8</v>
      </c>
      <c r="M880" s="295" t="s">
        <v>171</v>
      </c>
    </row>
    <row r="881" spans="1:13" ht="15" customHeight="1" x14ac:dyDescent="0.25">
      <c r="A881" s="295" t="s">
        <v>4070</v>
      </c>
      <c r="B881" s="295" t="s">
        <v>377</v>
      </c>
      <c r="C881" s="295" t="s">
        <v>4074</v>
      </c>
      <c r="D881" s="295" t="s">
        <v>378</v>
      </c>
      <c r="E881" s="295" t="s">
        <v>4068</v>
      </c>
      <c r="F881" s="295" t="s">
        <v>4069</v>
      </c>
      <c r="G881" s="295" t="s">
        <v>1678</v>
      </c>
      <c r="H881" s="295" t="s">
        <v>1632</v>
      </c>
      <c r="I881" s="295" t="s">
        <v>1714</v>
      </c>
      <c r="J881" s="295" t="s">
        <v>231</v>
      </c>
      <c r="K881" s="295" t="s">
        <v>1892</v>
      </c>
      <c r="L881" s="286">
        <v>8</v>
      </c>
      <c r="M881" s="295" t="s">
        <v>171</v>
      </c>
    </row>
    <row r="882" spans="1:13" ht="15" customHeight="1" x14ac:dyDescent="0.25">
      <c r="A882" s="295" t="s">
        <v>4075</v>
      </c>
      <c r="B882" s="295" t="s">
        <v>4075</v>
      </c>
      <c r="C882" s="295" t="s">
        <v>4076</v>
      </c>
      <c r="D882" s="295" t="s">
        <v>4076</v>
      </c>
      <c r="E882" s="295" t="s">
        <v>4077</v>
      </c>
      <c r="F882" s="295" t="s">
        <v>4078</v>
      </c>
      <c r="G882" s="295" t="s">
        <v>168</v>
      </c>
      <c r="H882" s="295" t="s">
        <v>1589</v>
      </c>
      <c r="I882" s="295" t="s">
        <v>1714</v>
      </c>
      <c r="J882" s="295" t="s">
        <v>231</v>
      </c>
      <c r="K882" s="295" t="s">
        <v>1892</v>
      </c>
      <c r="L882" s="286">
        <v>10</v>
      </c>
      <c r="M882" s="295" t="s">
        <v>171</v>
      </c>
    </row>
    <row r="883" spans="1:13" ht="15" customHeight="1" x14ac:dyDescent="0.25">
      <c r="A883" s="295" t="s">
        <v>4079</v>
      </c>
      <c r="B883" s="295" t="s">
        <v>4079</v>
      </c>
      <c r="C883" s="295" t="s">
        <v>4080</v>
      </c>
      <c r="D883" s="295" t="s">
        <v>4080</v>
      </c>
      <c r="E883" s="295" t="s">
        <v>4081</v>
      </c>
      <c r="F883" s="295" t="s">
        <v>4082</v>
      </c>
      <c r="G883" s="295" t="s">
        <v>168</v>
      </c>
      <c r="H883" s="295" t="s">
        <v>1589</v>
      </c>
      <c r="I883" s="295" t="s">
        <v>1714</v>
      </c>
      <c r="J883" s="295" t="s">
        <v>231</v>
      </c>
      <c r="K883" s="295" t="s">
        <v>1892</v>
      </c>
      <c r="L883" s="286">
        <v>5</v>
      </c>
      <c r="M883" s="295" t="s">
        <v>171</v>
      </c>
    </row>
    <row r="884" spans="1:13" ht="15" customHeight="1" x14ac:dyDescent="0.25">
      <c r="A884" s="295" t="s">
        <v>4083</v>
      </c>
      <c r="B884" s="295" t="s">
        <v>4083</v>
      </c>
      <c r="C884" s="295" t="s">
        <v>4084</v>
      </c>
      <c r="D884" s="295" t="s">
        <v>4084</v>
      </c>
      <c r="E884" s="295" t="s">
        <v>4085</v>
      </c>
      <c r="F884" s="295" t="s">
        <v>4086</v>
      </c>
      <c r="G884" s="295" t="s">
        <v>1676</v>
      </c>
      <c r="H884" s="295" t="s">
        <v>1589</v>
      </c>
      <c r="I884" s="295" t="s">
        <v>1714</v>
      </c>
      <c r="J884" s="295" t="s">
        <v>231</v>
      </c>
      <c r="K884" s="295" t="s">
        <v>1892</v>
      </c>
      <c r="L884" s="287">
        <v>7</v>
      </c>
      <c r="M884" s="295" t="s">
        <v>171</v>
      </c>
    </row>
    <row r="885" spans="1:13" ht="15" customHeight="1" x14ac:dyDescent="0.25">
      <c r="A885" s="295" t="s">
        <v>4087</v>
      </c>
      <c r="B885" s="295" t="s">
        <v>4083</v>
      </c>
      <c r="C885" s="295" t="s">
        <v>4088</v>
      </c>
      <c r="D885" s="295" t="s">
        <v>4084</v>
      </c>
      <c r="E885" s="295" t="s">
        <v>4085</v>
      </c>
      <c r="F885" s="295" t="s">
        <v>4089</v>
      </c>
      <c r="G885" s="295" t="s">
        <v>1738</v>
      </c>
      <c r="H885" s="295" t="s">
        <v>1632</v>
      </c>
      <c r="I885" s="295" t="s">
        <v>1714</v>
      </c>
      <c r="J885" s="295" t="s">
        <v>231</v>
      </c>
      <c r="K885" s="295" t="s">
        <v>1892</v>
      </c>
      <c r="L885" s="286">
        <v>7</v>
      </c>
      <c r="M885" s="295" t="s">
        <v>171</v>
      </c>
    </row>
    <row r="886" spans="1:13" ht="15" customHeight="1" x14ac:dyDescent="0.25">
      <c r="A886" s="295" t="s">
        <v>4090</v>
      </c>
      <c r="B886" s="295" t="s">
        <v>4090</v>
      </c>
      <c r="C886" s="295" t="s">
        <v>4091</v>
      </c>
      <c r="D886" s="295" t="s">
        <v>4091</v>
      </c>
      <c r="E886" s="295" t="s">
        <v>4092</v>
      </c>
      <c r="F886" s="295" t="s">
        <v>4093</v>
      </c>
      <c r="G886" s="295" t="s">
        <v>1738</v>
      </c>
      <c r="H886" s="295" t="s">
        <v>1589</v>
      </c>
      <c r="I886" s="295" t="s">
        <v>1714</v>
      </c>
      <c r="J886" s="295" t="s">
        <v>231</v>
      </c>
      <c r="K886" s="295" t="s">
        <v>1892</v>
      </c>
      <c r="L886" s="286">
        <v>8</v>
      </c>
      <c r="M886" s="295" t="s">
        <v>171</v>
      </c>
    </row>
    <row r="887" spans="1:13" ht="15" customHeight="1" x14ac:dyDescent="0.25">
      <c r="A887" s="295" t="s">
        <v>4094</v>
      </c>
      <c r="B887" s="295" t="s">
        <v>4094</v>
      </c>
      <c r="C887" s="295" t="s">
        <v>4095</v>
      </c>
      <c r="D887" s="295" t="s">
        <v>4095</v>
      </c>
      <c r="E887" s="295" t="s">
        <v>4096</v>
      </c>
      <c r="F887" s="295" t="s">
        <v>4097</v>
      </c>
      <c r="G887" s="295" t="s">
        <v>168</v>
      </c>
      <c r="H887" s="295" t="s">
        <v>1589</v>
      </c>
      <c r="I887" s="295" t="s">
        <v>1714</v>
      </c>
      <c r="J887" s="295" t="s">
        <v>231</v>
      </c>
      <c r="K887" s="295" t="s">
        <v>1892</v>
      </c>
      <c r="L887" s="286">
        <v>5</v>
      </c>
      <c r="M887" s="295" t="s">
        <v>171</v>
      </c>
    </row>
    <row r="888" spans="1:13" ht="15" customHeight="1" x14ac:dyDescent="0.25">
      <c r="A888" s="295" t="s">
        <v>4098</v>
      </c>
      <c r="B888" s="295" t="s">
        <v>4098</v>
      </c>
      <c r="C888" s="295" t="s">
        <v>4099</v>
      </c>
      <c r="D888" s="295" t="s">
        <v>4099</v>
      </c>
      <c r="E888" s="295" t="s">
        <v>4100</v>
      </c>
      <c r="F888" s="295" t="s">
        <v>4101</v>
      </c>
      <c r="G888" s="295" t="s">
        <v>168</v>
      </c>
      <c r="H888" s="295" t="s">
        <v>1589</v>
      </c>
      <c r="I888" s="295" t="s">
        <v>1714</v>
      </c>
      <c r="J888" s="295" t="s">
        <v>231</v>
      </c>
      <c r="K888" s="295" t="s">
        <v>1892</v>
      </c>
      <c r="L888" s="286">
        <v>7</v>
      </c>
      <c r="M888" s="295" t="s">
        <v>171</v>
      </c>
    </row>
    <row r="889" spans="1:13" ht="15" customHeight="1" x14ac:dyDescent="0.25">
      <c r="A889" s="295" t="s">
        <v>380</v>
      </c>
      <c r="B889" s="295" t="s">
        <v>380</v>
      </c>
      <c r="C889" s="295" t="s">
        <v>381</v>
      </c>
      <c r="D889" s="295" t="s">
        <v>381</v>
      </c>
      <c r="E889" s="295" t="s">
        <v>4102</v>
      </c>
      <c r="F889" s="295" t="s">
        <v>4103</v>
      </c>
      <c r="G889" s="295" t="s">
        <v>168</v>
      </c>
      <c r="H889" s="295" t="s">
        <v>1589</v>
      </c>
      <c r="I889" s="295" t="s">
        <v>1714</v>
      </c>
      <c r="J889" s="295" t="s">
        <v>231</v>
      </c>
      <c r="K889" s="295" t="s">
        <v>1892</v>
      </c>
      <c r="L889" s="286">
        <v>8</v>
      </c>
      <c r="M889" s="295" t="s">
        <v>171</v>
      </c>
    </row>
    <row r="890" spans="1:13" ht="15" customHeight="1" x14ac:dyDescent="0.25">
      <c r="A890" s="295" t="s">
        <v>4104</v>
      </c>
      <c r="B890" s="295" t="s">
        <v>4104</v>
      </c>
      <c r="C890" s="295" t="s">
        <v>4105</v>
      </c>
      <c r="D890" s="295" t="s">
        <v>4105</v>
      </c>
      <c r="E890" s="295" t="s">
        <v>3367</v>
      </c>
      <c r="F890" s="295" t="s">
        <v>4106</v>
      </c>
      <c r="G890" s="295" t="s">
        <v>1676</v>
      </c>
      <c r="H890" s="295" t="s">
        <v>1589</v>
      </c>
      <c r="I890" s="295" t="s">
        <v>1714</v>
      </c>
      <c r="J890" s="295" t="s">
        <v>231</v>
      </c>
      <c r="K890" s="295" t="s">
        <v>1892</v>
      </c>
      <c r="L890" s="287">
        <v>10</v>
      </c>
      <c r="M890" s="295" t="s">
        <v>171</v>
      </c>
    </row>
    <row r="891" spans="1:13" ht="15" customHeight="1" x14ac:dyDescent="0.25">
      <c r="A891" s="295" t="s">
        <v>4107</v>
      </c>
      <c r="B891" s="295" t="s">
        <v>4107</v>
      </c>
      <c r="C891" s="295" t="s">
        <v>4108</v>
      </c>
      <c r="D891" s="295" t="s">
        <v>4108</v>
      </c>
      <c r="E891" s="295" t="s">
        <v>3367</v>
      </c>
      <c r="F891" s="295" t="s">
        <v>4106</v>
      </c>
      <c r="G891" s="295" t="s">
        <v>1678</v>
      </c>
      <c r="H891" s="295" t="s">
        <v>1589</v>
      </c>
      <c r="I891" s="295" t="s">
        <v>1714</v>
      </c>
      <c r="J891" s="295" t="s">
        <v>231</v>
      </c>
      <c r="K891" s="295" t="s">
        <v>1892</v>
      </c>
      <c r="L891" s="286">
        <v>10</v>
      </c>
      <c r="M891" s="295" t="s">
        <v>171</v>
      </c>
    </row>
    <row r="892" spans="1:13" ht="15" customHeight="1" x14ac:dyDescent="0.25">
      <c r="A892" s="295" t="s">
        <v>4109</v>
      </c>
      <c r="B892" s="295" t="s">
        <v>4109</v>
      </c>
      <c r="C892" s="295" t="s">
        <v>4110</v>
      </c>
      <c r="D892" s="295" t="s">
        <v>4110</v>
      </c>
      <c r="E892" s="295" t="s">
        <v>4111</v>
      </c>
      <c r="F892" s="295" t="s">
        <v>4112</v>
      </c>
      <c r="G892" s="295" t="s">
        <v>168</v>
      </c>
      <c r="H892" s="295" t="s">
        <v>1589</v>
      </c>
      <c r="I892" s="295" t="s">
        <v>1714</v>
      </c>
      <c r="J892" s="295" t="s">
        <v>231</v>
      </c>
      <c r="K892" s="295" t="s">
        <v>1892</v>
      </c>
      <c r="L892" s="286">
        <v>10</v>
      </c>
      <c r="M892" s="295" t="s">
        <v>171</v>
      </c>
    </row>
    <row r="893" spans="1:13" ht="15" customHeight="1" x14ac:dyDescent="0.25">
      <c r="A893" s="295" t="s">
        <v>4114</v>
      </c>
      <c r="B893" s="295" t="s">
        <v>4114</v>
      </c>
      <c r="C893" s="295" t="s">
        <v>4115</v>
      </c>
      <c r="D893" s="295" t="s">
        <v>4115</v>
      </c>
      <c r="E893" s="295" t="s">
        <v>4116</v>
      </c>
      <c r="F893" s="295" t="s">
        <v>4117</v>
      </c>
      <c r="G893" s="295" t="s">
        <v>168</v>
      </c>
      <c r="H893" s="295" t="s">
        <v>1589</v>
      </c>
      <c r="I893" s="295" t="s">
        <v>1714</v>
      </c>
      <c r="J893" s="295" t="s">
        <v>231</v>
      </c>
      <c r="K893" s="295" t="s">
        <v>1892</v>
      </c>
      <c r="L893" s="286">
        <v>5</v>
      </c>
      <c r="M893" s="295" t="s">
        <v>171</v>
      </c>
    </row>
    <row r="894" spans="1:13" ht="15" customHeight="1" x14ac:dyDescent="0.25">
      <c r="A894" s="295" t="s">
        <v>382</v>
      </c>
      <c r="B894" s="295" t="s">
        <v>382</v>
      </c>
      <c r="C894" s="295" t="s">
        <v>383</v>
      </c>
      <c r="D894" s="295" t="s">
        <v>383</v>
      </c>
      <c r="E894" s="295" t="s">
        <v>4118</v>
      </c>
      <c r="F894" s="295" t="s">
        <v>4119</v>
      </c>
      <c r="G894" s="295" t="s">
        <v>168</v>
      </c>
      <c r="H894" s="295" t="s">
        <v>1589</v>
      </c>
      <c r="I894" s="295" t="s">
        <v>1714</v>
      </c>
      <c r="J894" s="295" t="s">
        <v>231</v>
      </c>
      <c r="K894" s="295" t="s">
        <v>1892</v>
      </c>
      <c r="L894" s="286">
        <v>4</v>
      </c>
      <c r="M894" s="295" t="s">
        <v>171</v>
      </c>
    </row>
    <row r="895" spans="1:13" ht="15" customHeight="1" x14ac:dyDescent="0.25">
      <c r="A895" s="295" t="s">
        <v>4120</v>
      </c>
      <c r="B895" s="295" t="s">
        <v>4120</v>
      </c>
      <c r="C895" s="295" t="s">
        <v>4121</v>
      </c>
      <c r="D895" s="295" t="s">
        <v>4121</v>
      </c>
      <c r="E895" s="295" t="s">
        <v>4122</v>
      </c>
      <c r="F895" s="295" t="s">
        <v>4123</v>
      </c>
      <c r="G895" s="295" t="s">
        <v>168</v>
      </c>
      <c r="H895" s="295" t="s">
        <v>1589</v>
      </c>
      <c r="I895" s="295" t="s">
        <v>1714</v>
      </c>
      <c r="J895" s="295" t="s">
        <v>231</v>
      </c>
      <c r="K895" s="295" t="s">
        <v>1892</v>
      </c>
      <c r="L895" s="286">
        <v>7</v>
      </c>
      <c r="M895" s="295" t="s">
        <v>171</v>
      </c>
    </row>
    <row r="896" spans="1:13" ht="15" customHeight="1" x14ac:dyDescent="0.25">
      <c r="A896" s="295" t="s">
        <v>384</v>
      </c>
      <c r="B896" s="295" t="s">
        <v>384</v>
      </c>
      <c r="C896" s="295" t="s">
        <v>4124</v>
      </c>
      <c r="D896" s="295" t="s">
        <v>4124</v>
      </c>
      <c r="E896" s="295" t="s">
        <v>4125</v>
      </c>
      <c r="F896" s="295" t="s">
        <v>4126</v>
      </c>
      <c r="G896" s="295" t="s">
        <v>1676</v>
      </c>
      <c r="H896" s="295" t="s">
        <v>1589</v>
      </c>
      <c r="I896" s="295" t="s">
        <v>1714</v>
      </c>
      <c r="J896" s="295" t="s">
        <v>231</v>
      </c>
      <c r="K896" s="295" t="s">
        <v>1892</v>
      </c>
      <c r="L896" s="287">
        <v>10</v>
      </c>
      <c r="M896" s="295" t="s">
        <v>171</v>
      </c>
    </row>
    <row r="897" spans="1:13" ht="15" customHeight="1" x14ac:dyDescent="0.25">
      <c r="A897" s="295" t="s">
        <v>4128</v>
      </c>
      <c r="B897" s="295" t="s">
        <v>4128</v>
      </c>
      <c r="C897" s="295" t="s">
        <v>4129</v>
      </c>
      <c r="D897" s="295" t="s">
        <v>4129</v>
      </c>
      <c r="E897" s="295" t="s">
        <v>4130</v>
      </c>
      <c r="F897" s="295" t="s">
        <v>4131</v>
      </c>
      <c r="G897" s="295" t="s">
        <v>1738</v>
      </c>
      <c r="H897" s="295" t="s">
        <v>1589</v>
      </c>
      <c r="I897" s="295" t="s">
        <v>1714</v>
      </c>
      <c r="J897" s="295" t="s">
        <v>231</v>
      </c>
      <c r="K897" s="295" t="s">
        <v>1892</v>
      </c>
      <c r="L897" s="286">
        <v>10</v>
      </c>
      <c r="M897" s="295" t="s">
        <v>171</v>
      </c>
    </row>
    <row r="898" spans="1:13" ht="15" customHeight="1" x14ac:dyDescent="0.25">
      <c r="A898" s="295" t="s">
        <v>4127</v>
      </c>
      <c r="B898" s="295" t="s">
        <v>4128</v>
      </c>
      <c r="C898" s="295" t="s">
        <v>4132</v>
      </c>
      <c r="D898" s="295" t="s">
        <v>4129</v>
      </c>
      <c r="E898" s="295" t="s">
        <v>4133</v>
      </c>
      <c r="F898" s="295" t="s">
        <v>4131</v>
      </c>
      <c r="G898" s="295" t="s">
        <v>1678</v>
      </c>
      <c r="H898" s="295" t="s">
        <v>1632</v>
      </c>
      <c r="I898" s="295" t="s">
        <v>1714</v>
      </c>
      <c r="J898" s="295" t="s">
        <v>231</v>
      </c>
      <c r="K898" s="295" t="s">
        <v>1892</v>
      </c>
      <c r="L898" s="286">
        <v>10</v>
      </c>
      <c r="M898" s="295" t="s">
        <v>171</v>
      </c>
    </row>
    <row r="899" spans="1:13" ht="15" customHeight="1" x14ac:dyDescent="0.25">
      <c r="A899" s="295" t="s">
        <v>4134</v>
      </c>
      <c r="B899" s="295" t="s">
        <v>4134</v>
      </c>
      <c r="C899" s="295" t="s">
        <v>4135</v>
      </c>
      <c r="D899" s="295" t="s">
        <v>4135</v>
      </c>
      <c r="E899" s="295" t="s">
        <v>4122</v>
      </c>
      <c r="F899" s="295" t="s">
        <v>4136</v>
      </c>
      <c r="G899" s="295" t="s">
        <v>168</v>
      </c>
      <c r="H899" s="295" t="s">
        <v>1589</v>
      </c>
      <c r="I899" s="295" t="s">
        <v>1714</v>
      </c>
      <c r="J899" s="295" t="s">
        <v>231</v>
      </c>
      <c r="K899" s="295" t="s">
        <v>1892</v>
      </c>
      <c r="L899" s="286">
        <v>5</v>
      </c>
      <c r="M899" s="295" t="s">
        <v>171</v>
      </c>
    </row>
    <row r="900" spans="1:13" ht="15" customHeight="1" x14ac:dyDescent="0.25">
      <c r="A900" s="295" t="s">
        <v>4137</v>
      </c>
      <c r="B900" s="295" t="s">
        <v>4137</v>
      </c>
      <c r="C900" s="295" t="s">
        <v>4138</v>
      </c>
      <c r="D900" s="295" t="s">
        <v>4138</v>
      </c>
      <c r="E900" s="295" t="s">
        <v>4017</v>
      </c>
      <c r="F900" s="295" t="s">
        <v>4139</v>
      </c>
      <c r="G900" s="295" t="s">
        <v>168</v>
      </c>
      <c r="H900" s="295" t="s">
        <v>1589</v>
      </c>
      <c r="I900" s="295" t="s">
        <v>1714</v>
      </c>
      <c r="J900" s="295" t="s">
        <v>231</v>
      </c>
      <c r="K900" s="295" t="s">
        <v>1892</v>
      </c>
      <c r="L900" s="286">
        <v>5</v>
      </c>
      <c r="M900" s="295" t="s">
        <v>171</v>
      </c>
    </row>
    <row r="901" spans="1:13" ht="15" customHeight="1" x14ac:dyDescent="0.25">
      <c r="A901" s="295" t="s">
        <v>385</v>
      </c>
      <c r="B901" s="295" t="s">
        <v>385</v>
      </c>
      <c r="C901" s="295" t="s">
        <v>386</v>
      </c>
      <c r="D901" s="295" t="s">
        <v>386</v>
      </c>
      <c r="E901" s="295" t="s">
        <v>4068</v>
      </c>
      <c r="F901" s="295" t="s">
        <v>4140</v>
      </c>
      <c r="G901" s="295" t="s">
        <v>168</v>
      </c>
      <c r="H901" s="295" t="s">
        <v>1589</v>
      </c>
      <c r="I901" s="295" t="s">
        <v>1714</v>
      </c>
      <c r="J901" s="295" t="s">
        <v>231</v>
      </c>
      <c r="K901" s="295" t="s">
        <v>1892</v>
      </c>
      <c r="L901" s="286">
        <v>8</v>
      </c>
      <c r="M901" s="295" t="s">
        <v>171</v>
      </c>
    </row>
    <row r="902" spans="1:13" ht="15" customHeight="1" x14ac:dyDescent="0.25">
      <c r="A902" s="295" t="s">
        <v>388</v>
      </c>
      <c r="B902" s="295" t="s">
        <v>388</v>
      </c>
      <c r="C902" s="295" t="s">
        <v>389</v>
      </c>
      <c r="D902" s="295" t="s">
        <v>389</v>
      </c>
      <c r="E902" s="295" t="s">
        <v>1606</v>
      </c>
      <c r="F902" s="295" t="s">
        <v>4141</v>
      </c>
      <c r="G902" s="295" t="s">
        <v>1676</v>
      </c>
      <c r="H902" s="295" t="s">
        <v>1589</v>
      </c>
      <c r="I902" s="295" t="s">
        <v>1714</v>
      </c>
      <c r="J902" s="295" t="s">
        <v>231</v>
      </c>
      <c r="K902" s="295" t="s">
        <v>1892</v>
      </c>
      <c r="L902" s="287">
        <v>7</v>
      </c>
      <c r="M902" s="295" t="s">
        <v>171</v>
      </c>
    </row>
    <row r="903" spans="1:13" ht="15" customHeight="1" x14ac:dyDescent="0.25">
      <c r="A903" s="295" t="s">
        <v>4142</v>
      </c>
      <c r="B903" s="295" t="s">
        <v>4142</v>
      </c>
      <c r="C903" s="295" t="s">
        <v>4143</v>
      </c>
      <c r="D903" s="295" t="s">
        <v>4143</v>
      </c>
      <c r="E903" s="295" t="s">
        <v>1606</v>
      </c>
      <c r="F903" s="295" t="s">
        <v>4141</v>
      </c>
      <c r="G903" s="295" t="s">
        <v>1738</v>
      </c>
      <c r="H903" s="295" t="s">
        <v>1589</v>
      </c>
      <c r="I903" s="295" t="s">
        <v>1714</v>
      </c>
      <c r="J903" s="295" t="s">
        <v>231</v>
      </c>
      <c r="K903" s="295" t="s">
        <v>1892</v>
      </c>
      <c r="L903" s="286">
        <v>7</v>
      </c>
      <c r="M903" s="295" t="s">
        <v>171</v>
      </c>
    </row>
    <row r="904" spans="1:13" ht="15" customHeight="1" x14ac:dyDescent="0.25">
      <c r="A904" s="295" t="s">
        <v>4145</v>
      </c>
      <c r="B904" s="295" t="s">
        <v>4145</v>
      </c>
      <c r="C904" s="295" t="s">
        <v>4146</v>
      </c>
      <c r="D904" s="295" t="s">
        <v>4146</v>
      </c>
      <c r="E904" s="295" t="s">
        <v>4147</v>
      </c>
      <c r="F904" s="295" t="s">
        <v>4141</v>
      </c>
      <c r="G904" s="295" t="s">
        <v>1738</v>
      </c>
      <c r="H904" s="295" t="s">
        <v>1589</v>
      </c>
      <c r="I904" s="295" t="s">
        <v>1714</v>
      </c>
      <c r="J904" s="295" t="s">
        <v>231</v>
      </c>
      <c r="K904" s="295" t="s">
        <v>1892</v>
      </c>
      <c r="L904" s="286">
        <v>7</v>
      </c>
      <c r="M904" s="295" t="s">
        <v>171</v>
      </c>
    </row>
    <row r="905" spans="1:13" ht="15" customHeight="1" x14ac:dyDescent="0.25">
      <c r="A905" s="295" t="s">
        <v>4144</v>
      </c>
      <c r="B905" s="295" t="s">
        <v>4142</v>
      </c>
      <c r="C905" s="295" t="s">
        <v>4149</v>
      </c>
      <c r="D905" s="295" t="s">
        <v>4143</v>
      </c>
      <c r="E905" s="295" t="s">
        <v>1606</v>
      </c>
      <c r="F905" s="295" t="s">
        <v>4141</v>
      </c>
      <c r="G905" s="295" t="s">
        <v>1678</v>
      </c>
      <c r="H905" s="295" t="s">
        <v>1632</v>
      </c>
      <c r="I905" s="295" t="s">
        <v>1714</v>
      </c>
      <c r="J905" s="295" t="s">
        <v>231</v>
      </c>
      <c r="K905" s="295" t="s">
        <v>1892</v>
      </c>
      <c r="L905" s="286">
        <v>7</v>
      </c>
      <c r="M905" s="295" t="s">
        <v>171</v>
      </c>
    </row>
    <row r="906" spans="1:13" ht="15" customHeight="1" x14ac:dyDescent="0.25">
      <c r="A906" s="295" t="s">
        <v>4150</v>
      </c>
      <c r="B906" s="295" t="s">
        <v>4150</v>
      </c>
      <c r="C906" s="295" t="s">
        <v>4151</v>
      </c>
      <c r="D906" s="295" t="s">
        <v>4151</v>
      </c>
      <c r="E906" s="295" t="s">
        <v>4038</v>
      </c>
      <c r="F906" s="295" t="s">
        <v>4152</v>
      </c>
      <c r="G906" s="295" t="s">
        <v>168</v>
      </c>
      <c r="H906" s="295" t="s">
        <v>1589</v>
      </c>
      <c r="I906" s="295" t="s">
        <v>1714</v>
      </c>
      <c r="J906" s="295" t="s">
        <v>231</v>
      </c>
      <c r="K906" s="295" t="s">
        <v>1892</v>
      </c>
      <c r="L906" s="286">
        <v>7</v>
      </c>
      <c r="M906" s="295" t="s">
        <v>171</v>
      </c>
    </row>
    <row r="907" spans="1:13" ht="15" customHeight="1" x14ac:dyDescent="0.25">
      <c r="A907" s="295" t="s">
        <v>4153</v>
      </c>
      <c r="B907" s="295" t="s">
        <v>4153</v>
      </c>
      <c r="C907" s="295" t="s">
        <v>4154</v>
      </c>
      <c r="D907" s="295" t="s">
        <v>4154</v>
      </c>
      <c r="E907" s="295" t="s">
        <v>4155</v>
      </c>
      <c r="F907" s="295" t="s">
        <v>4156</v>
      </c>
      <c r="G907" s="295" t="s">
        <v>168</v>
      </c>
      <c r="H907" s="295" t="s">
        <v>1589</v>
      </c>
      <c r="I907" s="295" t="s">
        <v>1714</v>
      </c>
      <c r="J907" s="295" t="s">
        <v>231</v>
      </c>
      <c r="K907" s="295" t="s">
        <v>1892</v>
      </c>
      <c r="L907" s="286">
        <v>8</v>
      </c>
      <c r="M907" s="295" t="s">
        <v>171</v>
      </c>
    </row>
    <row r="908" spans="1:13" ht="15" customHeight="1" x14ac:dyDescent="0.25">
      <c r="A908" s="295" t="s">
        <v>4157</v>
      </c>
      <c r="B908" s="295" t="s">
        <v>4157</v>
      </c>
      <c r="C908" s="295" t="s">
        <v>447</v>
      </c>
      <c r="D908" s="295" t="s">
        <v>447</v>
      </c>
      <c r="E908" s="295" t="s">
        <v>3049</v>
      </c>
      <c r="F908" s="295" t="s">
        <v>4158</v>
      </c>
      <c r="G908" s="295" t="s">
        <v>168</v>
      </c>
      <c r="H908" s="295" t="s">
        <v>1589</v>
      </c>
      <c r="I908" s="295" t="s">
        <v>1714</v>
      </c>
      <c r="J908" s="295" t="s">
        <v>231</v>
      </c>
      <c r="K908" s="295" t="s">
        <v>1892</v>
      </c>
      <c r="L908" s="286">
        <v>4</v>
      </c>
      <c r="M908" s="295" t="s">
        <v>171</v>
      </c>
    </row>
    <row r="909" spans="1:13" ht="15" customHeight="1" x14ac:dyDescent="0.25">
      <c r="A909" s="295" t="s">
        <v>4159</v>
      </c>
      <c r="B909" s="295" t="s">
        <v>4159</v>
      </c>
      <c r="C909" s="295" t="s">
        <v>4160</v>
      </c>
      <c r="D909" s="295" t="s">
        <v>4160</v>
      </c>
      <c r="E909" s="295" t="s">
        <v>2665</v>
      </c>
      <c r="F909" s="295" t="s">
        <v>4161</v>
      </c>
      <c r="G909" s="295" t="s">
        <v>168</v>
      </c>
      <c r="H909" s="295" t="s">
        <v>1589</v>
      </c>
      <c r="I909" s="295" t="s">
        <v>1714</v>
      </c>
      <c r="J909" s="295" t="s">
        <v>231</v>
      </c>
      <c r="K909" s="295" t="s">
        <v>1892</v>
      </c>
      <c r="L909" s="286">
        <v>9</v>
      </c>
      <c r="M909" s="295" t="s">
        <v>171</v>
      </c>
    </row>
    <row r="910" spans="1:13" ht="15" customHeight="1" x14ac:dyDescent="0.25">
      <c r="A910" s="295" t="s">
        <v>4162</v>
      </c>
      <c r="B910" s="295" t="s">
        <v>4162</v>
      </c>
      <c r="C910" s="295" t="s">
        <v>4163</v>
      </c>
      <c r="D910" s="295" t="s">
        <v>4163</v>
      </c>
      <c r="E910" s="295" t="s">
        <v>4164</v>
      </c>
      <c r="F910" s="295" t="s">
        <v>4165</v>
      </c>
      <c r="G910" s="295" t="s">
        <v>168</v>
      </c>
      <c r="H910" s="295" t="s">
        <v>1589</v>
      </c>
      <c r="I910" s="295" t="s">
        <v>1714</v>
      </c>
      <c r="J910" s="295" t="s">
        <v>231</v>
      </c>
      <c r="K910" s="295" t="s">
        <v>1892</v>
      </c>
      <c r="L910" s="286">
        <v>6</v>
      </c>
      <c r="M910" s="295" t="s">
        <v>171</v>
      </c>
    </row>
    <row r="911" spans="1:13" ht="15" customHeight="1" x14ac:dyDescent="0.25">
      <c r="A911" s="295" t="s">
        <v>4166</v>
      </c>
      <c r="B911" s="295" t="s">
        <v>4166</v>
      </c>
      <c r="C911" s="295" t="s">
        <v>4167</v>
      </c>
      <c r="D911" s="295" t="s">
        <v>4167</v>
      </c>
      <c r="E911" s="295" t="s">
        <v>4096</v>
      </c>
      <c r="F911" s="295" t="s">
        <v>4168</v>
      </c>
      <c r="G911" s="295" t="s">
        <v>168</v>
      </c>
      <c r="H911" s="295" t="s">
        <v>1589</v>
      </c>
      <c r="I911" s="295" t="s">
        <v>1714</v>
      </c>
      <c r="J911" s="295" t="s">
        <v>231</v>
      </c>
      <c r="K911" s="295" t="s">
        <v>1892</v>
      </c>
      <c r="L911" s="286">
        <v>5</v>
      </c>
      <c r="M911" s="295" t="s">
        <v>171</v>
      </c>
    </row>
    <row r="912" spans="1:13" ht="15" customHeight="1" x14ac:dyDescent="0.25">
      <c r="A912" s="295" t="s">
        <v>4169</v>
      </c>
      <c r="B912" s="295" t="s">
        <v>4169</v>
      </c>
      <c r="C912" s="295" t="s">
        <v>4170</v>
      </c>
      <c r="D912" s="295" t="s">
        <v>4170</v>
      </c>
      <c r="E912" s="295" t="s">
        <v>4171</v>
      </c>
      <c r="F912" s="295" t="s">
        <v>4172</v>
      </c>
      <c r="G912" s="295" t="s">
        <v>168</v>
      </c>
      <c r="H912" s="295" t="s">
        <v>1589</v>
      </c>
      <c r="I912" s="295" t="s">
        <v>1714</v>
      </c>
      <c r="J912" s="295" t="s">
        <v>231</v>
      </c>
      <c r="K912" s="295" t="s">
        <v>1892</v>
      </c>
      <c r="L912" s="287">
        <v>5</v>
      </c>
      <c r="M912" s="295" t="s">
        <v>171</v>
      </c>
    </row>
    <row r="913" spans="1:13" ht="15" customHeight="1" x14ac:dyDescent="0.25">
      <c r="A913" s="295" t="s">
        <v>4173</v>
      </c>
      <c r="B913" s="295" t="s">
        <v>4174</v>
      </c>
      <c r="C913" s="295" t="s">
        <v>4175</v>
      </c>
      <c r="D913" s="295" t="s">
        <v>4176</v>
      </c>
      <c r="E913" s="295" t="s">
        <v>4177</v>
      </c>
      <c r="F913" s="295" t="s">
        <v>4178</v>
      </c>
      <c r="G913" s="295" t="s">
        <v>1678</v>
      </c>
      <c r="H913" s="295" t="s">
        <v>1632</v>
      </c>
      <c r="I913" s="295" t="s">
        <v>1714</v>
      </c>
      <c r="J913" s="295" t="s">
        <v>231</v>
      </c>
      <c r="K913" s="295" t="s">
        <v>1892</v>
      </c>
      <c r="L913" s="286">
        <v>4</v>
      </c>
      <c r="M913" s="295" t="s">
        <v>171</v>
      </c>
    </row>
    <row r="914" spans="1:13" ht="15" customHeight="1" x14ac:dyDescent="0.25">
      <c r="A914" s="295" t="s">
        <v>4179</v>
      </c>
      <c r="B914" s="295" t="s">
        <v>4179</v>
      </c>
      <c r="C914" s="295" t="s">
        <v>4180</v>
      </c>
      <c r="D914" s="295" t="s">
        <v>4180</v>
      </c>
      <c r="E914" s="295" t="s">
        <v>4096</v>
      </c>
      <c r="F914" s="295" t="s">
        <v>4181</v>
      </c>
      <c r="G914" s="295" t="s">
        <v>168</v>
      </c>
      <c r="H914" s="295" t="s">
        <v>1589</v>
      </c>
      <c r="I914" s="295" t="s">
        <v>1714</v>
      </c>
      <c r="J914" s="295" t="s">
        <v>231</v>
      </c>
      <c r="K914" s="295" t="s">
        <v>1892</v>
      </c>
      <c r="L914" s="286">
        <v>8</v>
      </c>
      <c r="M914" s="295" t="s">
        <v>171</v>
      </c>
    </row>
    <row r="915" spans="1:13" ht="15" customHeight="1" x14ac:dyDescent="0.25">
      <c r="A915" s="295" t="s">
        <v>4182</v>
      </c>
      <c r="B915" s="295" t="s">
        <v>4182</v>
      </c>
      <c r="C915" s="295" t="s">
        <v>4183</v>
      </c>
      <c r="D915" s="295" t="s">
        <v>4183</v>
      </c>
      <c r="E915" s="295" t="s">
        <v>4122</v>
      </c>
      <c r="F915" s="295" t="s">
        <v>4184</v>
      </c>
      <c r="G915" s="295" t="s">
        <v>168</v>
      </c>
      <c r="H915" s="295" t="s">
        <v>1589</v>
      </c>
      <c r="I915" s="295" t="s">
        <v>1714</v>
      </c>
      <c r="J915" s="295" t="s">
        <v>231</v>
      </c>
      <c r="K915" s="295" t="s">
        <v>1892</v>
      </c>
      <c r="L915" s="286">
        <v>7</v>
      </c>
      <c r="M915" s="295" t="s">
        <v>171</v>
      </c>
    </row>
    <row r="916" spans="1:13" ht="15" customHeight="1" x14ac:dyDescent="0.25">
      <c r="A916" s="295" t="s">
        <v>4185</v>
      </c>
      <c r="B916" s="295" t="s">
        <v>4186</v>
      </c>
      <c r="C916" s="295" t="s">
        <v>4187</v>
      </c>
      <c r="D916" s="295" t="s">
        <v>4188</v>
      </c>
      <c r="E916" s="295" t="s">
        <v>4189</v>
      </c>
      <c r="F916" s="295" t="s">
        <v>4190</v>
      </c>
      <c r="G916" s="295" t="s">
        <v>168</v>
      </c>
      <c r="H916" s="295" t="s">
        <v>1632</v>
      </c>
      <c r="I916" s="295" t="s">
        <v>1714</v>
      </c>
      <c r="J916" s="283" t="s">
        <v>231</v>
      </c>
      <c r="K916" s="283" t="s">
        <v>1892</v>
      </c>
      <c r="L916" s="287">
        <v>5</v>
      </c>
      <c r="M916" s="295" t="s">
        <v>171</v>
      </c>
    </row>
    <row r="917" spans="1:13" ht="15" customHeight="1" x14ac:dyDescent="0.25">
      <c r="A917" s="295" t="s">
        <v>4191</v>
      </c>
      <c r="B917" s="295" t="s">
        <v>4191</v>
      </c>
      <c r="C917" s="295" t="s">
        <v>392</v>
      </c>
      <c r="D917" s="295" t="s">
        <v>392</v>
      </c>
      <c r="E917" s="295" t="s">
        <v>4116</v>
      </c>
      <c r="F917" s="295" t="s">
        <v>4192</v>
      </c>
      <c r="G917" s="295" t="s">
        <v>168</v>
      </c>
      <c r="H917" s="295" t="s">
        <v>1589</v>
      </c>
      <c r="I917" s="295" t="s">
        <v>1714</v>
      </c>
      <c r="J917" s="295" t="s">
        <v>231</v>
      </c>
      <c r="K917" s="295" t="s">
        <v>1892</v>
      </c>
      <c r="L917" s="286">
        <v>10</v>
      </c>
      <c r="M917" s="295" t="s">
        <v>171</v>
      </c>
    </row>
    <row r="918" spans="1:13" ht="15" customHeight="1" x14ac:dyDescent="0.25">
      <c r="A918" s="295" t="s">
        <v>390</v>
      </c>
      <c r="B918" s="295" t="s">
        <v>390</v>
      </c>
      <c r="C918" s="295" t="s">
        <v>391</v>
      </c>
      <c r="D918" s="295" t="s">
        <v>391</v>
      </c>
      <c r="E918" s="295" t="s">
        <v>2180</v>
      </c>
      <c r="F918" s="295" t="s">
        <v>4193</v>
      </c>
      <c r="G918" s="295" t="s">
        <v>168</v>
      </c>
      <c r="H918" s="295" t="s">
        <v>1589</v>
      </c>
      <c r="I918" s="295" t="s">
        <v>1714</v>
      </c>
      <c r="J918" s="295" t="s">
        <v>231</v>
      </c>
      <c r="K918" s="295" t="s">
        <v>1892</v>
      </c>
      <c r="L918" s="286">
        <v>8</v>
      </c>
      <c r="M918" s="295" t="s">
        <v>171</v>
      </c>
    </row>
    <row r="919" spans="1:13" ht="15" customHeight="1" x14ac:dyDescent="0.25">
      <c r="A919" s="295" t="s">
        <v>4194</v>
      </c>
      <c r="B919" s="295" t="s">
        <v>4194</v>
      </c>
      <c r="C919" s="295" t="s">
        <v>448</v>
      </c>
      <c r="D919" s="295" t="s">
        <v>448</v>
      </c>
      <c r="E919" s="295" t="s">
        <v>1696</v>
      </c>
      <c r="F919" s="295" t="s">
        <v>4195</v>
      </c>
      <c r="G919" s="295" t="s">
        <v>1676</v>
      </c>
      <c r="H919" s="295" t="s">
        <v>1589</v>
      </c>
      <c r="I919" s="295" t="s">
        <v>1714</v>
      </c>
      <c r="J919" s="295" t="s">
        <v>231</v>
      </c>
      <c r="K919" s="295" t="s">
        <v>1892</v>
      </c>
      <c r="L919" s="287">
        <v>5</v>
      </c>
      <c r="M919" s="295" t="s">
        <v>171</v>
      </c>
    </row>
    <row r="920" spans="1:13" ht="15" customHeight="1" x14ac:dyDescent="0.25">
      <c r="A920" s="295" t="s">
        <v>4196</v>
      </c>
      <c r="B920" s="295" t="s">
        <v>4196</v>
      </c>
      <c r="C920" s="295" t="s">
        <v>4197</v>
      </c>
      <c r="D920" s="295" t="s">
        <v>4197</v>
      </c>
      <c r="E920" s="295" t="s">
        <v>4198</v>
      </c>
      <c r="F920" s="295" t="s">
        <v>4195</v>
      </c>
      <c r="G920" s="295" t="s">
        <v>1678</v>
      </c>
      <c r="H920" s="295" t="s">
        <v>1589</v>
      </c>
      <c r="I920" s="295" t="s">
        <v>1714</v>
      </c>
      <c r="J920" s="295" t="s">
        <v>231</v>
      </c>
      <c r="K920" s="295" t="s">
        <v>1892</v>
      </c>
      <c r="L920" s="286">
        <v>5</v>
      </c>
      <c r="M920" s="295" t="s">
        <v>171</v>
      </c>
    </row>
    <row r="921" spans="1:13" ht="15" customHeight="1" x14ac:dyDescent="0.25">
      <c r="A921" s="295" t="s">
        <v>4199</v>
      </c>
      <c r="B921" s="295" t="s">
        <v>4199</v>
      </c>
      <c r="C921" s="295" t="s">
        <v>4200</v>
      </c>
      <c r="D921" s="295" t="s">
        <v>4200</v>
      </c>
      <c r="E921" s="295" t="s">
        <v>1696</v>
      </c>
      <c r="F921" s="295" t="s">
        <v>4195</v>
      </c>
      <c r="G921" s="295" t="s">
        <v>1678</v>
      </c>
      <c r="H921" s="295" t="s">
        <v>1589</v>
      </c>
      <c r="I921" s="295" t="s">
        <v>1714</v>
      </c>
      <c r="J921" s="295" t="s">
        <v>231</v>
      </c>
      <c r="K921" s="295" t="s">
        <v>1892</v>
      </c>
      <c r="L921" s="286">
        <v>5</v>
      </c>
      <c r="M921" s="295" t="s">
        <v>171</v>
      </c>
    </row>
    <row r="922" spans="1:13" ht="15" customHeight="1" x14ac:dyDescent="0.25">
      <c r="A922" s="295" t="s">
        <v>4201</v>
      </c>
      <c r="B922" s="295" t="s">
        <v>4201</v>
      </c>
      <c r="C922" s="295" t="s">
        <v>4202</v>
      </c>
      <c r="D922" s="295" t="s">
        <v>4202</v>
      </c>
      <c r="E922" s="295" t="s">
        <v>3367</v>
      </c>
      <c r="F922" s="295" t="s">
        <v>4203</v>
      </c>
      <c r="G922" s="295" t="s">
        <v>168</v>
      </c>
      <c r="H922" s="295" t="s">
        <v>1589</v>
      </c>
      <c r="I922" s="295" t="s">
        <v>1714</v>
      </c>
      <c r="J922" s="295" t="s">
        <v>231</v>
      </c>
      <c r="K922" s="295" t="s">
        <v>1892</v>
      </c>
      <c r="L922" s="286">
        <v>7</v>
      </c>
      <c r="M922" s="295" t="s">
        <v>171</v>
      </c>
    </row>
    <row r="923" spans="1:13" ht="15" customHeight="1" x14ac:dyDescent="0.25">
      <c r="A923" s="295" t="s">
        <v>4204</v>
      </c>
      <c r="B923" s="295" t="s">
        <v>4204</v>
      </c>
      <c r="C923" s="295" t="s">
        <v>4205</v>
      </c>
      <c r="D923" s="295" t="s">
        <v>4205</v>
      </c>
      <c r="E923" s="295" t="s">
        <v>4017</v>
      </c>
      <c r="F923" s="295" t="s">
        <v>4206</v>
      </c>
      <c r="G923" s="295" t="s">
        <v>168</v>
      </c>
      <c r="H923" s="295" t="s">
        <v>1589</v>
      </c>
      <c r="I923" s="295" t="s">
        <v>1714</v>
      </c>
      <c r="J923" s="295" t="s">
        <v>231</v>
      </c>
      <c r="K923" s="295" t="s">
        <v>1892</v>
      </c>
      <c r="L923" s="286">
        <v>9</v>
      </c>
      <c r="M923" s="295" t="s">
        <v>171</v>
      </c>
    </row>
    <row r="924" spans="1:13" ht="15" customHeight="1" x14ac:dyDescent="0.25">
      <c r="A924" s="295" t="s">
        <v>4207</v>
      </c>
      <c r="B924" s="295" t="s">
        <v>4207</v>
      </c>
      <c r="C924" s="295" t="s">
        <v>4208</v>
      </c>
      <c r="D924" s="295" t="s">
        <v>4208</v>
      </c>
      <c r="E924" s="295" t="s">
        <v>4209</v>
      </c>
      <c r="F924" s="295" t="s">
        <v>4210</v>
      </c>
      <c r="G924" s="295" t="s">
        <v>168</v>
      </c>
      <c r="H924" s="295" t="s">
        <v>1589</v>
      </c>
      <c r="I924" s="295" t="s">
        <v>1714</v>
      </c>
      <c r="J924" s="295" t="s">
        <v>231</v>
      </c>
      <c r="K924" s="295" t="s">
        <v>1892</v>
      </c>
      <c r="L924" s="286">
        <v>8</v>
      </c>
      <c r="M924" s="295" t="s">
        <v>171</v>
      </c>
    </row>
    <row r="925" spans="1:13" ht="15" customHeight="1" x14ac:dyDescent="0.25">
      <c r="A925" s="295" t="s">
        <v>4211</v>
      </c>
      <c r="B925" s="295" t="s">
        <v>4211</v>
      </c>
      <c r="C925" s="295" t="s">
        <v>4212</v>
      </c>
      <c r="D925" s="295" t="s">
        <v>4212</v>
      </c>
      <c r="E925" s="295" t="s">
        <v>4100</v>
      </c>
      <c r="F925" s="295" t="s">
        <v>4213</v>
      </c>
      <c r="G925" s="295" t="s">
        <v>168</v>
      </c>
      <c r="H925" s="295" t="s">
        <v>1589</v>
      </c>
      <c r="I925" s="295" t="s">
        <v>1714</v>
      </c>
      <c r="J925" s="295" t="s">
        <v>231</v>
      </c>
      <c r="K925" s="295" t="s">
        <v>1892</v>
      </c>
      <c r="L925" s="286">
        <v>5</v>
      </c>
      <c r="M925" s="295" t="s">
        <v>171</v>
      </c>
    </row>
    <row r="926" spans="1:13" ht="15" customHeight="1" x14ac:dyDescent="0.25">
      <c r="A926" s="295" t="s">
        <v>4214</v>
      </c>
      <c r="B926" s="295" t="s">
        <v>4214</v>
      </c>
      <c r="C926" s="295" t="s">
        <v>4215</v>
      </c>
      <c r="D926" s="295" t="s">
        <v>4215</v>
      </c>
      <c r="E926" s="295" t="s">
        <v>1880</v>
      </c>
      <c r="F926" s="295" t="s">
        <v>4216</v>
      </c>
      <c r="G926" s="295" t="s">
        <v>1676</v>
      </c>
      <c r="H926" s="295" t="s">
        <v>1589</v>
      </c>
      <c r="I926" s="295" t="s">
        <v>1714</v>
      </c>
      <c r="J926" s="295" t="s">
        <v>231</v>
      </c>
      <c r="K926" s="295" t="s">
        <v>1892</v>
      </c>
      <c r="L926" s="287">
        <v>6</v>
      </c>
      <c r="M926" s="295" t="s">
        <v>171</v>
      </c>
    </row>
    <row r="927" spans="1:13" ht="15" customHeight="1" x14ac:dyDescent="0.25">
      <c r="A927" s="295" t="s">
        <v>4217</v>
      </c>
      <c r="B927" s="295" t="s">
        <v>4217</v>
      </c>
      <c r="C927" s="295" t="s">
        <v>4218</v>
      </c>
      <c r="D927" s="295" t="s">
        <v>4218</v>
      </c>
      <c r="E927" s="295" t="s">
        <v>1880</v>
      </c>
      <c r="F927" s="295" t="s">
        <v>4216</v>
      </c>
      <c r="G927" s="295" t="s">
        <v>1678</v>
      </c>
      <c r="H927" s="295" t="s">
        <v>1589</v>
      </c>
      <c r="I927" s="295" t="s">
        <v>1714</v>
      </c>
      <c r="J927" s="295" t="s">
        <v>231</v>
      </c>
      <c r="K927" s="295" t="s">
        <v>1892</v>
      </c>
      <c r="L927" s="286">
        <v>6</v>
      </c>
      <c r="M927" s="295" t="s">
        <v>171</v>
      </c>
    </row>
    <row r="928" spans="1:13" ht="15" customHeight="1" x14ac:dyDescent="0.25">
      <c r="A928" s="295" t="s">
        <v>4219</v>
      </c>
      <c r="B928" s="295" t="s">
        <v>4219</v>
      </c>
      <c r="C928" s="295" t="s">
        <v>4220</v>
      </c>
      <c r="D928" s="295" t="s">
        <v>4220</v>
      </c>
      <c r="E928" s="295" t="s">
        <v>4221</v>
      </c>
      <c r="F928" s="295" t="s">
        <v>4216</v>
      </c>
      <c r="G928" s="295" t="s">
        <v>1678</v>
      </c>
      <c r="H928" s="295" t="s">
        <v>1589</v>
      </c>
      <c r="I928" s="295" t="s">
        <v>1714</v>
      </c>
      <c r="J928" s="295" t="s">
        <v>231</v>
      </c>
      <c r="K928" s="295" t="s">
        <v>1892</v>
      </c>
      <c r="L928" s="286">
        <v>10</v>
      </c>
      <c r="M928" s="295" t="s">
        <v>171</v>
      </c>
    </row>
    <row r="929" spans="1:13" ht="15" customHeight="1" x14ac:dyDescent="0.25">
      <c r="A929" s="295" t="s">
        <v>4222</v>
      </c>
      <c r="B929" s="295" t="s">
        <v>4222</v>
      </c>
      <c r="C929" s="295" t="s">
        <v>4223</v>
      </c>
      <c r="D929" s="295" t="s">
        <v>4223</v>
      </c>
      <c r="E929" s="295" t="s">
        <v>2627</v>
      </c>
      <c r="F929" s="295" t="s">
        <v>4216</v>
      </c>
      <c r="G929" s="295" t="s">
        <v>1678</v>
      </c>
      <c r="H929" s="295" t="s">
        <v>1589</v>
      </c>
      <c r="I929" s="295" t="s">
        <v>1714</v>
      </c>
      <c r="J929" s="295" t="s">
        <v>231</v>
      </c>
      <c r="K929" s="295" t="s">
        <v>1892</v>
      </c>
      <c r="L929" s="286">
        <v>10</v>
      </c>
      <c r="M929" s="295" t="s">
        <v>171</v>
      </c>
    </row>
    <row r="930" spans="1:13" ht="15" customHeight="1" x14ac:dyDescent="0.25">
      <c r="A930" s="295" t="s">
        <v>4224</v>
      </c>
      <c r="B930" s="295" t="s">
        <v>4224</v>
      </c>
      <c r="C930" s="295" t="s">
        <v>4225</v>
      </c>
      <c r="D930" s="295" t="s">
        <v>4225</v>
      </c>
      <c r="E930" s="295" t="s">
        <v>4221</v>
      </c>
      <c r="F930" s="295" t="s">
        <v>4216</v>
      </c>
      <c r="G930" s="295" t="s">
        <v>1678</v>
      </c>
      <c r="H930" s="295" t="s">
        <v>1589</v>
      </c>
      <c r="I930" s="295" t="s">
        <v>1714</v>
      </c>
      <c r="J930" s="295" t="s">
        <v>231</v>
      </c>
      <c r="K930" s="295" t="s">
        <v>1892</v>
      </c>
      <c r="L930" s="286">
        <v>6</v>
      </c>
      <c r="M930" s="295" t="s">
        <v>171</v>
      </c>
    </row>
    <row r="931" spans="1:13" ht="15" customHeight="1" x14ac:dyDescent="0.25">
      <c r="A931" s="295" t="s">
        <v>4226</v>
      </c>
      <c r="B931" s="295" t="s">
        <v>4226</v>
      </c>
      <c r="C931" s="295" t="s">
        <v>4227</v>
      </c>
      <c r="D931" s="295" t="s">
        <v>4227</v>
      </c>
      <c r="E931" s="295" t="s">
        <v>4038</v>
      </c>
      <c r="F931" s="295" t="s">
        <v>4228</v>
      </c>
      <c r="G931" s="295" t="s">
        <v>1676</v>
      </c>
      <c r="H931" s="295" t="s">
        <v>1589</v>
      </c>
      <c r="I931" s="295" t="s">
        <v>1714</v>
      </c>
      <c r="J931" s="295" t="s">
        <v>231</v>
      </c>
      <c r="K931" s="295" t="s">
        <v>1892</v>
      </c>
      <c r="L931" s="287">
        <v>10</v>
      </c>
      <c r="M931" s="295" t="s">
        <v>171</v>
      </c>
    </row>
    <row r="932" spans="1:13" ht="15" customHeight="1" x14ac:dyDescent="0.25">
      <c r="A932" s="295" t="s">
        <v>4229</v>
      </c>
      <c r="B932" s="295" t="s">
        <v>4229</v>
      </c>
      <c r="C932" s="295" t="s">
        <v>4230</v>
      </c>
      <c r="D932" s="295" t="s">
        <v>4230</v>
      </c>
      <c r="E932" s="295" t="s">
        <v>4038</v>
      </c>
      <c r="F932" s="295" t="s">
        <v>4228</v>
      </c>
      <c r="G932" s="295" t="s">
        <v>1678</v>
      </c>
      <c r="H932" s="295" t="s">
        <v>1589</v>
      </c>
      <c r="I932" s="295" t="s">
        <v>1714</v>
      </c>
      <c r="J932" s="295" t="s">
        <v>231</v>
      </c>
      <c r="K932" s="295" t="s">
        <v>1892</v>
      </c>
      <c r="L932" s="286">
        <v>10</v>
      </c>
      <c r="M932" s="295" t="s">
        <v>171</v>
      </c>
    </row>
    <row r="933" spans="1:13" ht="15" customHeight="1" x14ac:dyDescent="0.25">
      <c r="A933" s="295" t="s">
        <v>395</v>
      </c>
      <c r="B933" s="295" t="s">
        <v>395</v>
      </c>
      <c r="C933" s="295" t="s">
        <v>396</v>
      </c>
      <c r="D933" s="295" t="s">
        <v>396</v>
      </c>
      <c r="E933" s="295" t="s">
        <v>4231</v>
      </c>
      <c r="F933" s="295" t="s">
        <v>4232</v>
      </c>
      <c r="G933" s="295" t="s">
        <v>168</v>
      </c>
      <c r="H933" s="295" t="s">
        <v>1589</v>
      </c>
      <c r="I933" s="295" t="s">
        <v>1714</v>
      </c>
      <c r="J933" s="295" t="s">
        <v>231</v>
      </c>
      <c r="K933" s="295" t="s">
        <v>1892</v>
      </c>
      <c r="L933" s="286">
        <v>10</v>
      </c>
      <c r="M933" s="295" t="s">
        <v>171</v>
      </c>
    </row>
    <row r="934" spans="1:13" ht="15" customHeight="1" x14ac:dyDescent="0.25">
      <c r="A934" s="295" t="s">
        <v>4233</v>
      </c>
      <c r="B934" s="295" t="s">
        <v>4233</v>
      </c>
      <c r="C934" s="295" t="s">
        <v>4234</v>
      </c>
      <c r="D934" s="295" t="s">
        <v>4234</v>
      </c>
      <c r="E934" s="295" t="s">
        <v>1779</v>
      </c>
      <c r="F934" s="295" t="s">
        <v>4235</v>
      </c>
      <c r="G934" s="295" t="s">
        <v>168</v>
      </c>
      <c r="H934" s="295" t="s">
        <v>1589</v>
      </c>
      <c r="I934" s="295" t="s">
        <v>1714</v>
      </c>
      <c r="J934" s="295" t="s">
        <v>231</v>
      </c>
      <c r="K934" s="295" t="s">
        <v>1892</v>
      </c>
      <c r="L934" s="286">
        <v>5</v>
      </c>
      <c r="M934" s="295" t="s">
        <v>171</v>
      </c>
    </row>
    <row r="935" spans="1:13" ht="15" customHeight="1" x14ac:dyDescent="0.25">
      <c r="A935" s="295" t="s">
        <v>4148</v>
      </c>
      <c r="B935" s="295" t="s">
        <v>4145</v>
      </c>
      <c r="C935" s="295" t="s">
        <v>4236</v>
      </c>
      <c r="D935" s="295" t="s">
        <v>4146</v>
      </c>
      <c r="E935" s="295" t="s">
        <v>4237</v>
      </c>
      <c r="F935" s="295" t="s">
        <v>4141</v>
      </c>
      <c r="G935" s="295" t="s">
        <v>168</v>
      </c>
      <c r="H935" s="295" t="s">
        <v>1632</v>
      </c>
      <c r="I935" s="295" t="s">
        <v>1714</v>
      </c>
      <c r="J935" s="283" t="s">
        <v>231</v>
      </c>
      <c r="K935" s="283" t="s">
        <v>1892</v>
      </c>
      <c r="L935" s="287">
        <v>7</v>
      </c>
      <c r="M935" s="295" t="s">
        <v>171</v>
      </c>
    </row>
    <row r="936" spans="1:13" ht="15" customHeight="1" x14ac:dyDescent="0.25">
      <c r="A936" s="295" t="s">
        <v>397</v>
      </c>
      <c r="B936" s="295" t="s">
        <v>397</v>
      </c>
      <c r="C936" s="295" t="s">
        <v>398</v>
      </c>
      <c r="D936" s="295" t="s">
        <v>398</v>
      </c>
      <c r="E936" s="295" t="s">
        <v>4116</v>
      </c>
      <c r="F936" s="295" t="s">
        <v>4238</v>
      </c>
      <c r="G936" s="295" t="s">
        <v>168</v>
      </c>
      <c r="H936" s="295" t="s">
        <v>1589</v>
      </c>
      <c r="I936" s="295" t="s">
        <v>1714</v>
      </c>
      <c r="J936" s="295" t="s">
        <v>231</v>
      </c>
      <c r="K936" s="295" t="s">
        <v>1892</v>
      </c>
      <c r="L936" s="286">
        <v>10</v>
      </c>
      <c r="M936" s="295" t="s">
        <v>171</v>
      </c>
    </row>
    <row r="937" spans="1:13" ht="15" customHeight="1" x14ac:dyDescent="0.25">
      <c r="A937" s="295" t="s">
        <v>4239</v>
      </c>
      <c r="B937" s="295" t="s">
        <v>4239</v>
      </c>
      <c r="C937" s="295" t="s">
        <v>4240</v>
      </c>
      <c r="D937" s="295" t="s">
        <v>4240</v>
      </c>
      <c r="E937" s="295" t="s">
        <v>4096</v>
      </c>
      <c r="F937" s="295" t="s">
        <v>4241</v>
      </c>
      <c r="G937" s="295" t="s">
        <v>168</v>
      </c>
      <c r="H937" s="295" t="s">
        <v>1589</v>
      </c>
      <c r="I937" s="295" t="s">
        <v>1714</v>
      </c>
      <c r="J937" s="295" t="s">
        <v>231</v>
      </c>
      <c r="K937" s="295" t="s">
        <v>1892</v>
      </c>
      <c r="L937" s="286">
        <v>10</v>
      </c>
      <c r="M937" s="295" t="s">
        <v>171</v>
      </c>
    </row>
    <row r="938" spans="1:13" ht="15" customHeight="1" x14ac:dyDescent="0.25">
      <c r="A938" s="295" t="s">
        <v>400</v>
      </c>
      <c r="B938" s="295" t="s">
        <v>400</v>
      </c>
      <c r="C938" s="295" t="s">
        <v>401</v>
      </c>
      <c r="D938" s="295" t="s">
        <v>401</v>
      </c>
      <c r="E938" s="295" t="s">
        <v>4242</v>
      </c>
      <c r="F938" s="295" t="s">
        <v>4243</v>
      </c>
      <c r="G938" s="295" t="s">
        <v>168</v>
      </c>
      <c r="H938" s="295" t="s">
        <v>1589</v>
      </c>
      <c r="I938" s="295" t="s">
        <v>1714</v>
      </c>
      <c r="J938" s="295" t="s">
        <v>231</v>
      </c>
      <c r="K938" s="295" t="s">
        <v>1892</v>
      </c>
      <c r="L938" s="286">
        <v>10</v>
      </c>
      <c r="M938" s="295" t="s">
        <v>171</v>
      </c>
    </row>
    <row r="939" spans="1:13" ht="15" customHeight="1" x14ac:dyDescent="0.25">
      <c r="A939" s="295" t="s">
        <v>4035</v>
      </c>
      <c r="B939" s="295" t="s">
        <v>4031</v>
      </c>
      <c r="C939" s="295" t="s">
        <v>4245</v>
      </c>
      <c r="D939" s="295" t="s">
        <v>4032</v>
      </c>
      <c r="E939" s="295" t="s">
        <v>4246</v>
      </c>
      <c r="F939" s="295" t="s">
        <v>4034</v>
      </c>
      <c r="G939" s="295" t="s">
        <v>168</v>
      </c>
      <c r="H939" s="295" t="s">
        <v>1632</v>
      </c>
      <c r="I939" s="295" t="s">
        <v>1714</v>
      </c>
      <c r="J939" s="295" t="s">
        <v>231</v>
      </c>
      <c r="K939" s="295" t="s">
        <v>1892</v>
      </c>
      <c r="L939" s="286">
        <v>7</v>
      </c>
      <c r="M939" s="295" t="s">
        <v>171</v>
      </c>
    </row>
    <row r="940" spans="1:13" ht="15" customHeight="1" x14ac:dyDescent="0.25">
      <c r="A940" s="295" t="s">
        <v>4247</v>
      </c>
      <c r="B940" s="295" t="s">
        <v>4247</v>
      </c>
      <c r="C940" s="295" t="s">
        <v>4248</v>
      </c>
      <c r="D940" s="295" t="s">
        <v>4248</v>
      </c>
      <c r="E940" s="295" t="s">
        <v>4116</v>
      </c>
      <c r="F940" s="295" t="s">
        <v>4249</v>
      </c>
      <c r="G940" s="295" t="s">
        <v>168</v>
      </c>
      <c r="H940" s="295" t="s">
        <v>1589</v>
      </c>
      <c r="I940" s="295" t="s">
        <v>1714</v>
      </c>
      <c r="J940" s="295" t="s">
        <v>231</v>
      </c>
      <c r="K940" s="295" t="s">
        <v>1892</v>
      </c>
      <c r="L940" s="286">
        <v>10</v>
      </c>
      <c r="M940" s="295" t="s">
        <v>171</v>
      </c>
    </row>
    <row r="941" spans="1:13" ht="15" customHeight="1" x14ac:dyDescent="0.25">
      <c r="A941" s="295" t="s">
        <v>4250</v>
      </c>
      <c r="B941" s="295" t="s">
        <v>4250</v>
      </c>
      <c r="C941" s="295" t="s">
        <v>4251</v>
      </c>
      <c r="D941" s="295" t="s">
        <v>4251</v>
      </c>
      <c r="E941" s="295" t="s">
        <v>4116</v>
      </c>
      <c r="F941" s="295" t="s">
        <v>4252</v>
      </c>
      <c r="G941" s="295" t="s">
        <v>168</v>
      </c>
      <c r="H941" s="295" t="s">
        <v>1589</v>
      </c>
      <c r="I941" s="295" t="s">
        <v>1714</v>
      </c>
      <c r="J941" s="295" t="s">
        <v>231</v>
      </c>
      <c r="K941" s="295" t="s">
        <v>1892</v>
      </c>
      <c r="L941" s="286">
        <v>8</v>
      </c>
      <c r="M941" s="295" t="s">
        <v>171</v>
      </c>
    </row>
    <row r="942" spans="1:13" ht="15" customHeight="1" x14ac:dyDescent="0.25">
      <c r="A942" s="295" t="s">
        <v>4253</v>
      </c>
      <c r="B942" s="295" t="s">
        <v>4253</v>
      </c>
      <c r="C942" s="295" t="s">
        <v>4254</v>
      </c>
      <c r="D942" s="295" t="s">
        <v>4254</v>
      </c>
      <c r="E942" s="295" t="s">
        <v>4122</v>
      </c>
      <c r="F942" s="295" t="s">
        <v>4255</v>
      </c>
      <c r="G942" s="295" t="s">
        <v>168</v>
      </c>
      <c r="H942" s="295" t="s">
        <v>1589</v>
      </c>
      <c r="I942" s="295" t="s">
        <v>1714</v>
      </c>
      <c r="J942" s="295" t="s">
        <v>231</v>
      </c>
      <c r="K942" s="295" t="s">
        <v>1892</v>
      </c>
      <c r="L942" s="286">
        <v>5</v>
      </c>
      <c r="M942" s="295" t="s">
        <v>171</v>
      </c>
    </row>
    <row r="943" spans="1:13" ht="15" customHeight="1" x14ac:dyDescent="0.25">
      <c r="A943" s="295" t="s">
        <v>4256</v>
      </c>
      <c r="B943" s="295" t="s">
        <v>4256</v>
      </c>
      <c r="C943" s="295" t="s">
        <v>4257</v>
      </c>
      <c r="D943" s="295" t="s">
        <v>4257</v>
      </c>
      <c r="E943" s="295" t="s">
        <v>4116</v>
      </c>
      <c r="F943" s="295" t="s">
        <v>4258</v>
      </c>
      <c r="G943" s="295" t="s">
        <v>1676</v>
      </c>
      <c r="H943" s="295" t="s">
        <v>1589</v>
      </c>
      <c r="I943" s="295" t="s">
        <v>1714</v>
      </c>
      <c r="J943" s="295" t="s">
        <v>231</v>
      </c>
      <c r="K943" s="295" t="s">
        <v>1892</v>
      </c>
      <c r="L943" s="287">
        <v>6</v>
      </c>
      <c r="M943" s="295" t="s">
        <v>171</v>
      </c>
    </row>
    <row r="944" spans="1:13" ht="15" customHeight="1" x14ac:dyDescent="0.25">
      <c r="A944" s="295" t="s">
        <v>4259</v>
      </c>
      <c r="B944" s="295" t="s">
        <v>4260</v>
      </c>
      <c r="C944" s="295" t="s">
        <v>4261</v>
      </c>
      <c r="D944" s="295" t="s">
        <v>4262</v>
      </c>
      <c r="E944" s="295" t="s">
        <v>4263</v>
      </c>
      <c r="F944" s="295" t="s">
        <v>4258</v>
      </c>
      <c r="G944" s="295" t="s">
        <v>1678</v>
      </c>
      <c r="H944" s="295" t="s">
        <v>1632</v>
      </c>
      <c r="I944" s="295" t="s">
        <v>1714</v>
      </c>
      <c r="J944" s="295" t="s">
        <v>231</v>
      </c>
      <c r="K944" s="295" t="s">
        <v>1892</v>
      </c>
      <c r="L944" s="286">
        <v>6</v>
      </c>
      <c r="M944" s="295" t="s">
        <v>171</v>
      </c>
    </row>
    <row r="945" spans="1:13" ht="15" customHeight="1" x14ac:dyDescent="0.25">
      <c r="A945" s="295" t="s">
        <v>403</v>
      </c>
      <c r="B945" s="295" t="s">
        <v>403</v>
      </c>
      <c r="C945" s="295" t="s">
        <v>404</v>
      </c>
      <c r="D945" s="295" t="s">
        <v>404</v>
      </c>
      <c r="E945" s="295" t="s">
        <v>1606</v>
      </c>
      <c r="F945" s="295" t="s">
        <v>4264</v>
      </c>
      <c r="G945" s="295" t="s">
        <v>168</v>
      </c>
      <c r="H945" s="295" t="s">
        <v>1589</v>
      </c>
      <c r="I945" s="295" t="s">
        <v>1714</v>
      </c>
      <c r="J945" s="295" t="s">
        <v>231</v>
      </c>
      <c r="K945" s="295" t="s">
        <v>1892</v>
      </c>
      <c r="L945" s="286">
        <v>8</v>
      </c>
      <c r="M945" s="295" t="s">
        <v>171</v>
      </c>
    </row>
    <row r="946" spans="1:13" ht="15" customHeight="1" x14ac:dyDescent="0.25">
      <c r="A946" s="295" t="s">
        <v>4265</v>
      </c>
      <c r="B946" s="295" t="s">
        <v>4265</v>
      </c>
      <c r="C946" s="295" t="s">
        <v>4266</v>
      </c>
      <c r="D946" s="295" t="s">
        <v>4266</v>
      </c>
      <c r="E946" s="295" t="s">
        <v>4038</v>
      </c>
      <c r="F946" s="295" t="s">
        <v>4267</v>
      </c>
      <c r="G946" s="295" t="s">
        <v>168</v>
      </c>
      <c r="H946" s="295" t="s">
        <v>1589</v>
      </c>
      <c r="I946" s="295" t="s">
        <v>1714</v>
      </c>
      <c r="J946" s="295" t="s">
        <v>231</v>
      </c>
      <c r="K946" s="295" t="s">
        <v>1892</v>
      </c>
      <c r="L946" s="286">
        <v>6</v>
      </c>
      <c r="M946" s="295" t="s">
        <v>171</v>
      </c>
    </row>
    <row r="947" spans="1:13" ht="15" customHeight="1" x14ac:dyDescent="0.25">
      <c r="A947" s="295" t="s">
        <v>4269</v>
      </c>
      <c r="B947" s="295" t="s">
        <v>4270</v>
      </c>
      <c r="C947" s="295" t="s">
        <v>4271</v>
      </c>
      <c r="D947" s="295" t="s">
        <v>4272</v>
      </c>
      <c r="E947" s="295" t="s">
        <v>1779</v>
      </c>
      <c r="F947" s="295" t="s">
        <v>4273</v>
      </c>
      <c r="G947" s="295" t="s">
        <v>168</v>
      </c>
      <c r="H947" s="295" t="s">
        <v>1632</v>
      </c>
      <c r="I947" s="295" t="s">
        <v>1714</v>
      </c>
      <c r="J947" s="295" t="s">
        <v>231</v>
      </c>
      <c r="K947" s="295" t="s">
        <v>1892</v>
      </c>
      <c r="L947" s="286">
        <v>5</v>
      </c>
      <c r="M947" s="295" t="s">
        <v>171</v>
      </c>
    </row>
    <row r="948" spans="1:13" ht="15" customHeight="1" x14ac:dyDescent="0.25">
      <c r="A948" s="295" t="s">
        <v>4274</v>
      </c>
      <c r="B948" s="295" t="s">
        <v>4274</v>
      </c>
      <c r="C948" s="295" t="s">
        <v>4275</v>
      </c>
      <c r="D948" s="295" t="s">
        <v>4275</v>
      </c>
      <c r="E948" s="295" t="s">
        <v>1606</v>
      </c>
      <c r="F948" s="295" t="s">
        <v>4276</v>
      </c>
      <c r="G948" s="295" t="s">
        <v>168</v>
      </c>
      <c r="H948" s="295" t="s">
        <v>1589</v>
      </c>
      <c r="I948" s="295" t="s">
        <v>1714</v>
      </c>
      <c r="J948" s="295" t="s">
        <v>231</v>
      </c>
      <c r="K948" s="295" t="s">
        <v>1892</v>
      </c>
      <c r="L948" s="286">
        <v>5</v>
      </c>
      <c r="M948" s="295" t="s">
        <v>171</v>
      </c>
    </row>
    <row r="949" spans="1:13" ht="15" customHeight="1" x14ac:dyDescent="0.25">
      <c r="A949" s="295" t="s">
        <v>4277</v>
      </c>
      <c r="B949" s="295" t="s">
        <v>4277</v>
      </c>
      <c r="C949" s="295" t="s">
        <v>4278</v>
      </c>
      <c r="D949" s="295" t="s">
        <v>4278</v>
      </c>
      <c r="E949" s="295" t="s">
        <v>4116</v>
      </c>
      <c r="F949" s="295" t="s">
        <v>4279</v>
      </c>
      <c r="G949" s="295" t="s">
        <v>168</v>
      </c>
      <c r="H949" s="295" t="s">
        <v>1589</v>
      </c>
      <c r="I949" s="295" t="s">
        <v>1714</v>
      </c>
      <c r="J949" s="295" t="s">
        <v>231</v>
      </c>
      <c r="K949" s="295" t="s">
        <v>1892</v>
      </c>
      <c r="L949" s="286">
        <v>10</v>
      </c>
      <c r="M949" s="295" t="s">
        <v>171</v>
      </c>
    </row>
    <row r="950" spans="1:13" ht="15" customHeight="1" x14ac:dyDescent="0.25">
      <c r="A950" s="295" t="s">
        <v>4280</v>
      </c>
      <c r="B950" s="295" t="s">
        <v>4280</v>
      </c>
      <c r="C950" s="295" t="s">
        <v>4281</v>
      </c>
      <c r="D950" s="295" t="s">
        <v>4281</v>
      </c>
      <c r="E950" s="295" t="s">
        <v>2215</v>
      </c>
      <c r="F950" s="295" t="s">
        <v>4282</v>
      </c>
      <c r="G950" s="295" t="s">
        <v>168</v>
      </c>
      <c r="H950" s="295" t="s">
        <v>1589</v>
      </c>
      <c r="I950" s="295" t="s">
        <v>1714</v>
      </c>
      <c r="J950" s="295" t="s">
        <v>231</v>
      </c>
      <c r="K950" s="295" t="s">
        <v>1892</v>
      </c>
      <c r="L950" s="286">
        <v>4</v>
      </c>
      <c r="M950" s="295" t="s">
        <v>171</v>
      </c>
    </row>
    <row r="951" spans="1:13" ht="15" customHeight="1" x14ac:dyDescent="0.25">
      <c r="A951" s="295" t="s">
        <v>4260</v>
      </c>
      <c r="B951" s="295" t="s">
        <v>4260</v>
      </c>
      <c r="C951" s="295" t="s">
        <v>4262</v>
      </c>
      <c r="D951" s="295" t="s">
        <v>4262</v>
      </c>
      <c r="E951" s="295" t="s">
        <v>4283</v>
      </c>
      <c r="F951" s="295" t="s">
        <v>4284</v>
      </c>
      <c r="G951" s="295" t="s">
        <v>168</v>
      </c>
      <c r="H951" s="295" t="s">
        <v>1589</v>
      </c>
      <c r="I951" s="295" t="s">
        <v>1714</v>
      </c>
      <c r="J951" s="295" t="s">
        <v>231</v>
      </c>
      <c r="K951" s="295" t="s">
        <v>1892</v>
      </c>
      <c r="L951" s="286">
        <v>6</v>
      </c>
      <c r="M951" s="295" t="s">
        <v>171</v>
      </c>
    </row>
    <row r="952" spans="1:13" ht="15" customHeight="1" x14ac:dyDescent="0.25">
      <c r="A952" s="295" t="s">
        <v>4285</v>
      </c>
      <c r="B952" s="295" t="s">
        <v>4285</v>
      </c>
      <c r="C952" s="295" t="s">
        <v>4286</v>
      </c>
      <c r="D952" s="295" t="s">
        <v>4286</v>
      </c>
      <c r="E952" s="295" t="s">
        <v>4050</v>
      </c>
      <c r="F952" s="295" t="s">
        <v>4287</v>
      </c>
      <c r="G952" s="295" t="s">
        <v>168</v>
      </c>
      <c r="H952" s="295" t="s">
        <v>1589</v>
      </c>
      <c r="I952" s="295" t="s">
        <v>1714</v>
      </c>
      <c r="J952" s="295" t="s">
        <v>231</v>
      </c>
      <c r="K952" s="295" t="s">
        <v>1892</v>
      </c>
      <c r="L952" s="286">
        <v>7</v>
      </c>
      <c r="M952" s="295" t="s">
        <v>171</v>
      </c>
    </row>
    <row r="953" spans="1:13" ht="15" customHeight="1" x14ac:dyDescent="0.25">
      <c r="A953" s="295" t="s">
        <v>4288</v>
      </c>
      <c r="B953" s="295" t="s">
        <v>4288</v>
      </c>
      <c r="C953" s="295" t="s">
        <v>4289</v>
      </c>
      <c r="D953" s="295" t="s">
        <v>4289</v>
      </c>
      <c r="E953" s="295" t="s">
        <v>4038</v>
      </c>
      <c r="F953" s="295" t="s">
        <v>4290</v>
      </c>
      <c r="G953" s="295" t="s">
        <v>168</v>
      </c>
      <c r="H953" s="295" t="s">
        <v>1589</v>
      </c>
      <c r="I953" s="295" t="s">
        <v>1714</v>
      </c>
      <c r="J953" s="295" t="s">
        <v>231</v>
      </c>
      <c r="K953" s="295" t="s">
        <v>1892</v>
      </c>
      <c r="L953" s="286">
        <v>7</v>
      </c>
      <c r="M953" s="295" t="s">
        <v>171</v>
      </c>
    </row>
    <row r="954" spans="1:13" ht="15" customHeight="1" x14ac:dyDescent="0.25">
      <c r="A954" s="295" t="s">
        <v>4291</v>
      </c>
      <c r="B954" s="295" t="s">
        <v>4291</v>
      </c>
      <c r="C954" s="295" t="s">
        <v>4292</v>
      </c>
      <c r="D954" s="295" t="s">
        <v>4292</v>
      </c>
      <c r="E954" s="295" t="s">
        <v>3049</v>
      </c>
      <c r="F954" s="295" t="s">
        <v>4293</v>
      </c>
      <c r="G954" s="295" t="s">
        <v>1676</v>
      </c>
      <c r="H954" s="295" t="s">
        <v>1589</v>
      </c>
      <c r="I954" s="295" t="s">
        <v>1714</v>
      </c>
      <c r="J954" s="295" t="s">
        <v>231</v>
      </c>
      <c r="K954" s="295" t="s">
        <v>1892</v>
      </c>
      <c r="L954" s="286">
        <v>6</v>
      </c>
      <c r="M954" s="295" t="s">
        <v>171</v>
      </c>
    </row>
    <row r="955" spans="1:13" ht="15" customHeight="1" x14ac:dyDescent="0.25">
      <c r="A955" s="295" t="s">
        <v>4294</v>
      </c>
      <c r="B955" s="295" t="s">
        <v>4294</v>
      </c>
      <c r="C955" s="295" t="s">
        <v>4295</v>
      </c>
      <c r="D955" s="295" t="s">
        <v>4295</v>
      </c>
      <c r="E955" s="295" t="s">
        <v>3049</v>
      </c>
      <c r="F955" s="295" t="s">
        <v>4293</v>
      </c>
      <c r="G955" s="295" t="s">
        <v>1678</v>
      </c>
      <c r="H955" s="295" t="s">
        <v>1589</v>
      </c>
      <c r="I955" s="295" t="s">
        <v>1714</v>
      </c>
      <c r="J955" s="295" t="s">
        <v>231</v>
      </c>
      <c r="K955" s="295" t="s">
        <v>1892</v>
      </c>
      <c r="L955" s="286">
        <v>6</v>
      </c>
      <c r="M955" s="295" t="s">
        <v>171</v>
      </c>
    </row>
    <row r="956" spans="1:13" ht="15" customHeight="1" x14ac:dyDescent="0.25">
      <c r="A956" s="295" t="s">
        <v>4296</v>
      </c>
      <c r="B956" s="295" t="s">
        <v>4296</v>
      </c>
      <c r="C956" s="295" t="s">
        <v>4297</v>
      </c>
      <c r="D956" s="295" t="s">
        <v>4297</v>
      </c>
      <c r="E956" s="295" t="s">
        <v>4298</v>
      </c>
      <c r="F956" s="295" t="s">
        <v>4299</v>
      </c>
      <c r="G956" s="295" t="s">
        <v>1678</v>
      </c>
      <c r="H956" s="295" t="s">
        <v>1589</v>
      </c>
      <c r="I956" s="295" t="s">
        <v>1714</v>
      </c>
      <c r="J956" s="295" t="s">
        <v>231</v>
      </c>
      <c r="K956" s="295" t="s">
        <v>1892</v>
      </c>
      <c r="L956" s="286">
        <v>6</v>
      </c>
      <c r="M956" s="295" t="s">
        <v>171</v>
      </c>
    </row>
    <row r="957" spans="1:13" ht="15" customHeight="1" x14ac:dyDescent="0.25">
      <c r="A957" s="295" t="s">
        <v>4300</v>
      </c>
      <c r="B957" s="295" t="s">
        <v>4300</v>
      </c>
      <c r="C957" s="295" t="s">
        <v>4301</v>
      </c>
      <c r="D957" s="295" t="s">
        <v>4301</v>
      </c>
      <c r="E957" s="295" t="s">
        <v>4302</v>
      </c>
      <c r="F957" s="295" t="s">
        <v>4303</v>
      </c>
      <c r="G957" s="295" t="s">
        <v>168</v>
      </c>
      <c r="H957" s="295" t="s">
        <v>1589</v>
      </c>
      <c r="I957" s="295" t="s">
        <v>1714</v>
      </c>
      <c r="J957" s="295" t="s">
        <v>231</v>
      </c>
      <c r="K957" s="295" t="s">
        <v>1892</v>
      </c>
      <c r="L957" s="286">
        <v>6</v>
      </c>
      <c r="M957" s="295" t="s">
        <v>171</v>
      </c>
    </row>
    <row r="958" spans="1:13" ht="15" customHeight="1" x14ac:dyDescent="0.25">
      <c r="A958" s="295" t="s">
        <v>4304</v>
      </c>
      <c r="B958" s="295" t="s">
        <v>4304</v>
      </c>
      <c r="C958" s="295" t="s">
        <v>4305</v>
      </c>
      <c r="D958" s="295" t="s">
        <v>4305</v>
      </c>
      <c r="E958" s="295" t="s">
        <v>4068</v>
      </c>
      <c r="F958" s="295" t="s">
        <v>4158</v>
      </c>
      <c r="G958" s="295" t="s">
        <v>168</v>
      </c>
      <c r="H958" s="295" t="s">
        <v>1589</v>
      </c>
      <c r="I958" s="295" t="s">
        <v>1714</v>
      </c>
      <c r="J958" s="295" t="s">
        <v>231</v>
      </c>
      <c r="K958" s="295" t="s">
        <v>1892</v>
      </c>
      <c r="L958" s="287">
        <v>5</v>
      </c>
      <c r="M958" s="295" t="s">
        <v>171</v>
      </c>
    </row>
    <row r="959" spans="1:13" ht="15" customHeight="1" x14ac:dyDescent="0.25">
      <c r="A959" s="295" t="s">
        <v>4306</v>
      </c>
      <c r="B959" s="295" t="s">
        <v>4048</v>
      </c>
      <c r="C959" s="295" t="s">
        <v>4307</v>
      </c>
      <c r="D959" s="295" t="s">
        <v>4049</v>
      </c>
      <c r="E959" s="295" t="s">
        <v>4308</v>
      </c>
      <c r="F959" s="295" t="s">
        <v>4309</v>
      </c>
      <c r="G959" s="295" t="s">
        <v>1678</v>
      </c>
      <c r="H959" s="295" t="s">
        <v>1632</v>
      </c>
      <c r="I959" s="295" t="s">
        <v>1714</v>
      </c>
      <c r="J959" s="295" t="s">
        <v>231</v>
      </c>
      <c r="K959" s="295" t="s">
        <v>1892</v>
      </c>
      <c r="L959" s="286">
        <v>9</v>
      </c>
      <c r="M959" s="295" t="s">
        <v>171</v>
      </c>
    </row>
    <row r="960" spans="1:13" ht="15" customHeight="1" x14ac:dyDescent="0.25">
      <c r="A960" s="295" t="s">
        <v>4310</v>
      </c>
      <c r="B960" s="295" t="s">
        <v>4310</v>
      </c>
      <c r="C960" s="295" t="s">
        <v>4311</v>
      </c>
      <c r="D960" s="295" t="s">
        <v>4311</v>
      </c>
      <c r="E960" s="295" t="s">
        <v>4038</v>
      </c>
      <c r="F960" s="295" t="s">
        <v>4312</v>
      </c>
      <c r="G960" s="295" t="s">
        <v>168</v>
      </c>
      <c r="H960" s="295" t="s">
        <v>1589</v>
      </c>
      <c r="I960" s="295" t="s">
        <v>1714</v>
      </c>
      <c r="J960" s="295" t="s">
        <v>231</v>
      </c>
      <c r="K960" s="295" t="s">
        <v>1892</v>
      </c>
      <c r="L960" s="286">
        <v>5</v>
      </c>
      <c r="M960" s="295" t="s">
        <v>171</v>
      </c>
    </row>
    <row r="961" spans="1:13" ht="15" customHeight="1" x14ac:dyDescent="0.25">
      <c r="A961" s="295" t="s">
        <v>4313</v>
      </c>
      <c r="B961" s="295" t="s">
        <v>4313</v>
      </c>
      <c r="C961" s="295" t="s">
        <v>4314</v>
      </c>
      <c r="D961" s="295" t="s">
        <v>4314</v>
      </c>
      <c r="E961" s="295" t="s">
        <v>4116</v>
      </c>
      <c r="F961" s="295" t="s">
        <v>4315</v>
      </c>
      <c r="G961" s="295" t="s">
        <v>168</v>
      </c>
      <c r="H961" s="295" t="s">
        <v>1589</v>
      </c>
      <c r="I961" s="295" t="s">
        <v>1714</v>
      </c>
      <c r="J961" s="295" t="s">
        <v>231</v>
      </c>
      <c r="K961" s="295" t="s">
        <v>1892</v>
      </c>
      <c r="L961" s="286">
        <v>9</v>
      </c>
      <c r="M961" s="295" t="s">
        <v>171</v>
      </c>
    </row>
    <row r="962" spans="1:13" ht="15" customHeight="1" x14ac:dyDescent="0.25">
      <c r="A962" s="295" t="s">
        <v>4174</v>
      </c>
      <c r="B962" s="295" t="s">
        <v>4174</v>
      </c>
      <c r="C962" s="295" t="s">
        <v>4176</v>
      </c>
      <c r="D962" s="295" t="s">
        <v>4176</v>
      </c>
      <c r="E962" s="295" t="s">
        <v>4316</v>
      </c>
      <c r="F962" s="295" t="s">
        <v>4317</v>
      </c>
      <c r="G962" s="295" t="s">
        <v>168</v>
      </c>
      <c r="H962" s="295" t="s">
        <v>1589</v>
      </c>
      <c r="I962" s="295" t="s">
        <v>1714</v>
      </c>
      <c r="J962" s="295" t="s">
        <v>231</v>
      </c>
      <c r="K962" s="295" t="s">
        <v>1892</v>
      </c>
      <c r="L962" s="286">
        <v>4</v>
      </c>
      <c r="M962" s="295" t="s">
        <v>171</v>
      </c>
    </row>
    <row r="963" spans="1:13" ht="15" customHeight="1" x14ac:dyDescent="0.25">
      <c r="A963" s="295" t="s">
        <v>4318</v>
      </c>
      <c r="B963" s="295" t="s">
        <v>4318</v>
      </c>
      <c r="C963" s="295" t="s">
        <v>4319</v>
      </c>
      <c r="D963" s="295" t="s">
        <v>4319</v>
      </c>
      <c r="E963" s="295" t="s">
        <v>1606</v>
      </c>
      <c r="F963" s="295" t="s">
        <v>4320</v>
      </c>
      <c r="G963" s="295" t="s">
        <v>168</v>
      </c>
      <c r="H963" s="295" t="s">
        <v>1589</v>
      </c>
      <c r="I963" s="295" t="s">
        <v>1714</v>
      </c>
      <c r="J963" s="295" t="s">
        <v>231</v>
      </c>
      <c r="K963" s="295" t="s">
        <v>1892</v>
      </c>
      <c r="L963" s="286">
        <v>0</v>
      </c>
      <c r="M963" s="295" t="s">
        <v>16372</v>
      </c>
    </row>
    <row r="964" spans="1:13" ht="15" customHeight="1" x14ac:dyDescent="0.25">
      <c r="A964" s="295" t="s">
        <v>4321</v>
      </c>
      <c r="B964" s="295" t="s">
        <v>4321</v>
      </c>
      <c r="C964" s="295" t="s">
        <v>4322</v>
      </c>
      <c r="D964" s="295" t="s">
        <v>4322</v>
      </c>
      <c r="E964" s="295" t="s">
        <v>4017</v>
      </c>
      <c r="F964" s="295" t="s">
        <v>4323</v>
      </c>
      <c r="G964" s="295" t="s">
        <v>168</v>
      </c>
      <c r="H964" s="295" t="s">
        <v>1589</v>
      </c>
      <c r="I964" s="295" t="s">
        <v>1714</v>
      </c>
      <c r="J964" s="295" t="s">
        <v>231</v>
      </c>
      <c r="K964" s="295" t="s">
        <v>1892</v>
      </c>
      <c r="L964" s="286">
        <v>8</v>
      </c>
      <c r="M964" s="295" t="s">
        <v>171</v>
      </c>
    </row>
    <row r="965" spans="1:13" ht="15" customHeight="1" x14ac:dyDescent="0.25">
      <c r="A965" s="295" t="s">
        <v>4324</v>
      </c>
      <c r="B965" s="295" t="s">
        <v>4324</v>
      </c>
      <c r="C965" s="295" t="s">
        <v>4325</v>
      </c>
      <c r="D965" s="295" t="s">
        <v>4325</v>
      </c>
      <c r="E965" s="295" t="s">
        <v>4116</v>
      </c>
      <c r="F965" s="295" t="s">
        <v>4326</v>
      </c>
      <c r="G965" s="295" t="s">
        <v>168</v>
      </c>
      <c r="H965" s="295" t="s">
        <v>1589</v>
      </c>
      <c r="I965" s="295" t="s">
        <v>1714</v>
      </c>
      <c r="J965" s="295" t="s">
        <v>231</v>
      </c>
      <c r="K965" s="295" t="s">
        <v>1892</v>
      </c>
      <c r="L965" s="286">
        <v>8</v>
      </c>
      <c r="M965" s="295" t="s">
        <v>171</v>
      </c>
    </row>
    <row r="966" spans="1:13" ht="15" customHeight="1" x14ac:dyDescent="0.25">
      <c r="A966" s="295" t="s">
        <v>4327</v>
      </c>
      <c r="B966" s="295" t="s">
        <v>4327</v>
      </c>
      <c r="C966" s="295" t="s">
        <v>4328</v>
      </c>
      <c r="D966" s="295" t="s">
        <v>4328</v>
      </c>
      <c r="E966" s="295" t="s">
        <v>2180</v>
      </c>
      <c r="F966" s="295" t="s">
        <v>4329</v>
      </c>
      <c r="G966" s="295" t="s">
        <v>168</v>
      </c>
      <c r="H966" s="295" t="s">
        <v>1589</v>
      </c>
      <c r="I966" s="295" t="s">
        <v>1714</v>
      </c>
      <c r="J966" s="295" t="s">
        <v>231</v>
      </c>
      <c r="K966" s="295" t="s">
        <v>1892</v>
      </c>
      <c r="L966" s="286">
        <v>9</v>
      </c>
      <c r="M966" s="295" t="s">
        <v>171</v>
      </c>
    </row>
    <row r="967" spans="1:13" ht="15" customHeight="1" x14ac:dyDescent="0.25">
      <c r="A967" s="295" t="s">
        <v>4330</v>
      </c>
      <c r="B967" s="295" t="s">
        <v>4330</v>
      </c>
      <c r="C967" s="295" t="s">
        <v>4331</v>
      </c>
      <c r="D967" s="295" t="s">
        <v>4331</v>
      </c>
      <c r="E967" s="295" t="s">
        <v>4050</v>
      </c>
      <c r="F967" s="295" t="s">
        <v>4332</v>
      </c>
      <c r="G967" s="295" t="s">
        <v>168</v>
      </c>
      <c r="H967" s="295" t="s">
        <v>1589</v>
      </c>
      <c r="I967" s="295" t="s">
        <v>1714</v>
      </c>
      <c r="J967" s="295" t="s">
        <v>231</v>
      </c>
      <c r="K967" s="295" t="s">
        <v>1892</v>
      </c>
      <c r="L967" s="286">
        <v>9</v>
      </c>
      <c r="M967" s="295" t="s">
        <v>171</v>
      </c>
    </row>
    <row r="968" spans="1:13" ht="15" customHeight="1" x14ac:dyDescent="0.25">
      <c r="A968" s="295" t="s">
        <v>405</v>
      </c>
      <c r="B968" s="295" t="s">
        <v>405</v>
      </c>
      <c r="C968" s="295" t="s">
        <v>406</v>
      </c>
      <c r="D968" s="295" t="s">
        <v>406</v>
      </c>
      <c r="E968" s="295" t="s">
        <v>3049</v>
      </c>
      <c r="F968" s="295" t="s">
        <v>4333</v>
      </c>
      <c r="G968" s="295" t="s">
        <v>168</v>
      </c>
      <c r="H968" s="295" t="s">
        <v>1589</v>
      </c>
      <c r="I968" s="295" t="s">
        <v>1714</v>
      </c>
      <c r="J968" s="295" t="s">
        <v>231</v>
      </c>
      <c r="K968" s="295" t="s">
        <v>1892</v>
      </c>
      <c r="L968" s="286">
        <v>8</v>
      </c>
      <c r="M968" s="295" t="s">
        <v>171</v>
      </c>
    </row>
    <row r="969" spans="1:13" ht="15" customHeight="1" x14ac:dyDescent="0.25">
      <c r="A969" s="295" t="s">
        <v>407</v>
      </c>
      <c r="B969" s="295" t="s">
        <v>407</v>
      </c>
      <c r="C969" s="295" t="s">
        <v>408</v>
      </c>
      <c r="D969" s="295" t="s">
        <v>408</v>
      </c>
      <c r="E969" s="295" t="s">
        <v>4085</v>
      </c>
      <c r="F969" s="295" t="s">
        <v>4334</v>
      </c>
      <c r="G969" s="295" t="s">
        <v>168</v>
      </c>
      <c r="H969" s="295" t="s">
        <v>1589</v>
      </c>
      <c r="I969" s="295" t="s">
        <v>1714</v>
      </c>
      <c r="J969" s="295" t="s">
        <v>231</v>
      </c>
      <c r="K969" s="295" t="s">
        <v>1892</v>
      </c>
      <c r="L969" s="286">
        <v>10</v>
      </c>
      <c r="M969" s="295" t="s">
        <v>171</v>
      </c>
    </row>
    <row r="970" spans="1:13" ht="15" customHeight="1" x14ac:dyDescent="0.25">
      <c r="A970" s="295" t="s">
        <v>4335</v>
      </c>
      <c r="B970" s="295" t="s">
        <v>4335</v>
      </c>
      <c r="C970" s="295" t="s">
        <v>4336</v>
      </c>
      <c r="D970" s="295" t="s">
        <v>4336</v>
      </c>
      <c r="E970" s="295" t="s">
        <v>4337</v>
      </c>
      <c r="F970" s="295" t="s">
        <v>4338</v>
      </c>
      <c r="G970" s="295" t="s">
        <v>168</v>
      </c>
      <c r="H970" s="295" t="s">
        <v>1589</v>
      </c>
      <c r="I970" s="295" t="s">
        <v>1714</v>
      </c>
      <c r="J970" s="295" t="s">
        <v>231</v>
      </c>
      <c r="K970" s="295" t="s">
        <v>1892</v>
      </c>
      <c r="L970" s="286">
        <v>5</v>
      </c>
      <c r="M970" s="295" t="s">
        <v>171</v>
      </c>
    </row>
    <row r="971" spans="1:13" ht="15" customHeight="1" x14ac:dyDescent="0.25">
      <c r="A971" s="295" t="s">
        <v>4339</v>
      </c>
      <c r="B971" s="295" t="s">
        <v>4339</v>
      </c>
      <c r="C971" s="295" t="s">
        <v>4340</v>
      </c>
      <c r="D971" s="295" t="s">
        <v>4340</v>
      </c>
      <c r="E971" s="295" t="s">
        <v>4038</v>
      </c>
      <c r="F971" s="295" t="s">
        <v>4341</v>
      </c>
      <c r="G971" s="295" t="s">
        <v>168</v>
      </c>
      <c r="H971" s="295" t="s">
        <v>1589</v>
      </c>
      <c r="I971" s="295" t="s">
        <v>1714</v>
      </c>
      <c r="J971" s="295" t="s">
        <v>231</v>
      </c>
      <c r="K971" s="295" t="s">
        <v>1892</v>
      </c>
      <c r="L971" s="286">
        <v>10</v>
      </c>
      <c r="M971" s="295" t="s">
        <v>171</v>
      </c>
    </row>
    <row r="972" spans="1:13" ht="15" customHeight="1" x14ac:dyDescent="0.25">
      <c r="A972" s="295" t="s">
        <v>4342</v>
      </c>
      <c r="B972" s="295" t="s">
        <v>4342</v>
      </c>
      <c r="C972" s="295" t="s">
        <v>4343</v>
      </c>
      <c r="D972" s="295" t="s">
        <v>4343</v>
      </c>
      <c r="E972" s="295" t="s">
        <v>4085</v>
      </c>
      <c r="F972" s="295" t="s">
        <v>4344</v>
      </c>
      <c r="G972" s="295" t="s">
        <v>168</v>
      </c>
      <c r="H972" s="295" t="s">
        <v>1589</v>
      </c>
      <c r="I972" s="295" t="s">
        <v>1714</v>
      </c>
      <c r="J972" s="295" t="s">
        <v>231</v>
      </c>
      <c r="K972" s="295" t="s">
        <v>1892</v>
      </c>
      <c r="L972" s="286">
        <v>8</v>
      </c>
      <c r="M972" s="295" t="s">
        <v>171</v>
      </c>
    </row>
    <row r="973" spans="1:13" ht="15" customHeight="1" x14ac:dyDescent="0.25">
      <c r="A973" s="295" t="s">
        <v>4345</v>
      </c>
      <c r="B973" s="295" t="s">
        <v>4345</v>
      </c>
      <c r="C973" s="295" t="s">
        <v>4346</v>
      </c>
      <c r="D973" s="295" t="s">
        <v>4346</v>
      </c>
      <c r="E973" s="295" t="s">
        <v>4347</v>
      </c>
      <c r="F973" s="295" t="s">
        <v>4348</v>
      </c>
      <c r="G973" s="295" t="s">
        <v>168</v>
      </c>
      <c r="H973" s="295" t="s">
        <v>1589</v>
      </c>
      <c r="I973" s="295" t="s">
        <v>1714</v>
      </c>
      <c r="J973" s="295" t="s">
        <v>231</v>
      </c>
      <c r="K973" s="295" t="s">
        <v>1892</v>
      </c>
      <c r="L973" s="286">
        <v>0</v>
      </c>
      <c r="M973" s="295" t="s">
        <v>16372</v>
      </c>
    </row>
    <row r="974" spans="1:13" ht="15" customHeight="1" x14ac:dyDescent="0.25">
      <c r="A974" s="295" t="s">
        <v>409</v>
      </c>
      <c r="B974" s="295" t="s">
        <v>409</v>
      </c>
      <c r="C974" s="295" t="s">
        <v>410</v>
      </c>
      <c r="D974" s="295" t="s">
        <v>410</v>
      </c>
      <c r="E974" s="295" t="s">
        <v>1779</v>
      </c>
      <c r="F974" s="295" t="s">
        <v>4349</v>
      </c>
      <c r="G974" s="295" t="s">
        <v>168</v>
      </c>
      <c r="H974" s="295" t="s">
        <v>1589</v>
      </c>
      <c r="I974" s="295" t="s">
        <v>1714</v>
      </c>
      <c r="J974" s="295" t="s">
        <v>231</v>
      </c>
      <c r="K974" s="295" t="s">
        <v>1892</v>
      </c>
      <c r="L974" s="286">
        <v>9</v>
      </c>
      <c r="M974" s="295" t="s">
        <v>171</v>
      </c>
    </row>
    <row r="975" spans="1:13" ht="15" customHeight="1" x14ac:dyDescent="0.25">
      <c r="A975" s="295" t="s">
        <v>4350</v>
      </c>
      <c r="B975" s="295" t="s">
        <v>4350</v>
      </c>
      <c r="C975" s="295" t="s">
        <v>4351</v>
      </c>
      <c r="D975" s="295" t="s">
        <v>4351</v>
      </c>
      <c r="E975" s="295" t="s">
        <v>4352</v>
      </c>
      <c r="F975" s="295" t="s">
        <v>4353</v>
      </c>
      <c r="G975" s="295" t="s">
        <v>168</v>
      </c>
      <c r="H975" s="295" t="s">
        <v>1589</v>
      </c>
      <c r="I975" s="295" t="s">
        <v>1714</v>
      </c>
      <c r="J975" s="295" t="s">
        <v>231</v>
      </c>
      <c r="K975" s="295" t="s">
        <v>1892</v>
      </c>
      <c r="L975" s="286">
        <v>7</v>
      </c>
      <c r="M975" s="295" t="s">
        <v>171</v>
      </c>
    </row>
    <row r="976" spans="1:13" ht="15" customHeight="1" x14ac:dyDescent="0.25">
      <c r="A976" s="297" t="s">
        <v>411</v>
      </c>
      <c r="B976" s="295" t="s">
        <v>411</v>
      </c>
      <c r="C976" s="297" t="s">
        <v>412</v>
      </c>
      <c r="D976" s="297" t="s">
        <v>412</v>
      </c>
      <c r="E976" s="297" t="s">
        <v>3385</v>
      </c>
      <c r="F976" s="297" t="s">
        <v>4354</v>
      </c>
      <c r="G976" s="295" t="s">
        <v>1676</v>
      </c>
      <c r="H976" s="297" t="s">
        <v>1589</v>
      </c>
      <c r="I976" s="297" t="s">
        <v>1714</v>
      </c>
      <c r="J976" s="297" t="s">
        <v>231</v>
      </c>
      <c r="K976" s="297" t="s">
        <v>1892</v>
      </c>
      <c r="L976" s="289">
        <v>9</v>
      </c>
      <c r="M976" s="295" t="s">
        <v>171</v>
      </c>
    </row>
    <row r="977" spans="1:13" ht="15" customHeight="1" x14ac:dyDescent="0.25">
      <c r="A977" s="295" t="s">
        <v>4355</v>
      </c>
      <c r="B977" s="295" t="s">
        <v>4355</v>
      </c>
      <c r="C977" s="295" t="s">
        <v>4356</v>
      </c>
      <c r="D977" s="295" t="s">
        <v>4356</v>
      </c>
      <c r="E977" s="295" t="s">
        <v>4357</v>
      </c>
      <c r="F977" s="295" t="s">
        <v>4358</v>
      </c>
      <c r="G977" s="295" t="s">
        <v>1678</v>
      </c>
      <c r="H977" s="295" t="s">
        <v>1589</v>
      </c>
      <c r="I977" s="295" t="s">
        <v>1714</v>
      </c>
      <c r="J977" s="295" t="s">
        <v>231</v>
      </c>
      <c r="K977" s="295" t="s">
        <v>1892</v>
      </c>
      <c r="L977" s="286">
        <v>9</v>
      </c>
      <c r="M977" s="295" t="s">
        <v>171</v>
      </c>
    </row>
    <row r="978" spans="1:13" ht="15" customHeight="1" x14ac:dyDescent="0.25">
      <c r="A978" s="295" t="s">
        <v>4359</v>
      </c>
      <c r="B978" s="295" t="s">
        <v>4359</v>
      </c>
      <c r="C978" s="295" t="s">
        <v>4360</v>
      </c>
      <c r="D978" s="295" t="s">
        <v>4360</v>
      </c>
      <c r="E978" s="295" t="s">
        <v>4038</v>
      </c>
      <c r="F978" s="295" t="s">
        <v>4361</v>
      </c>
      <c r="G978" s="295" t="s">
        <v>1676</v>
      </c>
      <c r="H978" s="295" t="s">
        <v>1589</v>
      </c>
      <c r="I978" s="295" t="s">
        <v>1714</v>
      </c>
      <c r="J978" s="295" t="s">
        <v>231</v>
      </c>
      <c r="K978" s="295" t="s">
        <v>1892</v>
      </c>
      <c r="L978" s="287">
        <v>5</v>
      </c>
      <c r="M978" s="295" t="s">
        <v>171</v>
      </c>
    </row>
    <row r="979" spans="1:13" ht="15" customHeight="1" x14ac:dyDescent="0.25">
      <c r="A979" s="295" t="s">
        <v>4186</v>
      </c>
      <c r="B979" s="295" t="s">
        <v>4186</v>
      </c>
      <c r="C979" s="295" t="s">
        <v>4188</v>
      </c>
      <c r="D979" s="295" t="s">
        <v>4188</v>
      </c>
      <c r="E979" s="295" t="s">
        <v>4362</v>
      </c>
      <c r="F979" s="295" t="s">
        <v>4190</v>
      </c>
      <c r="G979" s="295" t="s">
        <v>1678</v>
      </c>
      <c r="H979" s="295" t="s">
        <v>1589</v>
      </c>
      <c r="I979" s="295" t="s">
        <v>1714</v>
      </c>
      <c r="J979" s="295" t="s">
        <v>231</v>
      </c>
      <c r="K979" s="295" t="s">
        <v>1892</v>
      </c>
      <c r="L979" s="286">
        <v>5</v>
      </c>
      <c r="M979" s="295" t="s">
        <v>171</v>
      </c>
    </row>
    <row r="980" spans="1:13" ht="15" customHeight="1" x14ac:dyDescent="0.25">
      <c r="A980" s="295" t="s">
        <v>4363</v>
      </c>
      <c r="B980" s="295" t="s">
        <v>4363</v>
      </c>
      <c r="C980" s="295" t="s">
        <v>4364</v>
      </c>
      <c r="D980" s="295" t="s">
        <v>4364</v>
      </c>
      <c r="E980" s="295" t="s">
        <v>4038</v>
      </c>
      <c r="F980" s="295" t="s">
        <v>4365</v>
      </c>
      <c r="G980" s="295" t="s">
        <v>1678</v>
      </c>
      <c r="H980" s="295" t="s">
        <v>1589</v>
      </c>
      <c r="I980" s="295" t="s">
        <v>1714</v>
      </c>
      <c r="J980" s="295" t="s">
        <v>231</v>
      </c>
      <c r="K980" s="295" t="s">
        <v>1892</v>
      </c>
      <c r="L980" s="287">
        <v>5</v>
      </c>
      <c r="M980" s="295" t="s">
        <v>171</v>
      </c>
    </row>
    <row r="981" spans="1:13" ht="15" customHeight="1" x14ac:dyDescent="0.25">
      <c r="A981" s="295" t="s">
        <v>4366</v>
      </c>
      <c r="B981" s="295" t="s">
        <v>4366</v>
      </c>
      <c r="C981" s="295" t="s">
        <v>4367</v>
      </c>
      <c r="D981" s="295" t="s">
        <v>4367</v>
      </c>
      <c r="E981" s="295" t="s">
        <v>1696</v>
      </c>
      <c r="F981" s="295" t="s">
        <v>4368</v>
      </c>
      <c r="G981" s="295" t="s">
        <v>168</v>
      </c>
      <c r="H981" s="295" t="s">
        <v>1589</v>
      </c>
      <c r="I981" s="295" t="s">
        <v>1714</v>
      </c>
      <c r="J981" s="295" t="s">
        <v>231</v>
      </c>
      <c r="K981" s="295" t="s">
        <v>1892</v>
      </c>
      <c r="L981" s="286">
        <v>5</v>
      </c>
      <c r="M981" s="295" t="s">
        <v>171</v>
      </c>
    </row>
    <row r="982" spans="1:13" ht="15" customHeight="1" x14ac:dyDescent="0.25">
      <c r="A982" s="295" t="s">
        <v>4369</v>
      </c>
      <c r="B982" s="295" t="s">
        <v>4369</v>
      </c>
      <c r="C982" s="295" t="s">
        <v>413</v>
      </c>
      <c r="D982" s="295" t="s">
        <v>413</v>
      </c>
      <c r="E982" s="295" t="s">
        <v>4116</v>
      </c>
      <c r="F982" s="295" t="s">
        <v>4370</v>
      </c>
      <c r="G982" s="295" t="s">
        <v>168</v>
      </c>
      <c r="H982" s="295" t="s">
        <v>1589</v>
      </c>
      <c r="I982" s="295" t="s">
        <v>1714</v>
      </c>
      <c r="J982" s="295" t="s">
        <v>231</v>
      </c>
      <c r="K982" s="295" t="s">
        <v>1892</v>
      </c>
      <c r="L982" s="286">
        <v>5</v>
      </c>
      <c r="M982" s="295" t="s">
        <v>171</v>
      </c>
    </row>
    <row r="983" spans="1:13" ht="15" customHeight="1" x14ac:dyDescent="0.25">
      <c r="A983" s="295" t="s">
        <v>414</v>
      </c>
      <c r="B983" s="295" t="s">
        <v>414</v>
      </c>
      <c r="C983" s="295" t="s">
        <v>415</v>
      </c>
      <c r="D983" s="295" t="s">
        <v>415</v>
      </c>
      <c r="E983" s="295" t="s">
        <v>4068</v>
      </c>
      <c r="F983" s="295" t="s">
        <v>4371</v>
      </c>
      <c r="G983" s="295" t="s">
        <v>1676</v>
      </c>
      <c r="H983" s="295" t="s">
        <v>1589</v>
      </c>
      <c r="I983" s="295" t="s">
        <v>1714</v>
      </c>
      <c r="J983" s="295" t="s">
        <v>231</v>
      </c>
      <c r="K983" s="295" t="s">
        <v>1892</v>
      </c>
      <c r="L983" s="287">
        <v>9</v>
      </c>
      <c r="M983" s="295" t="s">
        <v>171</v>
      </c>
    </row>
    <row r="984" spans="1:13" ht="15" customHeight="1" x14ac:dyDescent="0.25">
      <c r="A984" s="295" t="s">
        <v>4372</v>
      </c>
      <c r="B984" s="295" t="s">
        <v>4372</v>
      </c>
      <c r="C984" s="295" t="s">
        <v>4373</v>
      </c>
      <c r="D984" s="295" t="s">
        <v>4373</v>
      </c>
      <c r="E984" s="295" t="s">
        <v>4374</v>
      </c>
      <c r="F984" s="295" t="s">
        <v>4375</v>
      </c>
      <c r="G984" s="295" t="s">
        <v>1738</v>
      </c>
      <c r="H984" s="295" t="s">
        <v>1589</v>
      </c>
      <c r="I984" s="295" t="s">
        <v>1714</v>
      </c>
      <c r="J984" s="295" t="s">
        <v>231</v>
      </c>
      <c r="K984" s="295" t="s">
        <v>1892</v>
      </c>
      <c r="L984" s="286">
        <v>10</v>
      </c>
      <c r="M984" s="295" t="s">
        <v>171</v>
      </c>
    </row>
    <row r="985" spans="1:13" ht="15" customHeight="1" x14ac:dyDescent="0.25">
      <c r="A985" s="295" t="s">
        <v>4377</v>
      </c>
      <c r="B985" s="295" t="s">
        <v>4377</v>
      </c>
      <c r="C985" s="295" t="s">
        <v>4378</v>
      </c>
      <c r="D985" s="295" t="s">
        <v>4378</v>
      </c>
      <c r="E985" s="295" t="s">
        <v>4068</v>
      </c>
      <c r="F985" s="295" t="s">
        <v>4371</v>
      </c>
      <c r="G985" s="295" t="s">
        <v>1738</v>
      </c>
      <c r="H985" s="295" t="s">
        <v>1589</v>
      </c>
      <c r="I985" s="295" t="s">
        <v>1714</v>
      </c>
      <c r="J985" s="295" t="s">
        <v>231</v>
      </c>
      <c r="K985" s="295" t="s">
        <v>1892</v>
      </c>
      <c r="L985" s="286">
        <v>9</v>
      </c>
      <c r="M985" s="295" t="s">
        <v>171</v>
      </c>
    </row>
    <row r="986" spans="1:13" ht="15" customHeight="1" x14ac:dyDescent="0.25">
      <c r="A986" s="295" t="s">
        <v>4376</v>
      </c>
      <c r="B986" s="295" t="s">
        <v>4372</v>
      </c>
      <c r="C986" s="295" t="s">
        <v>4379</v>
      </c>
      <c r="D986" s="295" t="s">
        <v>4373</v>
      </c>
      <c r="E986" s="295" t="s">
        <v>4380</v>
      </c>
      <c r="F986" s="295" t="s">
        <v>4375</v>
      </c>
      <c r="G986" s="295" t="s">
        <v>1678</v>
      </c>
      <c r="H986" s="295" t="s">
        <v>1632</v>
      </c>
      <c r="I986" s="295" t="s">
        <v>1714</v>
      </c>
      <c r="J986" s="295" t="s">
        <v>231</v>
      </c>
      <c r="K986" s="295" t="s">
        <v>1892</v>
      </c>
      <c r="L986" s="286">
        <v>10</v>
      </c>
      <c r="M986" s="295" t="s">
        <v>171</v>
      </c>
    </row>
    <row r="987" spans="1:13" ht="15" customHeight="1" x14ac:dyDescent="0.25">
      <c r="A987" s="295" t="s">
        <v>4381</v>
      </c>
      <c r="B987" s="295" t="s">
        <v>4381</v>
      </c>
      <c r="C987" s="295" t="s">
        <v>4382</v>
      </c>
      <c r="D987" s="295" t="s">
        <v>4382</v>
      </c>
      <c r="E987" s="295" t="s">
        <v>4383</v>
      </c>
      <c r="F987" s="295" t="s">
        <v>4384</v>
      </c>
      <c r="G987" s="295" t="s">
        <v>168</v>
      </c>
      <c r="H987" s="295" t="s">
        <v>1589</v>
      </c>
      <c r="I987" s="295" t="s">
        <v>1714</v>
      </c>
      <c r="J987" s="295" t="s">
        <v>231</v>
      </c>
      <c r="K987" s="295" t="s">
        <v>1892</v>
      </c>
      <c r="L987" s="286">
        <v>8</v>
      </c>
      <c r="M987" s="295" t="s">
        <v>171</v>
      </c>
    </row>
    <row r="988" spans="1:13" ht="15" customHeight="1" x14ac:dyDescent="0.25">
      <c r="A988" s="295" t="s">
        <v>416</v>
      </c>
      <c r="B988" s="295" t="s">
        <v>416</v>
      </c>
      <c r="C988" s="295" t="s">
        <v>417</v>
      </c>
      <c r="D988" s="295" t="s">
        <v>417</v>
      </c>
      <c r="E988" s="295" t="s">
        <v>1606</v>
      </c>
      <c r="F988" s="295" t="s">
        <v>4385</v>
      </c>
      <c r="G988" s="295" t="s">
        <v>168</v>
      </c>
      <c r="H988" s="295" t="s">
        <v>1589</v>
      </c>
      <c r="I988" s="295" t="s">
        <v>1714</v>
      </c>
      <c r="J988" s="295" t="s">
        <v>231</v>
      </c>
      <c r="K988" s="295" t="s">
        <v>1892</v>
      </c>
      <c r="L988" s="286">
        <v>10</v>
      </c>
      <c r="M988" s="295" t="s">
        <v>171</v>
      </c>
    </row>
    <row r="989" spans="1:13" ht="15" customHeight="1" x14ac:dyDescent="0.25">
      <c r="A989" s="295" t="s">
        <v>419</v>
      </c>
      <c r="B989" s="295" t="s">
        <v>419</v>
      </c>
      <c r="C989" s="295" t="s">
        <v>418</v>
      </c>
      <c r="D989" s="295" t="s">
        <v>418</v>
      </c>
      <c r="E989" s="295" t="s">
        <v>4386</v>
      </c>
      <c r="F989" s="295" t="s">
        <v>4387</v>
      </c>
      <c r="G989" s="295" t="s">
        <v>1676</v>
      </c>
      <c r="H989" s="295" t="s">
        <v>1589</v>
      </c>
      <c r="I989" s="295" t="s">
        <v>1714</v>
      </c>
      <c r="J989" s="295" t="s">
        <v>231</v>
      </c>
      <c r="K989" s="295" t="s">
        <v>1892</v>
      </c>
      <c r="L989" s="286">
        <v>8</v>
      </c>
      <c r="M989" s="295" t="s">
        <v>171</v>
      </c>
    </row>
    <row r="990" spans="1:13" ht="15" customHeight="1" x14ac:dyDescent="0.25">
      <c r="A990" s="295" t="s">
        <v>4388</v>
      </c>
      <c r="B990" s="295" t="s">
        <v>4388</v>
      </c>
      <c r="C990" s="295" t="s">
        <v>4389</v>
      </c>
      <c r="D990" s="295" t="s">
        <v>4389</v>
      </c>
      <c r="E990" s="295" t="s">
        <v>4390</v>
      </c>
      <c r="F990" s="295" t="s">
        <v>4387</v>
      </c>
      <c r="G990" s="295" t="s">
        <v>1678</v>
      </c>
      <c r="H990" s="295" t="s">
        <v>1589</v>
      </c>
      <c r="I990" s="295" t="s">
        <v>1714</v>
      </c>
      <c r="J990" s="295" t="s">
        <v>231</v>
      </c>
      <c r="K990" s="295" t="s">
        <v>1892</v>
      </c>
      <c r="L990" s="286">
        <v>8</v>
      </c>
      <c r="M990" s="295" t="s">
        <v>171</v>
      </c>
    </row>
    <row r="991" spans="1:13" ht="15" customHeight="1" x14ac:dyDescent="0.25">
      <c r="A991" s="295" t="s">
        <v>4391</v>
      </c>
      <c r="B991" s="295" t="s">
        <v>4391</v>
      </c>
      <c r="C991" s="295" t="s">
        <v>4392</v>
      </c>
      <c r="D991" s="295" t="s">
        <v>4392</v>
      </c>
      <c r="E991" s="295" t="s">
        <v>1779</v>
      </c>
      <c r="F991" s="295" t="s">
        <v>4393</v>
      </c>
      <c r="G991" s="295" t="s">
        <v>168</v>
      </c>
      <c r="H991" s="295" t="s">
        <v>1589</v>
      </c>
      <c r="I991" s="295" t="s">
        <v>1714</v>
      </c>
      <c r="J991" s="295" t="s">
        <v>231</v>
      </c>
      <c r="K991" s="295" t="s">
        <v>1892</v>
      </c>
      <c r="L991" s="286">
        <v>5</v>
      </c>
      <c r="M991" s="295" t="s">
        <v>171</v>
      </c>
    </row>
    <row r="992" spans="1:13" ht="15" customHeight="1" x14ac:dyDescent="0.25">
      <c r="A992" s="295" t="s">
        <v>4394</v>
      </c>
      <c r="B992" s="295" t="s">
        <v>4394</v>
      </c>
      <c r="C992" s="295" t="s">
        <v>4395</v>
      </c>
      <c r="D992" s="295" t="s">
        <v>4395</v>
      </c>
      <c r="E992" s="295" t="s">
        <v>4017</v>
      </c>
      <c r="F992" s="295" t="s">
        <v>4396</v>
      </c>
      <c r="G992" s="295" t="s">
        <v>168</v>
      </c>
      <c r="H992" s="295" t="s">
        <v>1589</v>
      </c>
      <c r="I992" s="295" t="s">
        <v>1714</v>
      </c>
      <c r="J992" s="295" t="s">
        <v>231</v>
      </c>
      <c r="K992" s="295" t="s">
        <v>1892</v>
      </c>
      <c r="L992" s="286">
        <v>4</v>
      </c>
      <c r="M992" s="295" t="s">
        <v>171</v>
      </c>
    </row>
    <row r="993" spans="1:13" ht="15" customHeight="1" x14ac:dyDescent="0.25">
      <c r="A993" s="295" t="s">
        <v>4397</v>
      </c>
      <c r="B993" s="295" t="s">
        <v>4397</v>
      </c>
      <c r="C993" s="295" t="s">
        <v>4398</v>
      </c>
      <c r="D993" s="295" t="s">
        <v>4398</v>
      </c>
      <c r="E993" s="295" t="s">
        <v>4085</v>
      </c>
      <c r="F993" s="295" t="s">
        <v>4399</v>
      </c>
      <c r="G993" s="295" t="s">
        <v>168</v>
      </c>
      <c r="H993" s="295" t="s">
        <v>1589</v>
      </c>
      <c r="I993" s="295" t="s">
        <v>1714</v>
      </c>
      <c r="J993" s="295" t="s">
        <v>231</v>
      </c>
      <c r="K993" s="295" t="s">
        <v>1892</v>
      </c>
      <c r="L993" s="286">
        <v>9</v>
      </c>
      <c r="M993" s="295" t="s">
        <v>171</v>
      </c>
    </row>
    <row r="994" spans="1:13" ht="15" customHeight="1" x14ac:dyDescent="0.25">
      <c r="A994" s="295" t="s">
        <v>4400</v>
      </c>
      <c r="B994" s="295" t="s">
        <v>4400</v>
      </c>
      <c r="C994" s="295" t="s">
        <v>4401</v>
      </c>
      <c r="D994" s="295" t="s">
        <v>4401</v>
      </c>
      <c r="E994" s="295" t="s">
        <v>4402</v>
      </c>
      <c r="F994" s="295" t="s">
        <v>4158</v>
      </c>
      <c r="G994" s="295" t="s">
        <v>168</v>
      </c>
      <c r="H994" s="295" t="s">
        <v>1589</v>
      </c>
      <c r="I994" s="295" t="s">
        <v>1714</v>
      </c>
      <c r="J994" s="295" t="s">
        <v>231</v>
      </c>
      <c r="K994" s="295" t="s">
        <v>1892</v>
      </c>
      <c r="L994" s="286">
        <v>6</v>
      </c>
      <c r="M994" s="295" t="s">
        <v>171</v>
      </c>
    </row>
    <row r="995" spans="1:13" ht="15" customHeight="1" x14ac:dyDescent="0.25">
      <c r="A995" s="295" t="s">
        <v>4403</v>
      </c>
      <c r="B995" s="295" t="s">
        <v>4403</v>
      </c>
      <c r="C995" s="295" t="s">
        <v>4404</v>
      </c>
      <c r="D995" s="295" t="s">
        <v>4404</v>
      </c>
      <c r="E995" s="295" t="s">
        <v>4405</v>
      </c>
      <c r="F995" s="295" t="s">
        <v>4406</v>
      </c>
      <c r="G995" s="295" t="s">
        <v>168</v>
      </c>
      <c r="H995" s="295" t="s">
        <v>1589</v>
      </c>
      <c r="I995" s="295" t="s">
        <v>1714</v>
      </c>
      <c r="J995" s="295" t="s">
        <v>231</v>
      </c>
      <c r="K995" s="295" t="s">
        <v>1892</v>
      </c>
      <c r="L995" s="286">
        <v>9</v>
      </c>
      <c r="M995" s="295" t="s">
        <v>171</v>
      </c>
    </row>
    <row r="996" spans="1:13" ht="15" customHeight="1" x14ac:dyDescent="0.25">
      <c r="A996" s="295" t="s">
        <v>4407</v>
      </c>
      <c r="B996" s="295" t="s">
        <v>4407</v>
      </c>
      <c r="C996" s="295" t="s">
        <v>4408</v>
      </c>
      <c r="D996" s="295" t="s">
        <v>4408</v>
      </c>
      <c r="E996" s="295" t="s">
        <v>3049</v>
      </c>
      <c r="F996" s="295" t="s">
        <v>4409</v>
      </c>
      <c r="G996" s="295" t="s">
        <v>168</v>
      </c>
      <c r="H996" s="295" t="s">
        <v>1589</v>
      </c>
      <c r="I996" s="295" t="s">
        <v>1714</v>
      </c>
      <c r="J996" s="295" t="s">
        <v>231</v>
      </c>
      <c r="K996" s="295" t="s">
        <v>1892</v>
      </c>
      <c r="L996" s="286">
        <v>6</v>
      </c>
      <c r="M996" s="295" t="s">
        <v>171</v>
      </c>
    </row>
    <row r="997" spans="1:13" ht="15" customHeight="1" x14ac:dyDescent="0.25">
      <c r="A997" s="295" t="s">
        <v>4410</v>
      </c>
      <c r="B997" s="295" t="s">
        <v>4410</v>
      </c>
      <c r="C997" s="295" t="s">
        <v>4411</v>
      </c>
      <c r="D997" s="295" t="s">
        <v>4411</v>
      </c>
      <c r="E997" s="295" t="s">
        <v>4068</v>
      </c>
      <c r="F997" s="295" t="s">
        <v>4412</v>
      </c>
      <c r="G997" s="295" t="s">
        <v>168</v>
      </c>
      <c r="H997" s="295" t="s">
        <v>1589</v>
      </c>
      <c r="I997" s="295" t="s">
        <v>1714</v>
      </c>
      <c r="J997" s="295" t="s">
        <v>231</v>
      </c>
      <c r="K997" s="295" t="s">
        <v>1892</v>
      </c>
      <c r="L997" s="286">
        <v>4</v>
      </c>
      <c r="M997" s="295" t="s">
        <v>171</v>
      </c>
    </row>
    <row r="998" spans="1:13" ht="15" customHeight="1" x14ac:dyDescent="0.25">
      <c r="A998" s="295" t="s">
        <v>4413</v>
      </c>
      <c r="B998" s="295" t="s">
        <v>4413</v>
      </c>
      <c r="C998" s="295" t="s">
        <v>4414</v>
      </c>
      <c r="D998" s="295" t="s">
        <v>4414</v>
      </c>
      <c r="E998" s="295" t="s">
        <v>4027</v>
      </c>
      <c r="F998" s="295" t="s">
        <v>4415</v>
      </c>
      <c r="G998" s="295" t="s">
        <v>168</v>
      </c>
      <c r="H998" s="295" t="s">
        <v>1589</v>
      </c>
      <c r="I998" s="295" t="s">
        <v>1714</v>
      </c>
      <c r="J998" s="295" t="s">
        <v>231</v>
      </c>
      <c r="K998" s="295" t="s">
        <v>1892</v>
      </c>
      <c r="L998" s="286">
        <v>0</v>
      </c>
      <c r="M998" s="295" t="s">
        <v>16372</v>
      </c>
    </row>
    <row r="999" spans="1:13" ht="15" customHeight="1" x14ac:dyDescent="0.25">
      <c r="A999" s="295" t="s">
        <v>420</v>
      </c>
      <c r="B999" s="295" t="s">
        <v>420</v>
      </c>
      <c r="C999" s="295" t="s">
        <v>421</v>
      </c>
      <c r="D999" s="295" t="s">
        <v>421</v>
      </c>
      <c r="E999" s="295" t="s">
        <v>4416</v>
      </c>
      <c r="F999" s="295" t="s">
        <v>4417</v>
      </c>
      <c r="G999" s="295" t="s">
        <v>1738</v>
      </c>
      <c r="H999" s="295" t="s">
        <v>1589</v>
      </c>
      <c r="I999" s="295" t="s">
        <v>1714</v>
      </c>
      <c r="J999" s="295" t="s">
        <v>231</v>
      </c>
      <c r="K999" s="295" t="s">
        <v>1892</v>
      </c>
      <c r="L999" s="287">
        <v>-99</v>
      </c>
      <c r="M999" s="295" t="s">
        <v>16367</v>
      </c>
    </row>
    <row r="1000" spans="1:13" ht="15" customHeight="1" x14ac:dyDescent="0.25">
      <c r="A1000" s="295" t="s">
        <v>4419</v>
      </c>
      <c r="B1000" s="295" t="s">
        <v>4419</v>
      </c>
      <c r="C1000" s="295" t="s">
        <v>422</v>
      </c>
      <c r="D1000" s="295" t="s">
        <v>422</v>
      </c>
      <c r="E1000" s="295" t="s">
        <v>4116</v>
      </c>
      <c r="F1000" s="295" t="s">
        <v>4420</v>
      </c>
      <c r="G1000" s="295" t="s">
        <v>168</v>
      </c>
      <c r="H1000" s="295" t="s">
        <v>1589</v>
      </c>
      <c r="I1000" s="295" t="s">
        <v>1714</v>
      </c>
      <c r="J1000" s="295" t="s">
        <v>231</v>
      </c>
      <c r="K1000" s="295" t="s">
        <v>1892</v>
      </c>
      <c r="L1000" s="286">
        <v>9</v>
      </c>
      <c r="M1000" s="295" t="s">
        <v>171</v>
      </c>
    </row>
    <row r="1001" spans="1:13" ht="15" customHeight="1" x14ac:dyDescent="0.25">
      <c r="A1001" s="295" t="s">
        <v>4421</v>
      </c>
      <c r="B1001" s="295" t="s">
        <v>4421</v>
      </c>
      <c r="C1001" s="295" t="s">
        <v>4422</v>
      </c>
      <c r="D1001" s="295" t="s">
        <v>4422</v>
      </c>
      <c r="E1001" s="295" t="s">
        <v>4316</v>
      </c>
      <c r="F1001" s="295" t="s">
        <v>4423</v>
      </c>
      <c r="G1001" s="295" t="s">
        <v>168</v>
      </c>
      <c r="H1001" s="295" t="s">
        <v>1589</v>
      </c>
      <c r="I1001" s="295" t="s">
        <v>1714</v>
      </c>
      <c r="J1001" s="295" t="s">
        <v>231</v>
      </c>
      <c r="K1001" s="295" t="s">
        <v>1892</v>
      </c>
      <c r="L1001" s="286">
        <v>4</v>
      </c>
      <c r="M1001" s="295" t="s">
        <v>171</v>
      </c>
    </row>
    <row r="1002" spans="1:13" ht="15" customHeight="1" x14ac:dyDescent="0.25">
      <c r="A1002" s="295" t="s">
        <v>4424</v>
      </c>
      <c r="B1002" s="295" t="s">
        <v>4424</v>
      </c>
      <c r="C1002" s="295" t="s">
        <v>4425</v>
      </c>
      <c r="D1002" s="295" t="s">
        <v>4425</v>
      </c>
      <c r="E1002" s="295" t="s">
        <v>4426</v>
      </c>
      <c r="F1002" s="295" t="s">
        <v>4427</v>
      </c>
      <c r="G1002" s="295" t="s">
        <v>168</v>
      </c>
      <c r="H1002" s="295" t="s">
        <v>1589</v>
      </c>
      <c r="I1002" s="295" t="s">
        <v>1714</v>
      </c>
      <c r="J1002" s="295" t="s">
        <v>231</v>
      </c>
      <c r="K1002" s="295" t="s">
        <v>1892</v>
      </c>
      <c r="L1002" s="286">
        <v>8</v>
      </c>
      <c r="M1002" s="295" t="s">
        <v>171</v>
      </c>
    </row>
    <row r="1003" spans="1:13" ht="15" customHeight="1" x14ac:dyDescent="0.25">
      <c r="A1003" s="295" t="s">
        <v>4428</v>
      </c>
      <c r="B1003" s="295" t="s">
        <v>4428</v>
      </c>
      <c r="C1003" s="295" t="s">
        <v>4429</v>
      </c>
      <c r="D1003" s="295" t="s">
        <v>4429</v>
      </c>
      <c r="E1003" s="295" t="s">
        <v>4430</v>
      </c>
      <c r="F1003" s="295" t="s">
        <v>4431</v>
      </c>
      <c r="G1003" s="295" t="s">
        <v>168</v>
      </c>
      <c r="H1003" s="295" t="s">
        <v>1589</v>
      </c>
      <c r="I1003" s="295" t="s">
        <v>1714</v>
      </c>
      <c r="J1003" s="295" t="s">
        <v>231</v>
      </c>
      <c r="K1003" s="295" t="s">
        <v>1892</v>
      </c>
      <c r="L1003" s="286">
        <v>3</v>
      </c>
      <c r="M1003" s="295" t="s">
        <v>171</v>
      </c>
    </row>
    <row r="1004" spans="1:13" ht="15" customHeight="1" x14ac:dyDescent="0.25">
      <c r="A1004" s="295" t="s">
        <v>4432</v>
      </c>
      <c r="B1004" s="295" t="s">
        <v>4432</v>
      </c>
      <c r="C1004" s="295" t="s">
        <v>4433</v>
      </c>
      <c r="D1004" s="295" t="s">
        <v>4433</v>
      </c>
      <c r="E1004" s="295" t="s">
        <v>4434</v>
      </c>
      <c r="F1004" s="295" t="s">
        <v>4435</v>
      </c>
      <c r="G1004" s="295" t="s">
        <v>168</v>
      </c>
      <c r="H1004" s="295" t="s">
        <v>1589</v>
      </c>
      <c r="I1004" s="295" t="s">
        <v>1714</v>
      </c>
      <c r="J1004" s="295" t="s">
        <v>231</v>
      </c>
      <c r="K1004" s="295" t="s">
        <v>1892</v>
      </c>
      <c r="L1004" s="286">
        <v>5</v>
      </c>
      <c r="M1004" s="295" t="s">
        <v>171</v>
      </c>
    </row>
    <row r="1005" spans="1:13" ht="15" customHeight="1" x14ac:dyDescent="0.25">
      <c r="A1005" s="295" t="s">
        <v>4436</v>
      </c>
      <c r="B1005" s="295" t="s">
        <v>4436</v>
      </c>
      <c r="C1005" s="295" t="s">
        <v>4437</v>
      </c>
      <c r="D1005" s="295" t="s">
        <v>4437</v>
      </c>
      <c r="E1005" s="295" t="s">
        <v>4038</v>
      </c>
      <c r="F1005" s="295" t="s">
        <v>4438</v>
      </c>
      <c r="G1005" s="295" t="s">
        <v>168</v>
      </c>
      <c r="H1005" s="295" t="s">
        <v>1589</v>
      </c>
      <c r="I1005" s="295" t="s">
        <v>1714</v>
      </c>
      <c r="J1005" s="295" t="s">
        <v>231</v>
      </c>
      <c r="K1005" s="295" t="s">
        <v>1892</v>
      </c>
      <c r="L1005" s="287">
        <v>7</v>
      </c>
      <c r="M1005" s="295" t="s">
        <v>171</v>
      </c>
    </row>
    <row r="1006" spans="1:13" ht="15" customHeight="1" x14ac:dyDescent="0.25">
      <c r="A1006" s="295" t="s">
        <v>4268</v>
      </c>
      <c r="B1006" s="295" t="s">
        <v>4265</v>
      </c>
      <c r="C1006" s="295" t="s">
        <v>4439</v>
      </c>
      <c r="D1006" s="295" t="s">
        <v>4266</v>
      </c>
      <c r="E1006" s="295" t="s">
        <v>4440</v>
      </c>
      <c r="F1006" s="295" t="s">
        <v>4267</v>
      </c>
      <c r="G1006" s="295" t="s">
        <v>1678</v>
      </c>
      <c r="H1006" s="295" t="s">
        <v>1632</v>
      </c>
      <c r="I1006" s="295" t="s">
        <v>1714</v>
      </c>
      <c r="J1006" s="295" t="s">
        <v>231</v>
      </c>
      <c r="K1006" s="295" t="s">
        <v>1892</v>
      </c>
      <c r="L1006" s="286">
        <v>6</v>
      </c>
      <c r="M1006" s="295" t="s">
        <v>171</v>
      </c>
    </row>
    <row r="1007" spans="1:13" ht="15" customHeight="1" x14ac:dyDescent="0.25">
      <c r="A1007" s="295" t="s">
        <v>4441</v>
      </c>
      <c r="B1007" s="295" t="s">
        <v>4441</v>
      </c>
      <c r="C1007" s="295" t="s">
        <v>4442</v>
      </c>
      <c r="D1007" s="295" t="s">
        <v>4442</v>
      </c>
      <c r="E1007" s="295" t="s">
        <v>4017</v>
      </c>
      <c r="F1007" s="295" t="s">
        <v>4443</v>
      </c>
      <c r="G1007" s="295" t="s">
        <v>168</v>
      </c>
      <c r="H1007" s="295" t="s">
        <v>1589</v>
      </c>
      <c r="I1007" s="295" t="s">
        <v>1714</v>
      </c>
      <c r="J1007" s="295" t="s">
        <v>231</v>
      </c>
      <c r="K1007" s="295" t="s">
        <v>1892</v>
      </c>
      <c r="L1007" s="286">
        <v>7</v>
      </c>
      <c r="M1007" s="295" t="s">
        <v>171</v>
      </c>
    </row>
    <row r="1008" spans="1:13" ht="15" customHeight="1" x14ac:dyDescent="0.25">
      <c r="A1008" s="295" t="s">
        <v>4444</v>
      </c>
      <c r="B1008" s="295" t="s">
        <v>4444</v>
      </c>
      <c r="C1008" s="295" t="s">
        <v>4445</v>
      </c>
      <c r="D1008" s="295" t="s">
        <v>4445</v>
      </c>
      <c r="E1008" s="295" t="s">
        <v>4122</v>
      </c>
      <c r="F1008" s="295" t="s">
        <v>4446</v>
      </c>
      <c r="G1008" s="295" t="s">
        <v>168</v>
      </c>
      <c r="H1008" s="295" t="s">
        <v>1589</v>
      </c>
      <c r="I1008" s="295" t="s">
        <v>1714</v>
      </c>
      <c r="J1008" s="295" t="s">
        <v>231</v>
      </c>
      <c r="K1008" s="295" t="s">
        <v>1892</v>
      </c>
      <c r="L1008" s="286">
        <v>10</v>
      </c>
      <c r="M1008" s="295" t="s">
        <v>171</v>
      </c>
    </row>
    <row r="1009" spans="1:13" ht="15" customHeight="1" x14ac:dyDescent="0.25">
      <c r="A1009" s="295" t="s">
        <v>4447</v>
      </c>
      <c r="B1009" s="295" t="s">
        <v>4447</v>
      </c>
      <c r="C1009" s="295" t="s">
        <v>4448</v>
      </c>
      <c r="D1009" s="295" t="s">
        <v>4448</v>
      </c>
      <c r="E1009" s="295" t="s">
        <v>1606</v>
      </c>
      <c r="F1009" s="295" t="s">
        <v>4449</v>
      </c>
      <c r="G1009" s="295" t="s">
        <v>168</v>
      </c>
      <c r="H1009" s="295" t="s">
        <v>1589</v>
      </c>
      <c r="I1009" s="295" t="s">
        <v>1714</v>
      </c>
      <c r="J1009" s="295" t="s">
        <v>231</v>
      </c>
      <c r="K1009" s="295" t="s">
        <v>1892</v>
      </c>
      <c r="L1009" s="286">
        <v>4</v>
      </c>
      <c r="M1009" s="295" t="s">
        <v>171</v>
      </c>
    </row>
    <row r="1010" spans="1:13" ht="15" customHeight="1" x14ac:dyDescent="0.25">
      <c r="A1010" s="295" t="s">
        <v>4418</v>
      </c>
      <c r="B1010" s="295" t="s">
        <v>420</v>
      </c>
      <c r="C1010" s="295" t="s">
        <v>4450</v>
      </c>
      <c r="D1010" s="295" t="s">
        <v>421</v>
      </c>
      <c r="E1010" s="295" t="s">
        <v>1880</v>
      </c>
      <c r="F1010" s="295" t="s">
        <v>4451</v>
      </c>
      <c r="G1010" s="295" t="s">
        <v>168</v>
      </c>
      <c r="H1010" s="295" t="s">
        <v>1632</v>
      </c>
      <c r="I1010" s="295" t="s">
        <v>1714</v>
      </c>
      <c r="J1010" s="295" t="s">
        <v>231</v>
      </c>
      <c r="K1010" s="295" t="s">
        <v>1892</v>
      </c>
      <c r="L1010" s="286">
        <v>10</v>
      </c>
      <c r="M1010" s="295" t="s">
        <v>171</v>
      </c>
    </row>
    <row r="1011" spans="1:13" ht="15" customHeight="1" x14ac:dyDescent="0.25">
      <c r="A1011" s="295" t="s">
        <v>4452</v>
      </c>
      <c r="B1011" s="295" t="s">
        <v>4452</v>
      </c>
      <c r="C1011" s="295" t="s">
        <v>4453</v>
      </c>
      <c r="D1011" s="295" t="s">
        <v>4453</v>
      </c>
      <c r="E1011" s="295" t="s">
        <v>4454</v>
      </c>
      <c r="F1011" s="295" t="s">
        <v>4455</v>
      </c>
      <c r="G1011" s="295" t="s">
        <v>168</v>
      </c>
      <c r="H1011" s="295" t="s">
        <v>1589</v>
      </c>
      <c r="I1011" s="295" t="s">
        <v>1714</v>
      </c>
      <c r="J1011" s="295" t="s">
        <v>231</v>
      </c>
      <c r="K1011" s="295" t="s">
        <v>1892</v>
      </c>
      <c r="L1011" s="286">
        <v>5</v>
      </c>
      <c r="M1011" s="295" t="s">
        <v>171</v>
      </c>
    </row>
    <row r="1012" spans="1:13" ht="15" customHeight="1" x14ac:dyDescent="0.25">
      <c r="A1012" s="295" t="s">
        <v>4456</v>
      </c>
      <c r="B1012" s="295" t="s">
        <v>4456</v>
      </c>
      <c r="C1012" s="295" t="s">
        <v>428</v>
      </c>
      <c r="D1012" s="295" t="s">
        <v>428</v>
      </c>
      <c r="E1012" s="295" t="s">
        <v>3049</v>
      </c>
      <c r="F1012" s="295" t="s">
        <v>4457</v>
      </c>
      <c r="G1012" s="295" t="s">
        <v>168</v>
      </c>
      <c r="H1012" s="295" t="s">
        <v>1589</v>
      </c>
      <c r="I1012" s="295" t="s">
        <v>1714</v>
      </c>
      <c r="J1012" s="295" t="s">
        <v>231</v>
      </c>
      <c r="K1012" s="295" t="s">
        <v>1892</v>
      </c>
      <c r="L1012" s="286">
        <v>9</v>
      </c>
      <c r="M1012" s="295" t="s">
        <v>171</v>
      </c>
    </row>
    <row r="1013" spans="1:13" ht="15" customHeight="1" x14ac:dyDescent="0.25">
      <c r="A1013" s="295" t="s">
        <v>424</v>
      </c>
      <c r="B1013" s="295" t="s">
        <v>424</v>
      </c>
      <c r="C1013" s="295" t="s">
        <v>425</v>
      </c>
      <c r="D1013" s="295" t="s">
        <v>425</v>
      </c>
      <c r="E1013" s="295" t="s">
        <v>3049</v>
      </c>
      <c r="F1013" s="295" t="s">
        <v>4458</v>
      </c>
      <c r="G1013" s="295" t="s">
        <v>168</v>
      </c>
      <c r="H1013" s="295" t="s">
        <v>1589</v>
      </c>
      <c r="I1013" s="295" t="s">
        <v>1714</v>
      </c>
      <c r="J1013" s="295" t="s">
        <v>231</v>
      </c>
      <c r="K1013" s="295" t="s">
        <v>1892</v>
      </c>
      <c r="L1013" s="286">
        <v>5</v>
      </c>
      <c r="M1013" s="295" t="s">
        <v>171</v>
      </c>
    </row>
    <row r="1014" spans="1:13" ht="15" customHeight="1" x14ac:dyDescent="0.25">
      <c r="A1014" s="295" t="s">
        <v>4459</v>
      </c>
      <c r="B1014" s="295" t="s">
        <v>4459</v>
      </c>
      <c r="C1014" s="295" t="s">
        <v>4460</v>
      </c>
      <c r="D1014" s="295" t="s">
        <v>4460</v>
      </c>
      <c r="E1014" s="295" t="s">
        <v>1696</v>
      </c>
      <c r="F1014" s="295" t="s">
        <v>4461</v>
      </c>
      <c r="G1014" s="295" t="s">
        <v>168</v>
      </c>
      <c r="H1014" s="295" t="s">
        <v>1589</v>
      </c>
      <c r="I1014" s="295" t="s">
        <v>1714</v>
      </c>
      <c r="J1014" s="295" t="s">
        <v>231</v>
      </c>
      <c r="K1014" s="295" t="s">
        <v>1892</v>
      </c>
      <c r="L1014" s="286">
        <v>5</v>
      </c>
      <c r="M1014" s="295" t="s">
        <v>171</v>
      </c>
    </row>
    <row r="1015" spans="1:13" ht="15" customHeight="1" x14ac:dyDescent="0.25">
      <c r="A1015" s="295" t="s">
        <v>4055</v>
      </c>
      <c r="B1015" s="295" t="s">
        <v>4055</v>
      </c>
      <c r="C1015" s="295" t="s">
        <v>4057</v>
      </c>
      <c r="D1015" s="295" t="s">
        <v>4057</v>
      </c>
      <c r="E1015" s="295" t="s">
        <v>4462</v>
      </c>
      <c r="F1015" s="295" t="s">
        <v>4309</v>
      </c>
      <c r="G1015" s="295" t="s">
        <v>168</v>
      </c>
      <c r="H1015" s="295" t="s">
        <v>1589</v>
      </c>
      <c r="I1015" s="295" t="s">
        <v>1714</v>
      </c>
      <c r="J1015" s="295" t="s">
        <v>231</v>
      </c>
      <c r="K1015" s="295" t="s">
        <v>1892</v>
      </c>
      <c r="L1015" s="286">
        <v>10</v>
      </c>
      <c r="M1015" s="295" t="s">
        <v>171</v>
      </c>
    </row>
    <row r="1016" spans="1:13" ht="15" customHeight="1" x14ac:dyDescent="0.25">
      <c r="A1016" s="295" t="s">
        <v>4463</v>
      </c>
      <c r="B1016" s="295" t="s">
        <v>4463</v>
      </c>
      <c r="C1016" s="295" t="s">
        <v>4464</v>
      </c>
      <c r="D1016" s="295" t="s">
        <v>4464</v>
      </c>
      <c r="E1016" s="295" t="s">
        <v>1696</v>
      </c>
      <c r="F1016" s="295" t="s">
        <v>4465</v>
      </c>
      <c r="G1016" s="295" t="s">
        <v>168</v>
      </c>
      <c r="H1016" s="295" t="s">
        <v>1589</v>
      </c>
      <c r="I1016" s="295" t="s">
        <v>1714</v>
      </c>
      <c r="J1016" s="295" t="s">
        <v>231</v>
      </c>
      <c r="K1016" s="295" t="s">
        <v>1892</v>
      </c>
      <c r="L1016" s="286">
        <v>9</v>
      </c>
      <c r="M1016" s="295" t="s">
        <v>171</v>
      </c>
    </row>
    <row r="1017" spans="1:13" ht="15" customHeight="1" x14ac:dyDescent="0.25">
      <c r="A1017" s="295" t="s">
        <v>4466</v>
      </c>
      <c r="B1017" s="295" t="s">
        <v>4466</v>
      </c>
      <c r="C1017" s="295" t="s">
        <v>4467</v>
      </c>
      <c r="D1017" s="295" t="s">
        <v>4467</v>
      </c>
      <c r="E1017" s="295" t="s">
        <v>4302</v>
      </c>
      <c r="F1017" s="295" t="s">
        <v>4468</v>
      </c>
      <c r="G1017" s="295" t="s">
        <v>168</v>
      </c>
      <c r="H1017" s="295" t="s">
        <v>1589</v>
      </c>
      <c r="I1017" s="295" t="s">
        <v>1714</v>
      </c>
      <c r="J1017" s="295" t="s">
        <v>231</v>
      </c>
      <c r="K1017" s="295" t="s">
        <v>1892</v>
      </c>
      <c r="L1017" s="286">
        <v>9</v>
      </c>
      <c r="M1017" s="295" t="s">
        <v>171</v>
      </c>
    </row>
    <row r="1018" spans="1:13" ht="15" customHeight="1" x14ac:dyDescent="0.25">
      <c r="A1018" s="295" t="s">
        <v>4469</v>
      </c>
      <c r="B1018" s="295" t="s">
        <v>4469</v>
      </c>
      <c r="C1018" s="295" t="s">
        <v>4470</v>
      </c>
      <c r="D1018" s="295" t="s">
        <v>4470</v>
      </c>
      <c r="E1018" s="295" t="s">
        <v>4471</v>
      </c>
      <c r="F1018" s="295" t="s">
        <v>4472</v>
      </c>
      <c r="G1018" s="295" t="s">
        <v>168</v>
      </c>
      <c r="H1018" s="295" t="s">
        <v>1589</v>
      </c>
      <c r="I1018" s="295" t="s">
        <v>1714</v>
      </c>
      <c r="J1018" s="295" t="s">
        <v>231</v>
      </c>
      <c r="K1018" s="295" t="s">
        <v>1892</v>
      </c>
      <c r="L1018" s="286">
        <v>8</v>
      </c>
      <c r="M1018" s="295" t="s">
        <v>171</v>
      </c>
    </row>
    <row r="1019" spans="1:13" ht="15" customHeight="1" x14ac:dyDescent="0.25">
      <c r="A1019" s="295" t="s">
        <v>4473</v>
      </c>
      <c r="B1019" s="295" t="s">
        <v>4473</v>
      </c>
      <c r="C1019" s="295" t="s">
        <v>4474</v>
      </c>
      <c r="D1019" s="295" t="s">
        <v>4474</v>
      </c>
      <c r="E1019" s="295" t="s">
        <v>4475</v>
      </c>
      <c r="F1019" s="295" t="s">
        <v>4476</v>
      </c>
      <c r="G1019" s="295" t="s">
        <v>168</v>
      </c>
      <c r="H1019" s="295" t="s">
        <v>1589</v>
      </c>
      <c r="I1019" s="295" t="s">
        <v>1714</v>
      </c>
      <c r="J1019" s="295" t="s">
        <v>231</v>
      </c>
      <c r="K1019" s="295" t="s">
        <v>1892</v>
      </c>
      <c r="L1019" s="286">
        <v>9</v>
      </c>
      <c r="M1019" s="295" t="s">
        <v>171</v>
      </c>
    </row>
    <row r="1020" spans="1:13" ht="15" customHeight="1" x14ac:dyDescent="0.25">
      <c r="A1020" s="295" t="s">
        <v>4477</v>
      </c>
      <c r="B1020" s="295" t="s">
        <v>4477</v>
      </c>
      <c r="C1020" s="295" t="s">
        <v>4478</v>
      </c>
      <c r="D1020" s="295" t="s">
        <v>4478</v>
      </c>
      <c r="E1020" s="295" t="s">
        <v>4068</v>
      </c>
      <c r="F1020" s="295" t="s">
        <v>4479</v>
      </c>
      <c r="G1020" s="295" t="s">
        <v>168</v>
      </c>
      <c r="H1020" s="295" t="s">
        <v>1589</v>
      </c>
      <c r="I1020" s="295" t="s">
        <v>1714</v>
      </c>
      <c r="J1020" s="295" t="s">
        <v>231</v>
      </c>
      <c r="K1020" s="295" t="s">
        <v>1892</v>
      </c>
      <c r="L1020" s="286">
        <v>6</v>
      </c>
      <c r="M1020" s="295" t="s">
        <v>171</v>
      </c>
    </row>
    <row r="1021" spans="1:13" ht="15" customHeight="1" x14ac:dyDescent="0.25">
      <c r="A1021" s="295" t="s">
        <v>4480</v>
      </c>
      <c r="B1021" s="295" t="s">
        <v>4480</v>
      </c>
      <c r="C1021" s="295" t="s">
        <v>429</v>
      </c>
      <c r="D1021" s="295" t="s">
        <v>429</v>
      </c>
      <c r="E1021" s="295" t="s">
        <v>4017</v>
      </c>
      <c r="F1021" s="295" t="s">
        <v>4481</v>
      </c>
      <c r="G1021" s="295" t="s">
        <v>168</v>
      </c>
      <c r="H1021" s="295" t="s">
        <v>1589</v>
      </c>
      <c r="I1021" s="295" t="s">
        <v>1714</v>
      </c>
      <c r="J1021" s="295" t="s">
        <v>231</v>
      </c>
      <c r="K1021" s="295" t="s">
        <v>1892</v>
      </c>
      <c r="L1021" s="286">
        <v>8</v>
      </c>
      <c r="M1021" s="295" t="s">
        <v>171</v>
      </c>
    </row>
    <row r="1022" spans="1:13" s="296" customFormat="1" ht="15" customHeight="1" x14ac:dyDescent="0.25">
      <c r="A1022" s="295" t="s">
        <v>4482</v>
      </c>
      <c r="B1022" s="295" t="s">
        <v>4482</v>
      </c>
      <c r="C1022" s="295" t="s">
        <v>4483</v>
      </c>
      <c r="D1022" s="295" t="s">
        <v>4483</v>
      </c>
      <c r="E1022" s="295" t="s">
        <v>1606</v>
      </c>
      <c r="F1022" s="295" t="s">
        <v>4484</v>
      </c>
      <c r="G1022" s="295" t="s">
        <v>168</v>
      </c>
      <c r="H1022" s="295" t="s">
        <v>1589</v>
      </c>
      <c r="I1022" s="295" t="s">
        <v>1714</v>
      </c>
      <c r="J1022" s="295" t="s">
        <v>231</v>
      </c>
      <c r="K1022" s="295" t="s">
        <v>1892</v>
      </c>
      <c r="L1022" s="286">
        <v>10</v>
      </c>
      <c r="M1022" s="295" t="s">
        <v>171</v>
      </c>
    </row>
    <row r="1023" spans="1:13" ht="15" customHeight="1" x14ac:dyDescent="0.25">
      <c r="A1023" s="295" t="s">
        <v>4485</v>
      </c>
      <c r="B1023" s="295" t="s">
        <v>4485</v>
      </c>
      <c r="C1023" s="295" t="s">
        <v>4486</v>
      </c>
      <c r="D1023" s="295" t="s">
        <v>4486</v>
      </c>
      <c r="E1023" s="295" t="s">
        <v>4487</v>
      </c>
      <c r="F1023" s="295" t="s">
        <v>4488</v>
      </c>
      <c r="G1023" s="295" t="s">
        <v>168</v>
      </c>
      <c r="H1023" s="295" t="s">
        <v>1589</v>
      </c>
      <c r="I1023" s="295" t="s">
        <v>1714</v>
      </c>
      <c r="J1023" s="295" t="s">
        <v>231</v>
      </c>
      <c r="K1023" s="295" t="s">
        <v>1892</v>
      </c>
      <c r="L1023" s="286">
        <v>5</v>
      </c>
      <c r="M1023" s="295" t="s">
        <v>171</v>
      </c>
    </row>
    <row r="1024" spans="1:13" ht="15" customHeight="1" x14ac:dyDescent="0.25">
      <c r="A1024" s="297" t="s">
        <v>4489</v>
      </c>
      <c r="B1024" s="295" t="s">
        <v>4489</v>
      </c>
      <c r="C1024" s="295" t="s">
        <v>4490</v>
      </c>
      <c r="D1024" s="295" t="s">
        <v>4490</v>
      </c>
      <c r="E1024" s="295" t="s">
        <v>3049</v>
      </c>
      <c r="F1024" s="295" t="s">
        <v>4491</v>
      </c>
      <c r="G1024" s="295" t="s">
        <v>168</v>
      </c>
      <c r="H1024" s="295" t="s">
        <v>1589</v>
      </c>
      <c r="I1024" s="295" t="s">
        <v>1714</v>
      </c>
      <c r="J1024" s="295" t="s">
        <v>231</v>
      </c>
      <c r="K1024" s="295" t="s">
        <v>1892</v>
      </c>
      <c r="L1024" s="286">
        <v>5</v>
      </c>
      <c r="M1024" s="295" t="s">
        <v>171</v>
      </c>
    </row>
    <row r="1025" spans="1:13" ht="15" customHeight="1" x14ac:dyDescent="0.25">
      <c r="A1025" s="295" t="s">
        <v>431</v>
      </c>
      <c r="B1025" s="295" t="s">
        <v>431</v>
      </c>
      <c r="C1025" s="295" t="s">
        <v>432</v>
      </c>
      <c r="D1025" s="295" t="s">
        <v>432</v>
      </c>
      <c r="E1025" s="295" t="s">
        <v>4038</v>
      </c>
      <c r="F1025" s="295" t="s">
        <v>4492</v>
      </c>
      <c r="G1025" s="295" t="s">
        <v>168</v>
      </c>
      <c r="H1025" s="295" t="s">
        <v>1589</v>
      </c>
      <c r="I1025" s="295" t="s">
        <v>1714</v>
      </c>
      <c r="J1025" s="295" t="s">
        <v>231</v>
      </c>
      <c r="K1025" s="295" t="s">
        <v>1892</v>
      </c>
      <c r="L1025" s="286">
        <v>10</v>
      </c>
      <c r="M1025" s="295" t="s">
        <v>171</v>
      </c>
    </row>
    <row r="1026" spans="1:13" ht="15" customHeight="1" x14ac:dyDescent="0.25">
      <c r="A1026" s="295" t="s">
        <v>4493</v>
      </c>
      <c r="B1026" s="295" t="s">
        <v>4493</v>
      </c>
      <c r="C1026" s="295" t="s">
        <v>4494</v>
      </c>
      <c r="D1026" s="295" t="s">
        <v>4494</v>
      </c>
      <c r="E1026" s="295" t="s">
        <v>4495</v>
      </c>
      <c r="F1026" s="295" t="s">
        <v>4496</v>
      </c>
      <c r="G1026" s="295" t="s">
        <v>168</v>
      </c>
      <c r="H1026" s="295" t="s">
        <v>1589</v>
      </c>
      <c r="I1026" s="295" t="s">
        <v>1714</v>
      </c>
      <c r="J1026" s="295" t="s">
        <v>231</v>
      </c>
      <c r="K1026" s="295" t="s">
        <v>1892</v>
      </c>
      <c r="L1026" s="286">
        <v>8</v>
      </c>
      <c r="M1026" s="295" t="s">
        <v>171</v>
      </c>
    </row>
    <row r="1027" spans="1:13" ht="15" customHeight="1" x14ac:dyDescent="0.25">
      <c r="A1027" s="295" t="s">
        <v>4497</v>
      </c>
      <c r="B1027" s="295" t="s">
        <v>4497</v>
      </c>
      <c r="C1027" s="295" t="s">
        <v>4498</v>
      </c>
      <c r="D1027" s="295" t="s">
        <v>4498</v>
      </c>
      <c r="E1027" s="295" t="s">
        <v>4122</v>
      </c>
      <c r="F1027" s="295" t="s">
        <v>4499</v>
      </c>
      <c r="G1027" s="295" t="s">
        <v>168</v>
      </c>
      <c r="H1027" s="295" t="s">
        <v>1589</v>
      </c>
      <c r="I1027" s="295" t="s">
        <v>1714</v>
      </c>
      <c r="J1027" s="295" t="s">
        <v>231</v>
      </c>
      <c r="K1027" s="295" t="s">
        <v>1892</v>
      </c>
      <c r="L1027" s="286">
        <v>4</v>
      </c>
      <c r="M1027" s="295" t="s">
        <v>171</v>
      </c>
    </row>
    <row r="1028" spans="1:13" ht="15" customHeight="1" x14ac:dyDescent="0.25">
      <c r="A1028" s="295" t="s">
        <v>4500</v>
      </c>
      <c r="B1028" s="295" t="s">
        <v>4500</v>
      </c>
      <c r="C1028" s="295" t="s">
        <v>4501</v>
      </c>
      <c r="D1028" s="295" t="s">
        <v>4501</v>
      </c>
      <c r="E1028" s="295" t="s">
        <v>4038</v>
      </c>
      <c r="F1028" s="295" t="s">
        <v>4502</v>
      </c>
      <c r="G1028" s="295" t="s">
        <v>168</v>
      </c>
      <c r="H1028" s="295" t="s">
        <v>1589</v>
      </c>
      <c r="I1028" s="295" t="s">
        <v>1714</v>
      </c>
      <c r="J1028" s="295" t="s">
        <v>231</v>
      </c>
      <c r="K1028" s="295" t="s">
        <v>1892</v>
      </c>
      <c r="L1028" s="286">
        <v>9</v>
      </c>
      <c r="M1028" s="295" t="s">
        <v>171</v>
      </c>
    </row>
    <row r="1029" spans="1:13" ht="15" customHeight="1" x14ac:dyDescent="0.25">
      <c r="A1029" s="295" t="s">
        <v>4503</v>
      </c>
      <c r="B1029" s="295" t="s">
        <v>4503</v>
      </c>
      <c r="C1029" s="295" t="s">
        <v>4504</v>
      </c>
      <c r="D1029" s="295" t="s">
        <v>4504</v>
      </c>
      <c r="E1029" s="295" t="s">
        <v>4122</v>
      </c>
      <c r="F1029" s="295" t="s">
        <v>4505</v>
      </c>
      <c r="G1029" s="295" t="s">
        <v>168</v>
      </c>
      <c r="H1029" s="295" t="s">
        <v>1589</v>
      </c>
      <c r="I1029" s="295" t="s">
        <v>1714</v>
      </c>
      <c r="J1029" s="295" t="s">
        <v>231</v>
      </c>
      <c r="K1029" s="295" t="s">
        <v>1892</v>
      </c>
      <c r="L1029" s="286">
        <v>3</v>
      </c>
      <c r="M1029" s="295" t="s">
        <v>171</v>
      </c>
    </row>
    <row r="1030" spans="1:13" ht="15" customHeight="1" x14ac:dyDescent="0.25">
      <c r="A1030" s="295" t="s">
        <v>4506</v>
      </c>
      <c r="B1030" s="295" t="s">
        <v>4506</v>
      </c>
      <c r="C1030" s="295" t="s">
        <v>4507</v>
      </c>
      <c r="D1030" s="295" t="s">
        <v>4507</v>
      </c>
      <c r="E1030" s="295" t="s">
        <v>4454</v>
      </c>
      <c r="F1030" s="295" t="s">
        <v>4508</v>
      </c>
      <c r="G1030" s="295" t="s">
        <v>168</v>
      </c>
      <c r="H1030" s="295" t="s">
        <v>1589</v>
      </c>
      <c r="I1030" s="295" t="s">
        <v>1714</v>
      </c>
      <c r="J1030" s="295" t="s">
        <v>231</v>
      </c>
      <c r="K1030" s="295" t="s">
        <v>1892</v>
      </c>
      <c r="L1030" s="286">
        <v>7</v>
      </c>
      <c r="M1030" s="295" t="s">
        <v>171</v>
      </c>
    </row>
    <row r="1031" spans="1:13" ht="15" customHeight="1" x14ac:dyDescent="0.25">
      <c r="A1031" s="295" t="s">
        <v>4270</v>
      </c>
      <c r="B1031" s="295" t="s">
        <v>4270</v>
      </c>
      <c r="C1031" s="295" t="s">
        <v>4272</v>
      </c>
      <c r="D1031" s="295" t="s">
        <v>4272</v>
      </c>
      <c r="E1031" s="295" t="s">
        <v>4116</v>
      </c>
      <c r="F1031" s="295" t="s">
        <v>4509</v>
      </c>
      <c r="G1031" s="295" t="s">
        <v>168</v>
      </c>
      <c r="H1031" s="295" t="s">
        <v>1589</v>
      </c>
      <c r="I1031" s="295" t="s">
        <v>1714</v>
      </c>
      <c r="J1031" s="295" t="s">
        <v>231</v>
      </c>
      <c r="K1031" s="295" t="s">
        <v>1892</v>
      </c>
      <c r="L1031" s="286">
        <v>5</v>
      </c>
      <c r="M1031" s="295" t="s">
        <v>171</v>
      </c>
    </row>
    <row r="1032" spans="1:13" ht="15" customHeight="1" x14ac:dyDescent="0.25">
      <c r="A1032" s="295" t="s">
        <v>4510</v>
      </c>
      <c r="B1032" s="295" t="s">
        <v>4510</v>
      </c>
      <c r="C1032" s="295" t="s">
        <v>4511</v>
      </c>
      <c r="D1032" s="295" t="s">
        <v>4511</v>
      </c>
      <c r="E1032" s="295" t="s">
        <v>4512</v>
      </c>
      <c r="F1032" s="295" t="s">
        <v>4513</v>
      </c>
      <c r="G1032" s="295" t="s">
        <v>168</v>
      </c>
      <c r="H1032" s="295" t="s">
        <v>1589</v>
      </c>
      <c r="I1032" s="295" t="s">
        <v>1714</v>
      </c>
      <c r="J1032" s="295" t="s">
        <v>231</v>
      </c>
      <c r="K1032" s="295" t="s">
        <v>1892</v>
      </c>
      <c r="L1032" s="286">
        <v>9</v>
      </c>
      <c r="M1032" s="295" t="s">
        <v>171</v>
      </c>
    </row>
    <row r="1033" spans="1:13" ht="15" customHeight="1" x14ac:dyDescent="0.25">
      <c r="A1033" s="297" t="s">
        <v>4514</v>
      </c>
      <c r="B1033" s="295" t="s">
        <v>4514</v>
      </c>
      <c r="C1033" s="295" t="s">
        <v>402</v>
      </c>
      <c r="D1033" s="295" t="s">
        <v>402</v>
      </c>
      <c r="E1033" s="295" t="s">
        <v>1606</v>
      </c>
      <c r="F1033" s="295" t="s">
        <v>4158</v>
      </c>
      <c r="G1033" s="295" t="s">
        <v>1594</v>
      </c>
      <c r="H1033" s="295" t="s">
        <v>1589</v>
      </c>
      <c r="I1033" s="295" t="s">
        <v>1714</v>
      </c>
      <c r="J1033" s="295" t="s">
        <v>231</v>
      </c>
      <c r="L1033" s="286">
        <v>7</v>
      </c>
      <c r="M1033" s="295" t="s">
        <v>171</v>
      </c>
    </row>
    <row r="1034" spans="1:13" ht="15" customHeight="1" x14ac:dyDescent="0.25">
      <c r="A1034" s="295" t="s">
        <v>4515</v>
      </c>
      <c r="B1034" s="295" t="s">
        <v>4515</v>
      </c>
      <c r="C1034" s="295" t="s">
        <v>4516</v>
      </c>
      <c r="D1034" s="295" t="s">
        <v>4516</v>
      </c>
      <c r="E1034" s="295" t="s">
        <v>3049</v>
      </c>
      <c r="F1034" s="295" t="s">
        <v>4517</v>
      </c>
      <c r="G1034" s="295" t="s">
        <v>168</v>
      </c>
      <c r="H1034" s="295" t="s">
        <v>1589</v>
      </c>
      <c r="I1034" s="295" t="s">
        <v>1714</v>
      </c>
      <c r="J1034" s="295" t="s">
        <v>231</v>
      </c>
      <c r="K1034" s="295" t="s">
        <v>1892</v>
      </c>
      <c r="L1034" s="286">
        <v>4</v>
      </c>
      <c r="M1034" s="295" t="s">
        <v>171</v>
      </c>
    </row>
    <row r="1035" spans="1:13" ht="15" customHeight="1" x14ac:dyDescent="0.25">
      <c r="A1035" s="295" t="s">
        <v>4518</v>
      </c>
      <c r="B1035" s="295" t="s">
        <v>4518</v>
      </c>
      <c r="C1035" s="295" t="s">
        <v>4519</v>
      </c>
      <c r="D1035" s="295" t="s">
        <v>4519</v>
      </c>
      <c r="E1035" s="295" t="s">
        <v>2023</v>
      </c>
      <c r="F1035" s="295" t="s">
        <v>4520</v>
      </c>
      <c r="G1035" s="295" t="s">
        <v>168</v>
      </c>
      <c r="H1035" s="295" t="s">
        <v>1589</v>
      </c>
      <c r="I1035" s="295" t="s">
        <v>1714</v>
      </c>
      <c r="J1035" s="295" t="s">
        <v>231</v>
      </c>
      <c r="K1035" s="295" t="s">
        <v>1892</v>
      </c>
      <c r="L1035" s="286">
        <v>0</v>
      </c>
      <c r="M1035" s="295" t="s">
        <v>16372</v>
      </c>
    </row>
    <row r="1036" spans="1:13" ht="15" customHeight="1" x14ac:dyDescent="0.25">
      <c r="A1036" s="295" t="s">
        <v>4521</v>
      </c>
      <c r="B1036" s="295" t="s">
        <v>4521</v>
      </c>
      <c r="C1036" s="295" t="s">
        <v>4522</v>
      </c>
      <c r="D1036" s="295" t="s">
        <v>4522</v>
      </c>
      <c r="E1036" s="295" t="s">
        <v>4523</v>
      </c>
      <c r="F1036" s="295" t="s">
        <v>4524</v>
      </c>
      <c r="G1036" s="295" t="s">
        <v>168</v>
      </c>
      <c r="H1036" s="295" t="s">
        <v>1589</v>
      </c>
      <c r="I1036" s="295" t="s">
        <v>1714</v>
      </c>
      <c r="J1036" s="295" t="s">
        <v>231</v>
      </c>
      <c r="K1036" s="295" t="s">
        <v>1892</v>
      </c>
      <c r="L1036" s="286">
        <v>8</v>
      </c>
      <c r="M1036" s="295" t="s">
        <v>171</v>
      </c>
    </row>
    <row r="1037" spans="1:13" ht="15" customHeight="1" x14ac:dyDescent="0.25">
      <c r="A1037" s="295" t="s">
        <v>4525</v>
      </c>
      <c r="B1037" s="295" t="s">
        <v>4525</v>
      </c>
      <c r="C1037" s="295" t="s">
        <v>4526</v>
      </c>
      <c r="D1037" s="295" t="s">
        <v>4526</v>
      </c>
      <c r="E1037" s="295" t="s">
        <v>1606</v>
      </c>
      <c r="F1037" s="295" t="s">
        <v>4527</v>
      </c>
      <c r="G1037" s="295" t="s">
        <v>168</v>
      </c>
      <c r="H1037" s="295" t="s">
        <v>1589</v>
      </c>
      <c r="I1037" s="295" t="s">
        <v>1714</v>
      </c>
      <c r="J1037" s="295" t="s">
        <v>231</v>
      </c>
      <c r="K1037" s="295" t="s">
        <v>1892</v>
      </c>
      <c r="L1037" s="286">
        <v>5</v>
      </c>
      <c r="M1037" s="295" t="s">
        <v>171</v>
      </c>
    </row>
    <row r="1038" spans="1:13" ht="15" customHeight="1" x14ac:dyDescent="0.25">
      <c r="A1038" s="295" t="s">
        <v>4244</v>
      </c>
      <c r="B1038" s="295" t="s">
        <v>400</v>
      </c>
      <c r="C1038" s="295" t="s">
        <v>4528</v>
      </c>
      <c r="D1038" s="295" t="s">
        <v>401</v>
      </c>
      <c r="E1038" s="295" t="s">
        <v>4529</v>
      </c>
      <c r="F1038" s="295" t="s">
        <v>4243</v>
      </c>
      <c r="G1038" s="295" t="s">
        <v>168</v>
      </c>
      <c r="H1038" s="295" t="s">
        <v>1632</v>
      </c>
      <c r="I1038" s="295" t="s">
        <v>1714</v>
      </c>
      <c r="J1038" s="295" t="s">
        <v>231</v>
      </c>
      <c r="K1038" s="295" t="s">
        <v>1892</v>
      </c>
      <c r="L1038" s="286">
        <v>10</v>
      </c>
      <c r="M1038" s="295" t="s">
        <v>171</v>
      </c>
    </row>
    <row r="1039" spans="1:13" ht="15" customHeight="1" x14ac:dyDescent="0.25">
      <c r="A1039" s="295" t="s">
        <v>4530</v>
      </c>
      <c r="B1039" s="295" t="s">
        <v>4530</v>
      </c>
      <c r="C1039" s="295" t="s">
        <v>4531</v>
      </c>
      <c r="D1039" s="295" t="s">
        <v>4531</v>
      </c>
      <c r="E1039" s="295" t="s">
        <v>1779</v>
      </c>
      <c r="F1039" s="295" t="s">
        <v>4532</v>
      </c>
      <c r="G1039" s="295" t="s">
        <v>168</v>
      </c>
      <c r="H1039" s="295" t="s">
        <v>1589</v>
      </c>
      <c r="I1039" s="295" t="s">
        <v>1714</v>
      </c>
      <c r="J1039" s="295" t="s">
        <v>231</v>
      </c>
      <c r="K1039" s="295" t="s">
        <v>1892</v>
      </c>
      <c r="L1039" s="286">
        <v>10</v>
      </c>
      <c r="M1039" s="295" t="s">
        <v>171</v>
      </c>
    </row>
    <row r="1040" spans="1:13" ht="15" customHeight="1" x14ac:dyDescent="0.25">
      <c r="A1040" s="295" t="s">
        <v>436</v>
      </c>
      <c r="B1040" s="295" t="s">
        <v>436</v>
      </c>
      <c r="C1040" s="295" t="s">
        <v>4533</v>
      </c>
      <c r="D1040" s="295" t="s">
        <v>4533</v>
      </c>
      <c r="E1040" s="295" t="s">
        <v>3049</v>
      </c>
      <c r="F1040" s="295" t="s">
        <v>4534</v>
      </c>
      <c r="G1040" s="295" t="s">
        <v>1676</v>
      </c>
      <c r="H1040" s="295" t="s">
        <v>1589</v>
      </c>
      <c r="I1040" s="295" t="s">
        <v>1714</v>
      </c>
      <c r="J1040" s="295" t="s">
        <v>231</v>
      </c>
      <c r="K1040" s="295" t="s">
        <v>1892</v>
      </c>
      <c r="L1040" s="287">
        <v>2</v>
      </c>
      <c r="M1040" s="295" t="s">
        <v>171</v>
      </c>
    </row>
    <row r="1041" spans="1:13" ht="15" customHeight="1" x14ac:dyDescent="0.25">
      <c r="A1041" s="295" t="s">
        <v>4535</v>
      </c>
      <c r="B1041" s="295" t="s">
        <v>4535</v>
      </c>
      <c r="C1041" s="295" t="s">
        <v>4536</v>
      </c>
      <c r="D1041" s="295" t="s">
        <v>4536</v>
      </c>
      <c r="E1041" s="295" t="s">
        <v>4537</v>
      </c>
      <c r="F1041" s="295" t="s">
        <v>4538</v>
      </c>
      <c r="G1041" s="295" t="s">
        <v>1678</v>
      </c>
      <c r="H1041" s="295" t="s">
        <v>1589</v>
      </c>
      <c r="I1041" s="295" t="s">
        <v>1714</v>
      </c>
      <c r="J1041" s="295" t="s">
        <v>231</v>
      </c>
      <c r="K1041" s="295" t="s">
        <v>1892</v>
      </c>
      <c r="L1041" s="286">
        <v>5</v>
      </c>
      <c r="M1041" s="295" t="s">
        <v>171</v>
      </c>
    </row>
    <row r="1042" spans="1:13" ht="15" customHeight="1" x14ac:dyDescent="0.25">
      <c r="A1042" s="295" t="s">
        <v>434</v>
      </c>
      <c r="B1042" s="295" t="s">
        <v>434</v>
      </c>
      <c r="C1042" s="295" t="s">
        <v>435</v>
      </c>
      <c r="D1042" s="295" t="s">
        <v>435</v>
      </c>
      <c r="E1042" s="295" t="s">
        <v>4539</v>
      </c>
      <c r="F1042" s="297" t="s">
        <v>4540</v>
      </c>
      <c r="G1042" s="295" t="s">
        <v>1678</v>
      </c>
      <c r="H1042" s="295" t="s">
        <v>1589</v>
      </c>
      <c r="I1042" s="295" t="s">
        <v>1714</v>
      </c>
      <c r="J1042" s="295" t="s">
        <v>231</v>
      </c>
      <c r="K1042" s="295" t="s">
        <v>1892</v>
      </c>
      <c r="L1042" s="286">
        <v>2</v>
      </c>
      <c r="M1042" s="295" t="s">
        <v>171</v>
      </c>
    </row>
    <row r="1043" spans="1:13" ht="15" customHeight="1" x14ac:dyDescent="0.25">
      <c r="A1043" s="295" t="s">
        <v>4541</v>
      </c>
      <c r="B1043" s="295" t="s">
        <v>4541</v>
      </c>
      <c r="C1043" s="295" t="s">
        <v>368</v>
      </c>
      <c r="D1043" s="295" t="s">
        <v>368</v>
      </c>
      <c r="E1043" s="295" t="s">
        <v>4542</v>
      </c>
      <c r="F1043" s="295" t="s">
        <v>4543</v>
      </c>
      <c r="G1043" s="295" t="s">
        <v>168</v>
      </c>
      <c r="H1043" s="295" t="s">
        <v>1589</v>
      </c>
      <c r="I1043" s="295" t="s">
        <v>1714</v>
      </c>
      <c r="J1043" s="295" t="s">
        <v>231</v>
      </c>
      <c r="K1043" s="295" t="s">
        <v>1892</v>
      </c>
      <c r="L1043" s="286">
        <v>8</v>
      </c>
      <c r="M1043" s="295" t="s">
        <v>171</v>
      </c>
    </row>
    <row r="1044" spans="1:13" ht="15" customHeight="1" x14ac:dyDescent="0.25">
      <c r="A1044" s="295" t="s">
        <v>4544</v>
      </c>
      <c r="B1044" s="295" t="s">
        <v>4544</v>
      </c>
      <c r="C1044" s="295" t="s">
        <v>4545</v>
      </c>
      <c r="D1044" s="295" t="s">
        <v>4545</v>
      </c>
      <c r="E1044" s="295" t="s">
        <v>1880</v>
      </c>
      <c r="F1044" s="295" t="s">
        <v>4546</v>
      </c>
      <c r="G1044" s="295" t="s">
        <v>1676</v>
      </c>
      <c r="H1044" s="295" t="s">
        <v>1589</v>
      </c>
      <c r="I1044" s="295" t="s">
        <v>1714</v>
      </c>
      <c r="J1044" s="295" t="s">
        <v>231</v>
      </c>
      <c r="K1044" s="295" t="s">
        <v>1892</v>
      </c>
      <c r="L1044" s="287">
        <v>8</v>
      </c>
      <c r="M1044" s="295" t="s">
        <v>171</v>
      </c>
    </row>
    <row r="1045" spans="1:13" ht="15" customHeight="1" x14ac:dyDescent="0.25">
      <c r="A1045" s="297" t="s">
        <v>4547</v>
      </c>
      <c r="B1045" s="295" t="s">
        <v>4547</v>
      </c>
      <c r="C1045" s="295" t="s">
        <v>4548</v>
      </c>
      <c r="D1045" s="295" t="s">
        <v>4548</v>
      </c>
      <c r="E1045" s="295" t="s">
        <v>4221</v>
      </c>
      <c r="F1045" s="295" t="s">
        <v>4546</v>
      </c>
      <c r="G1045" s="295" t="s">
        <v>1678</v>
      </c>
      <c r="H1045" s="295" t="s">
        <v>1589</v>
      </c>
      <c r="I1045" s="295" t="s">
        <v>1714</v>
      </c>
      <c r="J1045" s="295" t="s">
        <v>231</v>
      </c>
      <c r="K1045" s="295" t="s">
        <v>1892</v>
      </c>
      <c r="L1045" s="286">
        <v>8</v>
      </c>
      <c r="M1045" s="295" t="s">
        <v>171</v>
      </c>
    </row>
    <row r="1046" spans="1:13" ht="15" customHeight="1" x14ac:dyDescent="0.25">
      <c r="A1046" s="295" t="s">
        <v>4549</v>
      </c>
      <c r="B1046" s="295" t="s">
        <v>4549</v>
      </c>
      <c r="C1046" s="295" t="s">
        <v>4550</v>
      </c>
      <c r="D1046" s="295" t="s">
        <v>4550</v>
      </c>
      <c r="E1046" s="295" t="s">
        <v>1880</v>
      </c>
      <c r="F1046" s="295" t="s">
        <v>4551</v>
      </c>
      <c r="G1046" s="295" t="s">
        <v>168</v>
      </c>
      <c r="H1046" s="295" t="s">
        <v>1589</v>
      </c>
      <c r="I1046" s="295" t="s">
        <v>1714</v>
      </c>
      <c r="J1046" s="295" t="s">
        <v>231</v>
      </c>
      <c r="K1046" s="295" t="s">
        <v>1892</v>
      </c>
      <c r="L1046" s="286">
        <v>7</v>
      </c>
      <c r="M1046" s="295" t="s">
        <v>171</v>
      </c>
    </row>
    <row r="1047" spans="1:13" ht="15" customHeight="1" x14ac:dyDescent="0.25">
      <c r="A1047" s="295" t="s">
        <v>4552</v>
      </c>
      <c r="B1047" s="295" t="s">
        <v>4552</v>
      </c>
      <c r="C1047" s="295" t="s">
        <v>4553</v>
      </c>
      <c r="D1047" s="295" t="s">
        <v>4553</v>
      </c>
      <c r="E1047" s="295" t="s">
        <v>1696</v>
      </c>
      <c r="F1047" s="295" t="s">
        <v>4554</v>
      </c>
      <c r="G1047" s="295" t="s">
        <v>168</v>
      </c>
      <c r="H1047" s="295" t="s">
        <v>1589</v>
      </c>
      <c r="I1047" s="295" t="s">
        <v>1714</v>
      </c>
      <c r="J1047" s="295" t="s">
        <v>231</v>
      </c>
      <c r="K1047" s="295" t="s">
        <v>1892</v>
      </c>
      <c r="L1047" s="286">
        <v>5</v>
      </c>
      <c r="M1047" s="295" t="s">
        <v>171</v>
      </c>
    </row>
    <row r="1048" spans="1:13" ht="15" customHeight="1" x14ac:dyDescent="0.25">
      <c r="A1048" s="295" t="s">
        <v>4555</v>
      </c>
      <c r="B1048" s="295" t="s">
        <v>4555</v>
      </c>
      <c r="C1048" s="295" t="s">
        <v>4556</v>
      </c>
      <c r="D1048" s="295" t="s">
        <v>4556</v>
      </c>
      <c r="E1048" s="295" t="s">
        <v>4557</v>
      </c>
      <c r="F1048" s="295" t="s">
        <v>4558</v>
      </c>
      <c r="G1048" s="295" t="s">
        <v>168</v>
      </c>
      <c r="H1048" s="295" t="s">
        <v>1589</v>
      </c>
      <c r="I1048" s="295" t="s">
        <v>1714</v>
      </c>
      <c r="J1048" s="295" t="s">
        <v>231</v>
      </c>
      <c r="K1048" s="295" t="s">
        <v>1892</v>
      </c>
      <c r="L1048" s="286">
        <v>9</v>
      </c>
      <c r="M1048" s="295" t="s">
        <v>171</v>
      </c>
    </row>
    <row r="1049" spans="1:13" ht="15" customHeight="1" x14ac:dyDescent="0.25">
      <c r="A1049" s="295" t="s">
        <v>4559</v>
      </c>
      <c r="B1049" s="295" t="s">
        <v>4559</v>
      </c>
      <c r="C1049" s="295" t="s">
        <v>4560</v>
      </c>
      <c r="D1049" s="295" t="s">
        <v>4560</v>
      </c>
      <c r="E1049" s="295" t="s">
        <v>4561</v>
      </c>
      <c r="F1049" s="295" t="s">
        <v>4562</v>
      </c>
      <c r="G1049" s="295" t="s">
        <v>168</v>
      </c>
      <c r="H1049" s="295" t="s">
        <v>1589</v>
      </c>
      <c r="I1049" s="295" t="s">
        <v>1714</v>
      </c>
      <c r="J1049" s="295" t="s">
        <v>231</v>
      </c>
      <c r="K1049" s="295" t="s">
        <v>1892</v>
      </c>
      <c r="L1049" s="286">
        <v>5</v>
      </c>
      <c r="M1049" s="295" t="s">
        <v>171</v>
      </c>
    </row>
    <row r="1050" spans="1:13" ht="15" customHeight="1" x14ac:dyDescent="0.25">
      <c r="A1050" s="295" t="s">
        <v>4563</v>
      </c>
      <c r="B1050" s="295" t="s">
        <v>4563</v>
      </c>
      <c r="C1050" s="295" t="s">
        <v>437</v>
      </c>
      <c r="D1050" s="295" t="s">
        <v>437</v>
      </c>
      <c r="E1050" s="295" t="s">
        <v>4116</v>
      </c>
      <c r="F1050" s="295" t="s">
        <v>4564</v>
      </c>
      <c r="G1050" s="295" t="s">
        <v>168</v>
      </c>
      <c r="H1050" s="295" t="s">
        <v>1589</v>
      </c>
      <c r="I1050" s="295" t="s">
        <v>1714</v>
      </c>
      <c r="J1050" s="295" t="s">
        <v>231</v>
      </c>
      <c r="K1050" s="295" t="s">
        <v>1892</v>
      </c>
      <c r="L1050" s="286">
        <v>9</v>
      </c>
      <c r="M1050" s="295" t="s">
        <v>171</v>
      </c>
    </row>
    <row r="1051" spans="1:13" ht="15" customHeight="1" x14ac:dyDescent="0.25">
      <c r="A1051" s="295" t="s">
        <v>4565</v>
      </c>
      <c r="B1051" s="295" t="s">
        <v>4565</v>
      </c>
      <c r="C1051" s="295" t="s">
        <v>4566</v>
      </c>
      <c r="D1051" s="295" t="s">
        <v>4566</v>
      </c>
      <c r="E1051" s="295" t="s">
        <v>4567</v>
      </c>
      <c r="F1051" s="295" t="s">
        <v>4568</v>
      </c>
      <c r="G1051" s="295" t="s">
        <v>168</v>
      </c>
      <c r="H1051" s="295" t="s">
        <v>1589</v>
      </c>
      <c r="I1051" s="295" t="s">
        <v>1714</v>
      </c>
      <c r="J1051" s="295" t="s">
        <v>231</v>
      </c>
      <c r="K1051" s="295" t="s">
        <v>1892</v>
      </c>
      <c r="L1051" s="286">
        <v>10</v>
      </c>
      <c r="M1051" s="295" t="s">
        <v>171</v>
      </c>
    </row>
    <row r="1052" spans="1:13" ht="15" customHeight="1" x14ac:dyDescent="0.25">
      <c r="A1052" s="295" t="s">
        <v>4569</v>
      </c>
      <c r="B1052" s="295" t="s">
        <v>4569</v>
      </c>
      <c r="C1052" s="295" t="s">
        <v>4570</v>
      </c>
      <c r="D1052" s="295" t="s">
        <v>4570</v>
      </c>
      <c r="E1052" s="295" t="s">
        <v>4571</v>
      </c>
      <c r="F1052" s="295" t="s">
        <v>4572</v>
      </c>
      <c r="G1052" s="295" t="s">
        <v>168</v>
      </c>
      <c r="H1052" s="295" t="s">
        <v>1589</v>
      </c>
      <c r="I1052" s="295" t="s">
        <v>1714</v>
      </c>
      <c r="J1052" s="295" t="s">
        <v>231</v>
      </c>
      <c r="K1052" s="295" t="s">
        <v>1892</v>
      </c>
      <c r="L1052" s="286">
        <v>0</v>
      </c>
      <c r="M1052" s="295" t="s">
        <v>16372</v>
      </c>
    </row>
    <row r="1053" spans="1:13" ht="15" customHeight="1" x14ac:dyDescent="0.25">
      <c r="A1053" s="295" t="s">
        <v>4573</v>
      </c>
      <c r="B1053" s="295" t="s">
        <v>4573</v>
      </c>
      <c r="C1053" s="295" t="s">
        <v>4574</v>
      </c>
      <c r="D1053" s="295" t="s">
        <v>4574</v>
      </c>
      <c r="E1053" s="295" t="s">
        <v>4237</v>
      </c>
      <c r="F1053" s="295" t="s">
        <v>4158</v>
      </c>
      <c r="G1053" s="295" t="s">
        <v>168</v>
      </c>
      <c r="H1053" s="295" t="s">
        <v>1589</v>
      </c>
      <c r="I1053" s="295" t="s">
        <v>1714</v>
      </c>
      <c r="J1053" s="295" t="s">
        <v>231</v>
      </c>
      <c r="K1053" s="295" t="s">
        <v>1892</v>
      </c>
      <c r="L1053" s="286">
        <v>6</v>
      </c>
      <c r="M1053" s="295" t="s">
        <v>171</v>
      </c>
    </row>
    <row r="1054" spans="1:13" ht="15" customHeight="1" x14ac:dyDescent="0.25">
      <c r="A1054" s="295" t="s">
        <v>4575</v>
      </c>
      <c r="B1054" s="295" t="s">
        <v>4575</v>
      </c>
      <c r="C1054" s="295" t="s">
        <v>4576</v>
      </c>
      <c r="D1054" s="295" t="s">
        <v>4576</v>
      </c>
      <c r="E1054" s="295" t="s">
        <v>4577</v>
      </c>
      <c r="F1054" s="295" t="s">
        <v>4578</v>
      </c>
      <c r="G1054" s="295" t="s">
        <v>168</v>
      </c>
      <c r="H1054" s="295" t="s">
        <v>1589</v>
      </c>
      <c r="I1054" s="295" t="s">
        <v>1714</v>
      </c>
      <c r="J1054" s="295" t="s">
        <v>231</v>
      </c>
      <c r="K1054" s="295" t="s">
        <v>1892</v>
      </c>
      <c r="L1054" s="286">
        <v>10</v>
      </c>
      <c r="M1054" s="295" t="s">
        <v>171</v>
      </c>
    </row>
    <row r="1055" spans="1:13" ht="15" customHeight="1" x14ac:dyDescent="0.25">
      <c r="A1055" s="295" t="s">
        <v>4579</v>
      </c>
      <c r="B1055" s="295" t="s">
        <v>4579</v>
      </c>
      <c r="C1055" s="295" t="s">
        <v>4580</v>
      </c>
      <c r="D1055" s="295" t="s">
        <v>4580</v>
      </c>
      <c r="E1055" s="295" t="s">
        <v>4068</v>
      </c>
      <c r="F1055" s="295" t="s">
        <v>4581</v>
      </c>
      <c r="G1055" s="295" t="s">
        <v>168</v>
      </c>
      <c r="H1055" s="295" t="s">
        <v>1589</v>
      </c>
      <c r="I1055" s="295" t="s">
        <v>1714</v>
      </c>
      <c r="J1055" s="295" t="s">
        <v>231</v>
      </c>
      <c r="K1055" s="295" t="s">
        <v>1892</v>
      </c>
      <c r="L1055" s="286">
        <v>4</v>
      </c>
      <c r="M1055" s="295" t="s">
        <v>171</v>
      </c>
    </row>
    <row r="1056" spans="1:13" ht="15" customHeight="1" x14ac:dyDescent="0.25">
      <c r="A1056" s="295" t="s">
        <v>4582</v>
      </c>
      <c r="B1056" s="295" t="s">
        <v>4582</v>
      </c>
      <c r="C1056" s="295" t="s">
        <v>4583</v>
      </c>
      <c r="D1056" s="295" t="s">
        <v>4583</v>
      </c>
      <c r="E1056" s="295" t="s">
        <v>3049</v>
      </c>
      <c r="F1056" s="295" t="s">
        <v>4584</v>
      </c>
      <c r="G1056" s="295" t="s">
        <v>168</v>
      </c>
      <c r="H1056" s="295" t="s">
        <v>1589</v>
      </c>
      <c r="I1056" s="295" t="s">
        <v>1714</v>
      </c>
      <c r="J1056" s="295" t="s">
        <v>231</v>
      </c>
      <c r="K1056" s="295" t="s">
        <v>1892</v>
      </c>
      <c r="L1056" s="286">
        <v>7</v>
      </c>
      <c r="M1056" s="295" t="s">
        <v>171</v>
      </c>
    </row>
    <row r="1057" spans="1:13" ht="15" customHeight="1" x14ac:dyDescent="0.25">
      <c r="A1057" s="295" t="s">
        <v>4585</v>
      </c>
      <c r="B1057" s="295" t="s">
        <v>4585</v>
      </c>
      <c r="C1057" s="295" t="s">
        <v>4586</v>
      </c>
      <c r="D1057" s="295" t="s">
        <v>4586</v>
      </c>
      <c r="E1057" s="295" t="s">
        <v>4116</v>
      </c>
      <c r="F1057" s="295" t="s">
        <v>4587</v>
      </c>
      <c r="G1057" s="295" t="s">
        <v>1676</v>
      </c>
      <c r="H1057" s="295" t="s">
        <v>1589</v>
      </c>
      <c r="I1057" s="295" t="s">
        <v>1714</v>
      </c>
      <c r="J1057" s="295" t="s">
        <v>231</v>
      </c>
      <c r="K1057" s="295" t="s">
        <v>1892</v>
      </c>
      <c r="L1057" s="286">
        <v>10</v>
      </c>
      <c r="M1057" s="295" t="s">
        <v>171</v>
      </c>
    </row>
    <row r="1058" spans="1:13" ht="15" customHeight="1" x14ac:dyDescent="0.25">
      <c r="A1058" s="295" t="s">
        <v>4113</v>
      </c>
      <c r="B1058" s="295" t="s">
        <v>4109</v>
      </c>
      <c r="C1058" s="295" t="s">
        <v>4588</v>
      </c>
      <c r="D1058" s="295" t="s">
        <v>4110</v>
      </c>
      <c r="E1058" s="295" t="s">
        <v>4589</v>
      </c>
      <c r="F1058" s="295" t="s">
        <v>4112</v>
      </c>
      <c r="G1058" s="295" t="s">
        <v>1678</v>
      </c>
      <c r="H1058" s="295" t="s">
        <v>1632</v>
      </c>
      <c r="I1058" s="295" t="s">
        <v>1714</v>
      </c>
      <c r="J1058" s="295" t="s">
        <v>231</v>
      </c>
      <c r="K1058" s="295" t="s">
        <v>1892</v>
      </c>
      <c r="L1058" s="286">
        <v>10</v>
      </c>
      <c r="M1058" s="295" t="s">
        <v>171</v>
      </c>
    </row>
    <row r="1059" spans="1:13" ht="15" customHeight="1" x14ac:dyDescent="0.25">
      <c r="A1059" s="295" t="s">
        <v>4590</v>
      </c>
      <c r="B1059" s="295" t="s">
        <v>4590</v>
      </c>
      <c r="C1059" s="295" t="s">
        <v>4591</v>
      </c>
      <c r="D1059" s="295" t="s">
        <v>4591</v>
      </c>
      <c r="E1059" s="295" t="s">
        <v>4116</v>
      </c>
      <c r="F1059" s="295" t="s">
        <v>4587</v>
      </c>
      <c r="G1059" s="295" t="s">
        <v>1678</v>
      </c>
      <c r="H1059" s="295" t="s">
        <v>1589</v>
      </c>
      <c r="I1059" s="295" t="s">
        <v>1714</v>
      </c>
      <c r="J1059" s="295" t="s">
        <v>231</v>
      </c>
      <c r="K1059" s="295" t="s">
        <v>1892</v>
      </c>
      <c r="L1059" s="286">
        <v>10</v>
      </c>
      <c r="M1059" s="295" t="s">
        <v>171</v>
      </c>
    </row>
    <row r="1060" spans="1:13" ht="15" customHeight="1" x14ac:dyDescent="0.25">
      <c r="A1060" s="295" t="s">
        <v>4592</v>
      </c>
      <c r="B1060" s="295" t="s">
        <v>4592</v>
      </c>
      <c r="C1060" s="295" t="s">
        <v>4593</v>
      </c>
      <c r="D1060" s="295" t="s">
        <v>4593</v>
      </c>
      <c r="E1060" s="295" t="s">
        <v>4116</v>
      </c>
      <c r="F1060" s="295" t="s">
        <v>4594</v>
      </c>
      <c r="G1060" s="295" t="s">
        <v>168</v>
      </c>
      <c r="H1060" s="295" t="s">
        <v>1589</v>
      </c>
      <c r="I1060" s="295" t="s">
        <v>1714</v>
      </c>
      <c r="J1060" s="295" t="s">
        <v>231</v>
      </c>
      <c r="K1060" s="295" t="s">
        <v>1892</v>
      </c>
      <c r="L1060" s="286">
        <v>10</v>
      </c>
      <c r="M1060" s="295" t="s">
        <v>171</v>
      </c>
    </row>
    <row r="1061" spans="1:13" ht="15" customHeight="1" x14ac:dyDescent="0.25">
      <c r="A1061" s="295" t="s">
        <v>4595</v>
      </c>
      <c r="B1061" s="295" t="s">
        <v>4595</v>
      </c>
      <c r="C1061" s="295" t="s">
        <v>4596</v>
      </c>
      <c r="D1061" s="295" t="s">
        <v>4596</v>
      </c>
      <c r="E1061" s="295" t="s">
        <v>1880</v>
      </c>
      <c r="F1061" s="295" t="s">
        <v>4597</v>
      </c>
      <c r="G1061" s="295" t="s">
        <v>168</v>
      </c>
      <c r="H1061" s="295" t="s">
        <v>1589</v>
      </c>
      <c r="I1061" s="295" t="s">
        <v>1714</v>
      </c>
      <c r="J1061" s="295" t="s">
        <v>231</v>
      </c>
      <c r="K1061" s="295" t="s">
        <v>1892</v>
      </c>
      <c r="L1061" s="286">
        <v>8</v>
      </c>
      <c r="M1061" s="295" t="s">
        <v>171</v>
      </c>
    </row>
    <row r="1062" spans="1:13" ht="15" customHeight="1" x14ac:dyDescent="0.25">
      <c r="A1062" s="295" t="s">
        <v>4598</v>
      </c>
      <c r="B1062" s="295" t="s">
        <v>4598</v>
      </c>
      <c r="C1062" s="295" t="s">
        <v>4599</v>
      </c>
      <c r="D1062" s="295" t="s">
        <v>4599</v>
      </c>
      <c r="E1062" s="295" t="s">
        <v>4122</v>
      </c>
      <c r="F1062" s="295" t="s">
        <v>4600</v>
      </c>
      <c r="G1062" s="295" t="s">
        <v>168</v>
      </c>
      <c r="H1062" s="295" t="s">
        <v>1589</v>
      </c>
      <c r="I1062" s="295" t="s">
        <v>1714</v>
      </c>
      <c r="J1062" s="295" t="s">
        <v>231</v>
      </c>
      <c r="K1062" s="295" t="s">
        <v>1892</v>
      </c>
      <c r="L1062" s="286">
        <v>6</v>
      </c>
      <c r="M1062" s="295" t="s">
        <v>171</v>
      </c>
    </row>
    <row r="1063" spans="1:13" ht="15" customHeight="1" x14ac:dyDescent="0.25">
      <c r="A1063" s="295" t="s">
        <v>438</v>
      </c>
      <c r="B1063" s="295" t="s">
        <v>438</v>
      </c>
      <c r="C1063" s="295" t="s">
        <v>439</v>
      </c>
      <c r="D1063" s="295" t="s">
        <v>439</v>
      </c>
      <c r="E1063" s="295" t="s">
        <v>4096</v>
      </c>
      <c r="F1063" s="295" t="s">
        <v>4601</v>
      </c>
      <c r="G1063" s="295" t="s">
        <v>168</v>
      </c>
      <c r="H1063" s="295" t="s">
        <v>1589</v>
      </c>
      <c r="I1063" s="295" t="s">
        <v>1714</v>
      </c>
      <c r="J1063" s="295" t="s">
        <v>231</v>
      </c>
      <c r="K1063" s="295" t="s">
        <v>1892</v>
      </c>
      <c r="L1063" s="286">
        <v>10</v>
      </c>
      <c r="M1063" s="295" t="s">
        <v>171</v>
      </c>
    </row>
    <row r="1064" spans="1:13" ht="15" customHeight="1" x14ac:dyDescent="0.25">
      <c r="A1064" s="295" t="s">
        <v>4602</v>
      </c>
      <c r="B1064" s="295" t="s">
        <v>4602</v>
      </c>
      <c r="C1064" s="295" t="s">
        <v>4603</v>
      </c>
      <c r="D1064" s="295" t="s">
        <v>4603</v>
      </c>
      <c r="E1064" s="295" t="s">
        <v>4116</v>
      </c>
      <c r="F1064" s="295" t="s">
        <v>4604</v>
      </c>
      <c r="G1064" s="295" t="s">
        <v>168</v>
      </c>
      <c r="H1064" s="295" t="s">
        <v>1589</v>
      </c>
      <c r="I1064" s="295" t="s">
        <v>1714</v>
      </c>
      <c r="J1064" s="295" t="s">
        <v>231</v>
      </c>
      <c r="K1064" s="295" t="s">
        <v>1892</v>
      </c>
      <c r="L1064" s="286">
        <v>8</v>
      </c>
      <c r="M1064" s="295" t="s">
        <v>171</v>
      </c>
    </row>
    <row r="1065" spans="1:13" ht="15" customHeight="1" x14ac:dyDescent="0.25">
      <c r="A1065" s="295" t="s">
        <v>440</v>
      </c>
      <c r="B1065" s="295" t="s">
        <v>440</v>
      </c>
      <c r="C1065" s="295" t="s">
        <v>4605</v>
      </c>
      <c r="D1065" s="295" t="s">
        <v>4605</v>
      </c>
      <c r="E1065" s="295" t="s">
        <v>1606</v>
      </c>
      <c r="F1065" s="295" t="s">
        <v>4606</v>
      </c>
      <c r="G1065" s="295" t="s">
        <v>168</v>
      </c>
      <c r="H1065" s="295" t="s">
        <v>1589</v>
      </c>
      <c r="I1065" s="295" t="s">
        <v>1714</v>
      </c>
      <c r="J1065" s="295" t="s">
        <v>231</v>
      </c>
      <c r="K1065" s="295" t="s">
        <v>1892</v>
      </c>
      <c r="L1065" s="286">
        <v>5</v>
      </c>
      <c r="M1065" s="295" t="s">
        <v>171</v>
      </c>
    </row>
    <row r="1066" spans="1:13" ht="15" customHeight="1" x14ac:dyDescent="0.25">
      <c r="A1066" s="295" t="s">
        <v>4607</v>
      </c>
      <c r="B1066" s="295" t="s">
        <v>440</v>
      </c>
      <c r="C1066" s="295" t="s">
        <v>4608</v>
      </c>
      <c r="D1066" s="295" t="s">
        <v>4605</v>
      </c>
      <c r="E1066" s="295" t="s">
        <v>4609</v>
      </c>
      <c r="F1066" s="295" t="s">
        <v>4606</v>
      </c>
      <c r="G1066" s="295" t="s">
        <v>1678</v>
      </c>
      <c r="H1066" s="295" t="s">
        <v>1632</v>
      </c>
      <c r="I1066" s="295" t="s">
        <v>1714</v>
      </c>
      <c r="J1066" s="295" t="s">
        <v>231</v>
      </c>
      <c r="K1066" s="295" t="s">
        <v>1892</v>
      </c>
      <c r="L1066" s="286">
        <v>5</v>
      </c>
      <c r="M1066" s="295" t="s">
        <v>171</v>
      </c>
    </row>
    <row r="1067" spans="1:13" ht="15" customHeight="1" x14ac:dyDescent="0.25">
      <c r="A1067" s="295" t="s">
        <v>4610</v>
      </c>
      <c r="B1067" s="295" t="s">
        <v>4610</v>
      </c>
      <c r="C1067" s="295" t="s">
        <v>4611</v>
      </c>
      <c r="D1067" s="295" t="s">
        <v>4611</v>
      </c>
      <c r="E1067" s="295" t="s">
        <v>1779</v>
      </c>
      <c r="F1067" s="295" t="s">
        <v>4612</v>
      </c>
      <c r="G1067" s="295" t="s">
        <v>168</v>
      </c>
      <c r="H1067" s="295" t="s">
        <v>1589</v>
      </c>
      <c r="I1067" s="295" t="s">
        <v>1714</v>
      </c>
      <c r="J1067" s="295" t="s">
        <v>231</v>
      </c>
      <c r="K1067" s="295" t="s">
        <v>1892</v>
      </c>
      <c r="L1067" s="286">
        <v>5</v>
      </c>
      <c r="M1067" s="295" t="s">
        <v>171</v>
      </c>
    </row>
    <row r="1068" spans="1:13" ht="15" customHeight="1" x14ac:dyDescent="0.25">
      <c r="A1068" s="295" t="s">
        <v>4613</v>
      </c>
      <c r="B1068" s="295" t="s">
        <v>4613</v>
      </c>
      <c r="C1068" s="295" t="s">
        <v>4614</v>
      </c>
      <c r="D1068" s="295" t="s">
        <v>4614</v>
      </c>
      <c r="E1068" s="295" t="s">
        <v>3049</v>
      </c>
      <c r="F1068" s="295" t="s">
        <v>4615</v>
      </c>
      <c r="G1068" s="295" t="s">
        <v>168</v>
      </c>
      <c r="H1068" s="295" t="s">
        <v>1589</v>
      </c>
      <c r="I1068" s="295" t="s">
        <v>1714</v>
      </c>
      <c r="J1068" s="295" t="s">
        <v>231</v>
      </c>
      <c r="K1068" s="295" t="s">
        <v>1892</v>
      </c>
      <c r="L1068" s="286">
        <v>4</v>
      </c>
      <c r="M1068" s="295" t="s">
        <v>171</v>
      </c>
    </row>
    <row r="1069" spans="1:13" ht="15" customHeight="1" x14ac:dyDescent="0.25">
      <c r="A1069" s="295" t="s">
        <v>443</v>
      </c>
      <c r="B1069" s="295" t="s">
        <v>443</v>
      </c>
      <c r="C1069" s="295" t="s">
        <v>4616</v>
      </c>
      <c r="D1069" s="295" t="s">
        <v>4616</v>
      </c>
      <c r="E1069" s="295" t="s">
        <v>1880</v>
      </c>
      <c r="F1069" s="295" t="s">
        <v>4617</v>
      </c>
      <c r="G1069" s="295" t="s">
        <v>1676</v>
      </c>
      <c r="H1069" s="295" t="s">
        <v>1589</v>
      </c>
      <c r="I1069" s="295" t="s">
        <v>1714</v>
      </c>
      <c r="J1069" s="295" t="s">
        <v>231</v>
      </c>
      <c r="K1069" s="295" t="s">
        <v>1892</v>
      </c>
      <c r="L1069" s="287">
        <v>5</v>
      </c>
      <c r="M1069" s="295" t="s">
        <v>171</v>
      </c>
    </row>
    <row r="1070" spans="1:13" ht="15" customHeight="1" x14ac:dyDescent="0.25">
      <c r="A1070" s="295" t="s">
        <v>4618</v>
      </c>
      <c r="B1070" s="295" t="s">
        <v>4618</v>
      </c>
      <c r="C1070" s="295" t="s">
        <v>4619</v>
      </c>
      <c r="D1070" s="295" t="s">
        <v>4619</v>
      </c>
      <c r="E1070" s="295" t="s">
        <v>4620</v>
      </c>
      <c r="F1070" s="295" t="s">
        <v>4617</v>
      </c>
      <c r="G1070" s="295" t="s">
        <v>1738</v>
      </c>
      <c r="H1070" s="295" t="s">
        <v>1589</v>
      </c>
      <c r="I1070" s="295" t="s">
        <v>1714</v>
      </c>
      <c r="J1070" s="295" t="s">
        <v>231</v>
      </c>
      <c r="K1070" s="295" t="s">
        <v>1892</v>
      </c>
      <c r="L1070" s="287">
        <v>0</v>
      </c>
      <c r="M1070" s="295" t="s">
        <v>16372</v>
      </c>
    </row>
    <row r="1071" spans="1:13" ht="15" customHeight="1" x14ac:dyDescent="0.25">
      <c r="A1071" s="295" t="s">
        <v>441</v>
      </c>
      <c r="B1071" s="295" t="s">
        <v>441</v>
      </c>
      <c r="C1071" s="295" t="s">
        <v>442</v>
      </c>
      <c r="D1071" s="295" t="s">
        <v>442</v>
      </c>
      <c r="E1071" s="295" t="s">
        <v>1880</v>
      </c>
      <c r="F1071" s="295" t="s">
        <v>4621</v>
      </c>
      <c r="G1071" s="295" t="s">
        <v>1738</v>
      </c>
      <c r="H1071" s="295" t="s">
        <v>1589</v>
      </c>
      <c r="I1071" s="295" t="s">
        <v>1714</v>
      </c>
      <c r="J1071" s="295" t="s">
        <v>231</v>
      </c>
      <c r="K1071" s="295" t="s">
        <v>1892</v>
      </c>
      <c r="L1071" s="286">
        <v>10</v>
      </c>
      <c r="M1071" s="295" t="s">
        <v>171</v>
      </c>
    </row>
    <row r="1072" spans="1:13" ht="15" customHeight="1" x14ac:dyDescent="0.25">
      <c r="A1072" s="295" t="s">
        <v>444</v>
      </c>
      <c r="B1072" s="295" t="s">
        <v>444</v>
      </c>
      <c r="C1072" s="295" t="s">
        <v>445</v>
      </c>
      <c r="D1072" s="295" t="s">
        <v>445</v>
      </c>
      <c r="E1072" s="295" t="s">
        <v>1880</v>
      </c>
      <c r="F1072" s="295" t="s">
        <v>4622</v>
      </c>
      <c r="G1072" s="295" t="s">
        <v>168</v>
      </c>
      <c r="H1072" s="295" t="s">
        <v>1589</v>
      </c>
      <c r="I1072" s="295" t="s">
        <v>1714</v>
      </c>
      <c r="J1072" s="295" t="s">
        <v>231</v>
      </c>
      <c r="K1072" s="295" t="s">
        <v>1892</v>
      </c>
      <c r="L1072" s="286">
        <v>3</v>
      </c>
      <c r="M1072" s="295" t="s">
        <v>171</v>
      </c>
    </row>
    <row r="1073" spans="1:13" ht="15" customHeight="1" x14ac:dyDescent="0.25">
      <c r="A1073" s="295" t="s">
        <v>4623</v>
      </c>
      <c r="B1073" s="295" t="s">
        <v>4623</v>
      </c>
      <c r="C1073" s="295" t="s">
        <v>4624</v>
      </c>
      <c r="D1073" s="295" t="s">
        <v>4624</v>
      </c>
      <c r="E1073" s="295" t="s">
        <v>4122</v>
      </c>
      <c r="F1073" s="295" t="s">
        <v>4625</v>
      </c>
      <c r="G1073" s="295" t="s">
        <v>1676</v>
      </c>
      <c r="H1073" s="295" t="s">
        <v>1589</v>
      </c>
      <c r="I1073" s="295" t="s">
        <v>1714</v>
      </c>
      <c r="J1073" s="295" t="s">
        <v>231</v>
      </c>
      <c r="K1073" s="295" t="s">
        <v>1892</v>
      </c>
      <c r="L1073" s="287">
        <v>9</v>
      </c>
      <c r="M1073" s="295" t="s">
        <v>171</v>
      </c>
    </row>
    <row r="1074" spans="1:13" ht="15" customHeight="1" x14ac:dyDescent="0.25">
      <c r="A1074" s="295" t="s">
        <v>4626</v>
      </c>
      <c r="B1074" s="295" t="s">
        <v>4626</v>
      </c>
      <c r="C1074" s="295" t="s">
        <v>4627</v>
      </c>
      <c r="D1074" s="295" t="s">
        <v>4627</v>
      </c>
      <c r="E1074" s="295" t="s">
        <v>4122</v>
      </c>
      <c r="F1074" s="295" t="s">
        <v>4625</v>
      </c>
      <c r="G1074" s="295" t="s">
        <v>1678</v>
      </c>
      <c r="H1074" s="295" t="s">
        <v>1589</v>
      </c>
      <c r="I1074" s="295" t="s">
        <v>1714</v>
      </c>
      <c r="J1074" s="295" t="s">
        <v>231</v>
      </c>
      <c r="K1074" s="295" t="s">
        <v>1892</v>
      </c>
      <c r="L1074" s="286">
        <v>9</v>
      </c>
      <c r="M1074" s="295" t="s">
        <v>171</v>
      </c>
    </row>
    <row r="1075" spans="1:13" ht="15" customHeight="1" x14ac:dyDescent="0.25">
      <c r="A1075" s="295" t="s">
        <v>4628</v>
      </c>
      <c r="B1075" s="295" t="s">
        <v>4628</v>
      </c>
      <c r="C1075" s="295" t="s">
        <v>4629</v>
      </c>
      <c r="D1075" s="295" t="s">
        <v>4629</v>
      </c>
      <c r="E1075" s="295" t="s">
        <v>4116</v>
      </c>
      <c r="F1075" s="295" t="s">
        <v>4630</v>
      </c>
      <c r="G1075" s="295" t="s">
        <v>168</v>
      </c>
      <c r="H1075" s="295" t="s">
        <v>1589</v>
      </c>
      <c r="I1075" s="295" t="s">
        <v>1714</v>
      </c>
      <c r="J1075" s="295" t="s">
        <v>231</v>
      </c>
      <c r="K1075" s="295" t="s">
        <v>1892</v>
      </c>
      <c r="L1075" s="286">
        <v>8</v>
      </c>
      <c r="M1075" s="295" t="s">
        <v>171</v>
      </c>
    </row>
    <row r="1076" spans="1:13" ht="15" customHeight="1" x14ac:dyDescent="0.25">
      <c r="A1076" s="295" t="s">
        <v>4631</v>
      </c>
      <c r="B1076" s="295" t="s">
        <v>4631</v>
      </c>
      <c r="C1076" s="295" t="s">
        <v>4632</v>
      </c>
      <c r="D1076" s="295" t="s">
        <v>4632</v>
      </c>
      <c r="E1076" s="295" t="s">
        <v>1606</v>
      </c>
      <c r="F1076" s="295" t="s">
        <v>4633</v>
      </c>
      <c r="G1076" s="295" t="s">
        <v>1594</v>
      </c>
      <c r="H1076" s="295" t="s">
        <v>1589</v>
      </c>
      <c r="I1076" s="295" t="s">
        <v>1598</v>
      </c>
      <c r="J1076" s="295" t="s">
        <v>177</v>
      </c>
      <c r="L1076" s="286">
        <v>0</v>
      </c>
      <c r="M1076" s="295" t="s">
        <v>16372</v>
      </c>
    </row>
    <row r="1077" spans="1:13" ht="15" customHeight="1" x14ac:dyDescent="0.25">
      <c r="A1077" s="295" t="s">
        <v>4634</v>
      </c>
      <c r="B1077" s="295" t="s">
        <v>4634</v>
      </c>
      <c r="C1077" s="295" t="s">
        <v>4635</v>
      </c>
      <c r="D1077" s="295" t="s">
        <v>4635</v>
      </c>
      <c r="E1077" s="295" t="s">
        <v>1606</v>
      </c>
      <c r="F1077" s="295" t="s">
        <v>4636</v>
      </c>
      <c r="G1077" s="295" t="s">
        <v>168</v>
      </c>
      <c r="H1077" s="295" t="s">
        <v>1589</v>
      </c>
      <c r="I1077" s="295" t="s">
        <v>1598</v>
      </c>
      <c r="J1077" s="295" t="s">
        <v>177</v>
      </c>
      <c r="K1077" s="295" t="s">
        <v>1603</v>
      </c>
      <c r="L1077" s="286">
        <v>0</v>
      </c>
      <c r="M1077" s="295" t="s">
        <v>16372</v>
      </c>
    </row>
    <row r="1078" spans="1:13" ht="15" customHeight="1" x14ac:dyDescent="0.25">
      <c r="A1078" s="295" t="s">
        <v>4637</v>
      </c>
      <c r="B1078" s="295" t="s">
        <v>4637</v>
      </c>
      <c r="C1078" s="295" t="s">
        <v>4638</v>
      </c>
      <c r="D1078" s="295" t="s">
        <v>4638</v>
      </c>
      <c r="E1078" s="295" t="s">
        <v>2019</v>
      </c>
      <c r="F1078" s="295" t="s">
        <v>4639</v>
      </c>
      <c r="G1078" s="295" t="s">
        <v>168</v>
      </c>
      <c r="H1078" s="295" t="s">
        <v>1589</v>
      </c>
      <c r="I1078" s="295" t="s">
        <v>1598</v>
      </c>
      <c r="J1078" s="295" t="s">
        <v>215</v>
      </c>
      <c r="K1078" s="295" t="s">
        <v>1325</v>
      </c>
      <c r="L1078" s="286">
        <v>7</v>
      </c>
      <c r="M1078" s="295" t="s">
        <v>171</v>
      </c>
    </row>
    <row r="1079" spans="1:13" ht="15" customHeight="1" x14ac:dyDescent="0.25">
      <c r="A1079" s="295" t="s">
        <v>4640</v>
      </c>
      <c r="B1079" s="295" t="s">
        <v>4640</v>
      </c>
      <c r="C1079" s="295" t="s">
        <v>4641</v>
      </c>
      <c r="D1079" s="295" t="s">
        <v>4641</v>
      </c>
      <c r="E1079" s="295" t="s">
        <v>1606</v>
      </c>
      <c r="F1079" s="295" t="s">
        <v>4642</v>
      </c>
      <c r="G1079" s="295" t="s">
        <v>1594</v>
      </c>
      <c r="H1079" s="295" t="s">
        <v>1589</v>
      </c>
      <c r="I1079" s="295" t="s">
        <v>1598</v>
      </c>
      <c r="J1079" s="295" t="s">
        <v>215</v>
      </c>
      <c r="L1079" s="286">
        <v>7</v>
      </c>
      <c r="M1079" s="295" t="s">
        <v>171</v>
      </c>
    </row>
    <row r="1080" spans="1:13" ht="15" customHeight="1" x14ac:dyDescent="0.25">
      <c r="A1080" s="295" t="s">
        <v>4643</v>
      </c>
      <c r="B1080" s="295" t="s">
        <v>4643</v>
      </c>
      <c r="C1080" s="295" t="s">
        <v>4644</v>
      </c>
      <c r="D1080" s="295" t="s">
        <v>4644</v>
      </c>
      <c r="E1080" s="295" t="s">
        <v>1606</v>
      </c>
      <c r="F1080" s="295" t="s">
        <v>4645</v>
      </c>
      <c r="G1080" s="295" t="s">
        <v>168</v>
      </c>
      <c r="H1080" s="295" t="s">
        <v>1589</v>
      </c>
      <c r="I1080" s="295" t="s">
        <v>1598</v>
      </c>
      <c r="J1080" s="295" t="s">
        <v>237</v>
      </c>
      <c r="K1080" s="295" t="s">
        <v>1603</v>
      </c>
      <c r="L1080" s="286">
        <v>0</v>
      </c>
      <c r="M1080" s="295" t="s">
        <v>16372</v>
      </c>
    </row>
    <row r="1081" spans="1:13" ht="15" customHeight="1" x14ac:dyDescent="0.25">
      <c r="A1081" s="295" t="s">
        <v>4646</v>
      </c>
      <c r="B1081" s="295" t="s">
        <v>4646</v>
      </c>
      <c r="C1081" s="295" t="s">
        <v>4647</v>
      </c>
      <c r="D1081" s="295" t="s">
        <v>4647</v>
      </c>
      <c r="E1081" s="295" t="s">
        <v>1606</v>
      </c>
      <c r="F1081" s="295" t="s">
        <v>4648</v>
      </c>
      <c r="G1081" s="295" t="s">
        <v>1594</v>
      </c>
      <c r="H1081" s="295" t="s">
        <v>1589</v>
      </c>
      <c r="I1081" s="295" t="s">
        <v>1598</v>
      </c>
      <c r="J1081" s="295" t="s">
        <v>237</v>
      </c>
      <c r="L1081" s="286">
        <v>0</v>
      </c>
      <c r="M1081" s="295" t="s">
        <v>16372</v>
      </c>
    </row>
    <row r="1082" spans="1:13" ht="15" customHeight="1" x14ac:dyDescent="0.25">
      <c r="A1082" s="295" t="s">
        <v>4649</v>
      </c>
      <c r="B1082" s="295" t="s">
        <v>4650</v>
      </c>
      <c r="C1082" s="295" t="s">
        <v>4651</v>
      </c>
      <c r="D1082" s="295" t="s">
        <v>4652</v>
      </c>
      <c r="E1082" s="295" t="s">
        <v>4653</v>
      </c>
      <c r="F1082" s="295" t="s">
        <v>4654</v>
      </c>
      <c r="G1082" s="295" t="s">
        <v>168</v>
      </c>
      <c r="H1082" s="295" t="s">
        <v>1632</v>
      </c>
      <c r="I1082" s="295" t="s">
        <v>1598</v>
      </c>
      <c r="J1082" s="295" t="s">
        <v>1471</v>
      </c>
      <c r="K1082" s="295" t="s">
        <v>1325</v>
      </c>
      <c r="L1082" s="286">
        <v>5</v>
      </c>
      <c r="M1082" s="295" t="s">
        <v>171</v>
      </c>
    </row>
    <row r="1083" spans="1:13" ht="15" customHeight="1" x14ac:dyDescent="0.25">
      <c r="A1083" s="295" t="s">
        <v>4655</v>
      </c>
      <c r="B1083" s="295" t="s">
        <v>4655</v>
      </c>
      <c r="C1083" s="295" t="s">
        <v>4656</v>
      </c>
      <c r="D1083" s="295" t="s">
        <v>4656</v>
      </c>
      <c r="E1083" s="295" t="s">
        <v>4657</v>
      </c>
      <c r="F1083" s="295" t="s">
        <v>4658</v>
      </c>
      <c r="G1083" s="295" t="s">
        <v>168</v>
      </c>
      <c r="H1083" s="295" t="s">
        <v>1589</v>
      </c>
      <c r="I1083" s="295" t="s">
        <v>1598</v>
      </c>
      <c r="J1083" s="295" t="s">
        <v>1471</v>
      </c>
      <c r="K1083" s="295" t="s">
        <v>1325</v>
      </c>
      <c r="L1083" s="286">
        <v>6</v>
      </c>
      <c r="M1083" s="295" t="s">
        <v>171</v>
      </c>
    </row>
    <row r="1084" spans="1:13" ht="15" customHeight="1" x14ac:dyDescent="0.25">
      <c r="A1084" s="295" t="s">
        <v>4659</v>
      </c>
      <c r="B1084" s="295" t="s">
        <v>4659</v>
      </c>
      <c r="C1084" s="295" t="s">
        <v>4660</v>
      </c>
      <c r="D1084" s="295" t="s">
        <v>4660</v>
      </c>
      <c r="E1084" s="295" t="s">
        <v>4661</v>
      </c>
      <c r="F1084" s="295" t="s">
        <v>4662</v>
      </c>
      <c r="G1084" s="295" t="s">
        <v>168</v>
      </c>
      <c r="H1084" s="295" t="s">
        <v>1589</v>
      </c>
      <c r="I1084" s="295" t="s">
        <v>1598</v>
      </c>
      <c r="J1084" s="295" t="s">
        <v>1471</v>
      </c>
      <c r="K1084" s="295" t="s">
        <v>1325</v>
      </c>
      <c r="L1084" s="286">
        <v>6</v>
      </c>
      <c r="M1084" s="295" t="s">
        <v>171</v>
      </c>
    </row>
    <row r="1085" spans="1:13" ht="15" customHeight="1" x14ac:dyDescent="0.25">
      <c r="A1085" s="295" t="s">
        <v>4663</v>
      </c>
      <c r="B1085" s="295" t="s">
        <v>4663</v>
      </c>
      <c r="C1085" s="295" t="s">
        <v>4664</v>
      </c>
      <c r="D1085" s="295" t="s">
        <v>4664</v>
      </c>
      <c r="E1085" s="295" t="s">
        <v>4665</v>
      </c>
      <c r="F1085" s="295" t="s">
        <v>4666</v>
      </c>
      <c r="G1085" s="295" t="s">
        <v>168</v>
      </c>
      <c r="H1085" s="295" t="s">
        <v>1589</v>
      </c>
      <c r="I1085" s="295" t="s">
        <v>1598</v>
      </c>
      <c r="J1085" s="295" t="s">
        <v>1471</v>
      </c>
      <c r="K1085" s="295" t="s">
        <v>1325</v>
      </c>
      <c r="L1085" s="287">
        <v>-99</v>
      </c>
      <c r="M1085" s="295" t="s">
        <v>16367</v>
      </c>
    </row>
    <row r="1086" spans="1:13" ht="15" customHeight="1" x14ac:dyDescent="0.25">
      <c r="A1086" s="295" t="s">
        <v>4667</v>
      </c>
      <c r="B1086" s="295" t="s">
        <v>4667</v>
      </c>
      <c r="C1086" s="295" t="s">
        <v>4668</v>
      </c>
      <c r="D1086" s="295" t="s">
        <v>4668</v>
      </c>
      <c r="E1086" s="295" t="s">
        <v>4669</v>
      </c>
      <c r="F1086" s="295" t="s">
        <v>4670</v>
      </c>
      <c r="G1086" s="295" t="s">
        <v>168</v>
      </c>
      <c r="H1086" s="295" t="s">
        <v>1589</v>
      </c>
      <c r="I1086" s="295" t="s">
        <v>1598</v>
      </c>
      <c r="J1086" s="295" t="s">
        <v>1471</v>
      </c>
      <c r="K1086" s="295" t="s">
        <v>1325</v>
      </c>
      <c r="L1086" s="286">
        <v>7</v>
      </c>
      <c r="M1086" s="295" t="s">
        <v>171</v>
      </c>
    </row>
    <row r="1087" spans="1:13" ht="15" customHeight="1" x14ac:dyDescent="0.25">
      <c r="A1087" s="295" t="s">
        <v>4671</v>
      </c>
      <c r="B1087" s="295" t="s">
        <v>4671</v>
      </c>
      <c r="C1087" s="295" t="s">
        <v>4672</v>
      </c>
      <c r="D1087" s="295" t="s">
        <v>4672</v>
      </c>
      <c r="E1087" s="295" t="s">
        <v>4673</v>
      </c>
      <c r="F1087" s="295" t="s">
        <v>4674</v>
      </c>
      <c r="G1087" s="295" t="s">
        <v>168</v>
      </c>
      <c r="H1087" s="295" t="s">
        <v>1589</v>
      </c>
      <c r="I1087" s="295" t="s">
        <v>1598</v>
      </c>
      <c r="J1087" s="295" t="s">
        <v>1471</v>
      </c>
      <c r="K1087" s="295" t="s">
        <v>1325</v>
      </c>
      <c r="L1087" s="286">
        <v>6</v>
      </c>
      <c r="M1087" s="295" t="s">
        <v>171</v>
      </c>
    </row>
    <row r="1088" spans="1:13" ht="15" customHeight="1" x14ac:dyDescent="0.25">
      <c r="A1088" s="295" t="s">
        <v>4675</v>
      </c>
      <c r="B1088" s="295" t="s">
        <v>4675</v>
      </c>
      <c r="C1088" s="295" t="s">
        <v>4676</v>
      </c>
      <c r="D1088" s="295" t="s">
        <v>4676</v>
      </c>
      <c r="E1088" s="295" t="s">
        <v>4677</v>
      </c>
      <c r="F1088" s="295" t="s">
        <v>4678</v>
      </c>
      <c r="G1088" s="295" t="s">
        <v>168</v>
      </c>
      <c r="H1088" s="295" t="s">
        <v>1589</v>
      </c>
      <c r="I1088" s="295" t="s">
        <v>1598</v>
      </c>
      <c r="J1088" s="295" t="s">
        <v>1471</v>
      </c>
      <c r="K1088" s="295" t="s">
        <v>1325</v>
      </c>
      <c r="L1088" s="286">
        <v>6</v>
      </c>
      <c r="M1088" s="295" t="s">
        <v>171</v>
      </c>
    </row>
    <row r="1089" spans="1:13" ht="15" customHeight="1" x14ac:dyDescent="0.25">
      <c r="A1089" s="295" t="s">
        <v>4679</v>
      </c>
      <c r="B1089" s="295" t="s">
        <v>4679</v>
      </c>
      <c r="C1089" s="295" t="s">
        <v>4680</v>
      </c>
      <c r="D1089" s="295" t="s">
        <v>4680</v>
      </c>
      <c r="E1089" s="295" t="s">
        <v>2665</v>
      </c>
      <c r="F1089" s="295" t="s">
        <v>4681</v>
      </c>
      <c r="G1089" s="295" t="s">
        <v>1594</v>
      </c>
      <c r="H1089" s="295" t="s">
        <v>1589</v>
      </c>
      <c r="I1089" s="295" t="s">
        <v>1598</v>
      </c>
      <c r="J1089" s="295" t="s">
        <v>1471</v>
      </c>
      <c r="L1089" s="286">
        <v>6</v>
      </c>
      <c r="M1089" s="295" t="s">
        <v>171</v>
      </c>
    </row>
    <row r="1090" spans="1:13" ht="15" customHeight="1" x14ac:dyDescent="0.25">
      <c r="A1090" s="295" t="s">
        <v>4650</v>
      </c>
      <c r="B1090" s="295" t="s">
        <v>4650</v>
      </c>
      <c r="C1090" s="295" t="s">
        <v>4652</v>
      </c>
      <c r="D1090" s="295" t="s">
        <v>4652</v>
      </c>
      <c r="E1090" s="295" t="s">
        <v>4682</v>
      </c>
      <c r="F1090" s="295" t="s">
        <v>4654</v>
      </c>
      <c r="G1090" s="295" t="s">
        <v>168</v>
      </c>
      <c r="H1090" s="295" t="s">
        <v>1589</v>
      </c>
      <c r="I1090" s="295" t="s">
        <v>1598</v>
      </c>
      <c r="J1090" s="295" t="s">
        <v>1471</v>
      </c>
      <c r="K1090" s="295" t="s">
        <v>1325</v>
      </c>
      <c r="L1090" s="286">
        <v>5</v>
      </c>
      <c r="M1090" s="295" t="s">
        <v>171</v>
      </c>
    </row>
    <row r="1091" spans="1:13" ht="15" customHeight="1" x14ac:dyDescent="0.25">
      <c r="A1091" s="295" t="s">
        <v>4683</v>
      </c>
      <c r="B1091" s="295" t="s">
        <v>4683</v>
      </c>
      <c r="C1091" s="295" t="s">
        <v>4684</v>
      </c>
      <c r="D1091" s="295" t="s">
        <v>4684</v>
      </c>
      <c r="E1091" s="295" t="s">
        <v>4685</v>
      </c>
      <c r="F1091" s="295" t="s">
        <v>4686</v>
      </c>
      <c r="G1091" s="295" t="s">
        <v>168</v>
      </c>
      <c r="H1091" s="295" t="s">
        <v>1589</v>
      </c>
      <c r="I1091" s="295" t="s">
        <v>1598</v>
      </c>
      <c r="J1091" s="295" t="s">
        <v>481</v>
      </c>
      <c r="K1091" s="295" t="s">
        <v>1325</v>
      </c>
      <c r="L1091" s="286">
        <v>5</v>
      </c>
      <c r="M1091" s="295" t="s">
        <v>171</v>
      </c>
    </row>
    <row r="1092" spans="1:13" ht="15" customHeight="1" x14ac:dyDescent="0.25">
      <c r="A1092" s="295" t="s">
        <v>4687</v>
      </c>
      <c r="B1092" s="295" t="s">
        <v>4687</v>
      </c>
      <c r="C1092" s="295" t="s">
        <v>4688</v>
      </c>
      <c r="D1092" s="295" t="s">
        <v>4688</v>
      </c>
      <c r="E1092" s="295" t="s">
        <v>1587</v>
      </c>
      <c r="F1092" s="295" t="s">
        <v>4689</v>
      </c>
      <c r="G1092" s="295" t="s">
        <v>168</v>
      </c>
      <c r="H1092" s="295" t="s">
        <v>1589</v>
      </c>
      <c r="I1092" s="295" t="s">
        <v>1598</v>
      </c>
      <c r="J1092" s="295" t="s">
        <v>481</v>
      </c>
      <c r="K1092" s="295" t="s">
        <v>1230</v>
      </c>
      <c r="L1092" s="286">
        <v>7</v>
      </c>
      <c r="M1092" s="295" t="s">
        <v>171</v>
      </c>
    </row>
    <row r="1093" spans="1:13" ht="15" customHeight="1" x14ac:dyDescent="0.25">
      <c r="A1093" s="295" t="s">
        <v>4690</v>
      </c>
      <c r="B1093" s="295" t="s">
        <v>4690</v>
      </c>
      <c r="C1093" s="295" t="s">
        <v>4691</v>
      </c>
      <c r="D1093" s="295" t="s">
        <v>4691</v>
      </c>
      <c r="E1093" s="295" t="s">
        <v>1592</v>
      </c>
      <c r="F1093" s="295" t="s">
        <v>4692</v>
      </c>
      <c r="G1093" s="295" t="s">
        <v>1594</v>
      </c>
      <c r="H1093" s="295" t="s">
        <v>1589</v>
      </c>
      <c r="I1093" s="295" t="s">
        <v>1598</v>
      </c>
      <c r="J1093" s="295" t="s">
        <v>481</v>
      </c>
      <c r="L1093" s="286">
        <v>6</v>
      </c>
      <c r="M1093" s="295" t="s">
        <v>171</v>
      </c>
    </row>
    <row r="1094" spans="1:13" ht="15" customHeight="1" x14ac:dyDescent="0.25">
      <c r="A1094" s="295" t="s">
        <v>4693</v>
      </c>
      <c r="B1094" s="295" t="s">
        <v>4693</v>
      </c>
      <c r="C1094" s="295" t="s">
        <v>4694</v>
      </c>
      <c r="D1094" s="295" t="s">
        <v>4694</v>
      </c>
      <c r="E1094" s="295" t="s">
        <v>2565</v>
      </c>
      <c r="F1094" s="295" t="s">
        <v>4695</v>
      </c>
      <c r="G1094" s="295" t="s">
        <v>168</v>
      </c>
      <c r="H1094" s="295" t="s">
        <v>1589</v>
      </c>
      <c r="I1094" s="295" t="s">
        <v>1598</v>
      </c>
      <c r="J1094" s="295" t="s">
        <v>836</v>
      </c>
      <c r="K1094" s="295" t="s">
        <v>1603</v>
      </c>
      <c r="L1094" s="286">
        <v>8</v>
      </c>
      <c r="M1094" s="295" t="s">
        <v>171</v>
      </c>
    </row>
    <row r="1095" spans="1:13" ht="15" customHeight="1" x14ac:dyDescent="0.25">
      <c r="A1095" s="295" t="s">
        <v>4696</v>
      </c>
      <c r="B1095" s="295" t="s">
        <v>4696</v>
      </c>
      <c r="C1095" s="295" t="s">
        <v>450</v>
      </c>
      <c r="D1095" s="295" t="s">
        <v>450</v>
      </c>
      <c r="E1095" s="295" t="s">
        <v>4697</v>
      </c>
      <c r="F1095" s="295" t="s">
        <v>4698</v>
      </c>
      <c r="G1095" s="295" t="s">
        <v>1594</v>
      </c>
      <c r="H1095" s="295" t="s">
        <v>1589</v>
      </c>
      <c r="I1095" s="295" t="s">
        <v>1598</v>
      </c>
      <c r="J1095" s="295" t="s">
        <v>836</v>
      </c>
      <c r="L1095" s="286">
        <v>8</v>
      </c>
      <c r="M1095" s="295" t="s">
        <v>171</v>
      </c>
    </row>
    <row r="1096" spans="1:13" ht="15" customHeight="1" x14ac:dyDescent="0.25">
      <c r="A1096" s="295" t="s">
        <v>4699</v>
      </c>
      <c r="B1096" s="295" t="s">
        <v>4699</v>
      </c>
      <c r="C1096" s="295" t="s">
        <v>4700</v>
      </c>
      <c r="D1096" s="295" t="s">
        <v>4700</v>
      </c>
      <c r="E1096" s="295" t="s">
        <v>2019</v>
      </c>
      <c r="F1096" s="295" t="s">
        <v>4701</v>
      </c>
      <c r="G1096" s="295" t="s">
        <v>168</v>
      </c>
      <c r="H1096" s="295" t="s">
        <v>1589</v>
      </c>
      <c r="I1096" s="295" t="s">
        <v>1598</v>
      </c>
      <c r="J1096" s="295" t="s">
        <v>3906</v>
      </c>
      <c r="K1096" s="295" t="s">
        <v>1325</v>
      </c>
      <c r="L1096" s="286">
        <v>0</v>
      </c>
      <c r="M1096" s="295" t="s">
        <v>16372</v>
      </c>
    </row>
    <row r="1097" spans="1:13" ht="15" customHeight="1" x14ac:dyDescent="0.25">
      <c r="A1097" s="295" t="s">
        <v>4702</v>
      </c>
      <c r="B1097" s="295" t="s">
        <v>4702</v>
      </c>
      <c r="C1097" s="295" t="s">
        <v>4703</v>
      </c>
      <c r="D1097" s="295" t="s">
        <v>4703</v>
      </c>
      <c r="E1097" s="295" t="s">
        <v>3820</v>
      </c>
      <c r="F1097" s="295" t="s">
        <v>4701</v>
      </c>
      <c r="G1097" s="295" t="s">
        <v>1594</v>
      </c>
      <c r="H1097" s="295" t="s">
        <v>1589</v>
      </c>
      <c r="I1097" s="295" t="s">
        <v>1598</v>
      </c>
      <c r="J1097" s="295" t="s">
        <v>3906</v>
      </c>
      <c r="L1097" s="286">
        <v>0</v>
      </c>
      <c r="M1097" s="295" t="s">
        <v>16372</v>
      </c>
    </row>
    <row r="1098" spans="1:13" ht="15" customHeight="1" x14ac:dyDescent="0.25">
      <c r="A1098" s="295" t="s">
        <v>4704</v>
      </c>
      <c r="B1098" s="295" t="s">
        <v>4704</v>
      </c>
      <c r="C1098" s="295" t="s">
        <v>4705</v>
      </c>
      <c r="D1098" s="295" t="s">
        <v>4705</v>
      </c>
      <c r="E1098" s="295" t="s">
        <v>4706</v>
      </c>
      <c r="F1098" s="295" t="s">
        <v>4707</v>
      </c>
      <c r="G1098" s="295" t="s">
        <v>168</v>
      </c>
      <c r="H1098" s="295" t="s">
        <v>1589</v>
      </c>
      <c r="I1098" s="295" t="s">
        <v>1598</v>
      </c>
      <c r="J1098" s="295" t="s">
        <v>3906</v>
      </c>
      <c r="K1098" s="295" t="s">
        <v>1325</v>
      </c>
      <c r="L1098" s="286">
        <v>0</v>
      </c>
      <c r="M1098" s="295" t="s">
        <v>16372</v>
      </c>
    </row>
    <row r="1099" spans="1:13" ht="15" customHeight="1" x14ac:dyDescent="0.25">
      <c r="A1099" s="295" t="s">
        <v>4708</v>
      </c>
      <c r="B1099" s="295" t="s">
        <v>4708</v>
      </c>
      <c r="C1099" s="295" t="s">
        <v>4709</v>
      </c>
      <c r="D1099" s="295" t="s">
        <v>4709</v>
      </c>
      <c r="E1099" s="295" t="s">
        <v>1880</v>
      </c>
      <c r="F1099" s="295" t="s">
        <v>4710</v>
      </c>
      <c r="G1099" s="295" t="s">
        <v>1594</v>
      </c>
      <c r="H1099" s="295" t="s">
        <v>1589</v>
      </c>
      <c r="I1099" s="295" t="s">
        <v>1598</v>
      </c>
      <c r="J1099" s="295" t="s">
        <v>178</v>
      </c>
      <c r="L1099" s="286">
        <v>8</v>
      </c>
      <c r="M1099" s="295" t="s">
        <v>171</v>
      </c>
    </row>
    <row r="1100" spans="1:13" ht="15" customHeight="1" x14ac:dyDescent="0.25">
      <c r="A1100" s="295" t="s">
        <v>4711</v>
      </c>
      <c r="B1100" s="295" t="s">
        <v>4711</v>
      </c>
      <c r="C1100" s="295" t="s">
        <v>4712</v>
      </c>
      <c r="D1100" s="295" t="s">
        <v>4712</v>
      </c>
      <c r="E1100" s="295" t="s">
        <v>3579</v>
      </c>
      <c r="F1100" s="295" t="s">
        <v>4713</v>
      </c>
      <c r="G1100" s="295" t="s">
        <v>168</v>
      </c>
      <c r="H1100" s="295" t="s">
        <v>1589</v>
      </c>
      <c r="I1100" s="295" t="s">
        <v>1598</v>
      </c>
      <c r="J1100" s="295" t="s">
        <v>178</v>
      </c>
      <c r="K1100" s="295" t="s">
        <v>1603</v>
      </c>
      <c r="L1100" s="286">
        <v>8</v>
      </c>
      <c r="M1100" s="295" t="s">
        <v>171</v>
      </c>
    </row>
    <row r="1101" spans="1:13" ht="15" customHeight="1" x14ac:dyDescent="0.25">
      <c r="A1101" s="295" t="s">
        <v>4714</v>
      </c>
      <c r="B1101" s="295" t="s">
        <v>4714</v>
      </c>
      <c r="C1101" s="295" t="s">
        <v>4715</v>
      </c>
      <c r="D1101" s="295" t="s">
        <v>4715</v>
      </c>
      <c r="E1101" s="295" t="s">
        <v>1606</v>
      </c>
      <c r="F1101" s="295" t="s">
        <v>4716</v>
      </c>
      <c r="G1101" s="295" t="s">
        <v>168</v>
      </c>
      <c r="H1101" s="295" t="s">
        <v>1589</v>
      </c>
      <c r="I1101" s="295" t="s">
        <v>1598</v>
      </c>
      <c r="J1101" s="295" t="s">
        <v>451</v>
      </c>
      <c r="K1101" s="295" t="s">
        <v>2253</v>
      </c>
      <c r="L1101" s="286">
        <v>7</v>
      </c>
      <c r="M1101" s="295" t="s">
        <v>171</v>
      </c>
    </row>
    <row r="1102" spans="1:13" ht="15" customHeight="1" x14ac:dyDescent="0.25">
      <c r="A1102" s="295" t="s">
        <v>4717</v>
      </c>
      <c r="B1102" s="295" t="s">
        <v>4717</v>
      </c>
      <c r="C1102" s="295" t="s">
        <v>4718</v>
      </c>
      <c r="D1102" s="295" t="s">
        <v>4718</v>
      </c>
      <c r="E1102" s="295" t="s">
        <v>1606</v>
      </c>
      <c r="F1102" s="295" t="s">
        <v>452</v>
      </c>
      <c r="G1102" s="295" t="s">
        <v>1594</v>
      </c>
      <c r="H1102" s="295" t="s">
        <v>1589</v>
      </c>
      <c r="I1102" s="295" t="s">
        <v>1598</v>
      </c>
      <c r="J1102" s="295" t="s">
        <v>451</v>
      </c>
      <c r="L1102" s="286">
        <v>7</v>
      </c>
      <c r="M1102" s="295" t="s">
        <v>171</v>
      </c>
    </row>
    <row r="1103" spans="1:13" ht="15" customHeight="1" x14ac:dyDescent="0.25">
      <c r="A1103" s="295" t="s">
        <v>4719</v>
      </c>
      <c r="B1103" s="295" t="s">
        <v>4719</v>
      </c>
      <c r="C1103" s="295" t="s">
        <v>4720</v>
      </c>
      <c r="D1103" s="295" t="s">
        <v>4720</v>
      </c>
      <c r="E1103" s="295" t="s">
        <v>1663</v>
      </c>
      <c r="F1103" s="295" t="s">
        <v>4721</v>
      </c>
      <c r="G1103" s="295" t="s">
        <v>168</v>
      </c>
      <c r="H1103" s="295" t="s">
        <v>1589</v>
      </c>
      <c r="I1103" s="295" t="s">
        <v>1598</v>
      </c>
      <c r="J1103" s="295" t="s">
        <v>980</v>
      </c>
      <c r="K1103" s="295" t="s">
        <v>1955</v>
      </c>
      <c r="L1103" s="286">
        <v>0</v>
      </c>
      <c r="M1103" s="295" t="s">
        <v>16372</v>
      </c>
    </row>
    <row r="1104" spans="1:13" ht="15" customHeight="1" x14ac:dyDescent="0.25">
      <c r="A1104" s="295" t="s">
        <v>4722</v>
      </c>
      <c r="B1104" s="295" t="s">
        <v>4722</v>
      </c>
      <c r="C1104" s="295" t="s">
        <v>4723</v>
      </c>
      <c r="D1104" s="295" t="s">
        <v>4723</v>
      </c>
      <c r="E1104" s="295" t="s">
        <v>1606</v>
      </c>
      <c r="F1104" s="295" t="s">
        <v>4724</v>
      </c>
      <c r="G1104" s="295" t="s">
        <v>168</v>
      </c>
      <c r="H1104" s="295" t="s">
        <v>1589</v>
      </c>
      <c r="I1104" s="295" t="s">
        <v>1598</v>
      </c>
      <c r="J1104" s="295" t="s">
        <v>980</v>
      </c>
      <c r="K1104" s="295" t="s">
        <v>1955</v>
      </c>
      <c r="L1104" s="286">
        <v>5</v>
      </c>
      <c r="M1104" s="295" t="s">
        <v>171</v>
      </c>
    </row>
    <row r="1105" spans="1:13" ht="15" customHeight="1" x14ac:dyDescent="0.25">
      <c r="A1105" s="295" t="s">
        <v>4725</v>
      </c>
      <c r="B1105" s="295" t="s">
        <v>4725</v>
      </c>
      <c r="C1105" s="295" t="s">
        <v>4726</v>
      </c>
      <c r="D1105" s="295" t="s">
        <v>4726</v>
      </c>
      <c r="E1105" s="295" t="s">
        <v>1606</v>
      </c>
      <c r="F1105" s="295" t="s">
        <v>4727</v>
      </c>
      <c r="G1105" s="295" t="s">
        <v>1594</v>
      </c>
      <c r="H1105" s="295" t="s">
        <v>1589</v>
      </c>
      <c r="I1105" s="295" t="s">
        <v>1598</v>
      </c>
      <c r="J1105" s="295" t="s">
        <v>980</v>
      </c>
      <c r="L1105" s="286">
        <v>3</v>
      </c>
      <c r="M1105" s="295" t="s">
        <v>171</v>
      </c>
    </row>
    <row r="1106" spans="1:13" ht="15" customHeight="1" x14ac:dyDescent="0.25">
      <c r="A1106" s="295" t="s">
        <v>4728</v>
      </c>
      <c r="B1106" s="295" t="s">
        <v>4728</v>
      </c>
      <c r="C1106" s="295" t="s">
        <v>4729</v>
      </c>
      <c r="D1106" s="295" t="s">
        <v>4729</v>
      </c>
      <c r="E1106" s="295" t="s">
        <v>1606</v>
      </c>
      <c r="F1106" s="295" t="s">
        <v>4730</v>
      </c>
      <c r="G1106" s="295" t="s">
        <v>168</v>
      </c>
      <c r="H1106" s="295" t="s">
        <v>1589</v>
      </c>
      <c r="I1106" s="295" t="s">
        <v>1598</v>
      </c>
      <c r="J1106" s="295" t="s">
        <v>305</v>
      </c>
      <c r="K1106" s="295" t="s">
        <v>1603</v>
      </c>
      <c r="L1106" s="286">
        <v>0</v>
      </c>
      <c r="M1106" s="295" t="s">
        <v>16372</v>
      </c>
    </row>
    <row r="1107" spans="1:13" ht="15" customHeight="1" x14ac:dyDescent="0.25">
      <c r="A1107" s="295" t="s">
        <v>4731</v>
      </c>
      <c r="B1107" s="295" t="s">
        <v>4731</v>
      </c>
      <c r="C1107" s="295" t="s">
        <v>4732</v>
      </c>
      <c r="D1107" s="295" t="s">
        <v>4732</v>
      </c>
      <c r="E1107" s="295" t="s">
        <v>1606</v>
      </c>
      <c r="F1107" s="295" t="s">
        <v>4733</v>
      </c>
      <c r="G1107" s="295" t="s">
        <v>1594</v>
      </c>
      <c r="H1107" s="295" t="s">
        <v>1589</v>
      </c>
      <c r="I1107" s="295" t="s">
        <v>1598</v>
      </c>
      <c r="J1107" s="295" t="s">
        <v>305</v>
      </c>
      <c r="L1107" s="286">
        <v>0</v>
      </c>
      <c r="M1107" s="295" t="s">
        <v>16372</v>
      </c>
    </row>
    <row r="1108" spans="1:13" ht="15" customHeight="1" x14ac:dyDescent="0.25">
      <c r="A1108" s="295" t="s">
        <v>4734</v>
      </c>
      <c r="B1108" s="295" t="s">
        <v>4734</v>
      </c>
      <c r="C1108" s="295" t="s">
        <v>4735</v>
      </c>
      <c r="D1108" s="295" t="s">
        <v>4735</v>
      </c>
      <c r="E1108" s="295" t="s">
        <v>1606</v>
      </c>
      <c r="F1108" s="295" t="s">
        <v>4736</v>
      </c>
      <c r="G1108" s="295" t="s">
        <v>168</v>
      </c>
      <c r="H1108" s="295" t="s">
        <v>1589</v>
      </c>
      <c r="I1108" s="295" t="s">
        <v>1598</v>
      </c>
      <c r="J1108" s="295" t="s">
        <v>4737</v>
      </c>
      <c r="K1108" s="295" t="s">
        <v>1325</v>
      </c>
      <c r="L1108" s="286">
        <v>5</v>
      </c>
      <c r="M1108" s="295" t="s">
        <v>171</v>
      </c>
    </row>
    <row r="1109" spans="1:13" ht="15" customHeight="1" x14ac:dyDescent="0.25">
      <c r="A1109" s="295" t="s">
        <v>4738</v>
      </c>
      <c r="B1109" s="295" t="s">
        <v>4738</v>
      </c>
      <c r="C1109" s="295" t="s">
        <v>4739</v>
      </c>
      <c r="D1109" s="295" t="s">
        <v>4739</v>
      </c>
      <c r="E1109" s="295" t="s">
        <v>1978</v>
      </c>
      <c r="F1109" s="295" t="s">
        <v>4740</v>
      </c>
      <c r="G1109" s="295" t="s">
        <v>168</v>
      </c>
      <c r="H1109" s="295" t="s">
        <v>1589</v>
      </c>
      <c r="I1109" s="295" t="s">
        <v>1598</v>
      </c>
      <c r="J1109" s="295" t="s">
        <v>4737</v>
      </c>
      <c r="K1109" s="295" t="s">
        <v>1230</v>
      </c>
      <c r="L1109" s="286">
        <v>10</v>
      </c>
      <c r="M1109" s="295" t="s">
        <v>171</v>
      </c>
    </row>
    <row r="1110" spans="1:13" ht="15" customHeight="1" x14ac:dyDescent="0.25">
      <c r="A1110" s="295" t="s">
        <v>4742</v>
      </c>
      <c r="B1110" s="295" t="s">
        <v>4742</v>
      </c>
      <c r="C1110" s="295" t="s">
        <v>4743</v>
      </c>
      <c r="D1110" s="295" t="s">
        <v>4743</v>
      </c>
      <c r="E1110" s="295" t="s">
        <v>1606</v>
      </c>
      <c r="F1110" s="295" t="s">
        <v>4736</v>
      </c>
      <c r="G1110" s="295" t="s">
        <v>1594</v>
      </c>
      <c r="H1110" s="295" t="s">
        <v>1589</v>
      </c>
      <c r="I1110" s="295" t="s">
        <v>1598</v>
      </c>
      <c r="J1110" s="295" t="s">
        <v>4737</v>
      </c>
      <c r="L1110" s="286">
        <v>8</v>
      </c>
      <c r="M1110" s="295" t="s">
        <v>171</v>
      </c>
    </row>
    <row r="1111" spans="1:13" ht="15" customHeight="1" x14ac:dyDescent="0.25">
      <c r="A1111" s="295" t="s">
        <v>4741</v>
      </c>
      <c r="B1111" s="295" t="s">
        <v>4738</v>
      </c>
      <c r="C1111" s="295" t="s">
        <v>4744</v>
      </c>
      <c r="D1111" s="295" t="s">
        <v>4739</v>
      </c>
      <c r="E1111" s="295" t="s">
        <v>2665</v>
      </c>
      <c r="F1111" s="295" t="s">
        <v>4740</v>
      </c>
      <c r="G1111" s="295" t="s">
        <v>168</v>
      </c>
      <c r="H1111" s="295" t="s">
        <v>1632</v>
      </c>
      <c r="I1111" s="295" t="s">
        <v>1598</v>
      </c>
      <c r="J1111" s="295" t="s">
        <v>4737</v>
      </c>
      <c r="K1111" s="295" t="s">
        <v>1325</v>
      </c>
      <c r="L1111" s="286">
        <v>10</v>
      </c>
      <c r="M1111" s="295" t="s">
        <v>171</v>
      </c>
    </row>
    <row r="1112" spans="1:13" ht="15" customHeight="1" x14ac:dyDescent="0.25">
      <c r="A1112" s="295" t="s">
        <v>4745</v>
      </c>
      <c r="B1112" s="295" t="s">
        <v>4745</v>
      </c>
      <c r="C1112" s="295" t="s">
        <v>4746</v>
      </c>
      <c r="D1112" s="295" t="s">
        <v>4746</v>
      </c>
      <c r="E1112" s="295" t="s">
        <v>4747</v>
      </c>
      <c r="F1112" s="295" t="s">
        <v>4748</v>
      </c>
      <c r="G1112" s="295" t="s">
        <v>168</v>
      </c>
      <c r="H1112" s="295" t="s">
        <v>1589</v>
      </c>
      <c r="I1112" s="295" t="s">
        <v>1714</v>
      </c>
      <c r="J1112" s="295" t="s">
        <v>174</v>
      </c>
      <c r="K1112" s="295" t="s">
        <v>1892</v>
      </c>
      <c r="L1112" s="286">
        <v>2</v>
      </c>
      <c r="M1112" s="295" t="s">
        <v>171</v>
      </c>
    </row>
    <row r="1113" spans="1:13" ht="15" customHeight="1" x14ac:dyDescent="0.25">
      <c r="A1113" s="295" t="s">
        <v>4749</v>
      </c>
      <c r="B1113" s="295" t="s">
        <v>4749</v>
      </c>
      <c r="C1113" s="295" t="s">
        <v>4750</v>
      </c>
      <c r="D1113" s="295" t="s">
        <v>4750</v>
      </c>
      <c r="E1113" s="295" t="s">
        <v>1606</v>
      </c>
      <c r="F1113" s="295" t="s">
        <v>4748</v>
      </c>
      <c r="G1113" s="295" t="s">
        <v>1594</v>
      </c>
      <c r="H1113" s="295" t="s">
        <v>1589</v>
      </c>
      <c r="I1113" s="295" t="s">
        <v>1714</v>
      </c>
      <c r="J1113" s="295" t="s">
        <v>174</v>
      </c>
      <c r="L1113" s="286">
        <v>3</v>
      </c>
      <c r="M1113" s="295" t="s">
        <v>171</v>
      </c>
    </row>
    <row r="1114" spans="1:13" ht="15" customHeight="1" x14ac:dyDescent="0.25">
      <c r="A1114" s="295" t="s">
        <v>4751</v>
      </c>
      <c r="B1114" s="295" t="s">
        <v>4751</v>
      </c>
      <c r="C1114" s="295" t="s">
        <v>4752</v>
      </c>
      <c r="D1114" s="295" t="s">
        <v>4752</v>
      </c>
      <c r="E1114" s="295" t="s">
        <v>1606</v>
      </c>
      <c r="F1114" s="295" t="s">
        <v>4753</v>
      </c>
      <c r="G1114" s="295" t="s">
        <v>168</v>
      </c>
      <c r="H1114" s="295" t="s">
        <v>1589</v>
      </c>
      <c r="I1114" s="295" t="s">
        <v>1714</v>
      </c>
      <c r="J1114" s="295" t="s">
        <v>174</v>
      </c>
      <c r="K1114" s="295" t="s">
        <v>1892</v>
      </c>
      <c r="L1114" s="286">
        <v>3</v>
      </c>
      <c r="M1114" s="295" t="s">
        <v>171</v>
      </c>
    </row>
    <row r="1115" spans="1:13" ht="15" customHeight="1" x14ac:dyDescent="0.25">
      <c r="A1115" s="295" t="s">
        <v>4754</v>
      </c>
      <c r="B1115" s="295" t="s">
        <v>4754</v>
      </c>
      <c r="C1115" s="295" t="s">
        <v>4755</v>
      </c>
      <c r="D1115" s="295" t="s">
        <v>4755</v>
      </c>
      <c r="E1115" s="295" t="s">
        <v>1606</v>
      </c>
      <c r="F1115" s="295" t="s">
        <v>4756</v>
      </c>
      <c r="G1115" s="295" t="s">
        <v>168</v>
      </c>
      <c r="H1115" s="295" t="s">
        <v>1589</v>
      </c>
      <c r="I1115" s="295" t="s">
        <v>1598</v>
      </c>
      <c r="J1115" s="295" t="s">
        <v>177</v>
      </c>
      <c r="K1115" s="295" t="s">
        <v>1603</v>
      </c>
      <c r="L1115" s="286">
        <v>0</v>
      </c>
      <c r="M1115" s="295" t="s">
        <v>16372</v>
      </c>
    </row>
    <row r="1116" spans="1:13" ht="15" customHeight="1" x14ac:dyDescent="0.25">
      <c r="A1116" s="295" t="s">
        <v>4757</v>
      </c>
      <c r="B1116" s="295" t="s">
        <v>4757</v>
      </c>
      <c r="C1116" s="295" t="s">
        <v>4758</v>
      </c>
      <c r="D1116" s="295" t="s">
        <v>4758</v>
      </c>
      <c r="E1116" s="295" t="s">
        <v>1606</v>
      </c>
      <c r="F1116" s="295" t="s">
        <v>4759</v>
      </c>
      <c r="G1116" s="295" t="s">
        <v>168</v>
      </c>
      <c r="H1116" s="295" t="s">
        <v>1589</v>
      </c>
      <c r="I1116" s="295" t="s">
        <v>1598</v>
      </c>
      <c r="J1116" s="295" t="s">
        <v>177</v>
      </c>
      <c r="K1116" s="295" t="s">
        <v>1603</v>
      </c>
      <c r="L1116" s="286">
        <v>0</v>
      </c>
      <c r="M1116" s="295" t="s">
        <v>16372</v>
      </c>
    </row>
    <row r="1117" spans="1:13" ht="15" customHeight="1" x14ac:dyDescent="0.25">
      <c r="A1117" s="295" t="s">
        <v>454</v>
      </c>
      <c r="B1117" s="295" t="s">
        <v>454</v>
      </c>
      <c r="C1117" s="295" t="s">
        <v>455</v>
      </c>
      <c r="D1117" s="295" t="s">
        <v>455</v>
      </c>
      <c r="E1117" s="295" t="s">
        <v>1696</v>
      </c>
      <c r="F1117" s="295" t="s">
        <v>4760</v>
      </c>
      <c r="G1117" s="295" t="s">
        <v>168</v>
      </c>
      <c r="H1117" s="295" t="s">
        <v>1589</v>
      </c>
      <c r="I1117" s="295" t="s">
        <v>1598</v>
      </c>
      <c r="J1117" s="295" t="s">
        <v>177</v>
      </c>
      <c r="K1117" s="295" t="s">
        <v>1603</v>
      </c>
      <c r="L1117" s="286">
        <v>0</v>
      </c>
      <c r="M1117" s="295" t="s">
        <v>16372</v>
      </c>
    </row>
    <row r="1118" spans="1:13" ht="15" customHeight="1" x14ac:dyDescent="0.25">
      <c r="A1118" s="295" t="s">
        <v>4761</v>
      </c>
      <c r="B1118" s="295" t="s">
        <v>4761</v>
      </c>
      <c r="C1118" s="295" t="s">
        <v>4762</v>
      </c>
      <c r="D1118" s="295" t="s">
        <v>4762</v>
      </c>
      <c r="E1118" s="295" t="s">
        <v>1606</v>
      </c>
      <c r="F1118" s="295" t="s">
        <v>4763</v>
      </c>
      <c r="G1118" s="295" t="s">
        <v>168</v>
      </c>
      <c r="H1118" s="295" t="s">
        <v>1589</v>
      </c>
      <c r="I1118" s="295" t="s">
        <v>1598</v>
      </c>
      <c r="J1118" s="295" t="s">
        <v>177</v>
      </c>
      <c r="K1118" s="295" t="s">
        <v>1603</v>
      </c>
      <c r="L1118" s="286">
        <v>0</v>
      </c>
      <c r="M1118" s="295" t="s">
        <v>16372</v>
      </c>
    </row>
    <row r="1119" spans="1:13" ht="15" customHeight="1" x14ac:dyDescent="0.25">
      <c r="A1119" s="295" t="s">
        <v>4764</v>
      </c>
      <c r="B1119" s="295" t="s">
        <v>4765</v>
      </c>
      <c r="C1119" s="295" t="s">
        <v>4766</v>
      </c>
      <c r="D1119" s="295" t="s">
        <v>456</v>
      </c>
      <c r="E1119" s="295" t="s">
        <v>4767</v>
      </c>
      <c r="F1119" s="295" t="s">
        <v>4768</v>
      </c>
      <c r="G1119" s="295" t="s">
        <v>168</v>
      </c>
      <c r="H1119" s="295" t="s">
        <v>1632</v>
      </c>
      <c r="I1119" s="295" t="s">
        <v>1598</v>
      </c>
      <c r="J1119" s="295" t="s">
        <v>177</v>
      </c>
      <c r="K1119" s="295" t="s">
        <v>1603</v>
      </c>
      <c r="L1119" s="286">
        <v>0</v>
      </c>
      <c r="M1119" s="295" t="s">
        <v>16372</v>
      </c>
    </row>
    <row r="1120" spans="1:13" ht="15" customHeight="1" x14ac:dyDescent="0.25">
      <c r="A1120" s="295" t="s">
        <v>4769</v>
      </c>
      <c r="B1120" s="295" t="s">
        <v>4769</v>
      </c>
      <c r="C1120" s="295" t="s">
        <v>4770</v>
      </c>
      <c r="D1120" s="295" t="s">
        <v>4770</v>
      </c>
      <c r="E1120" s="295" t="s">
        <v>1606</v>
      </c>
      <c r="F1120" s="295" t="s">
        <v>4771</v>
      </c>
      <c r="G1120" s="295" t="s">
        <v>168</v>
      </c>
      <c r="H1120" s="295" t="s">
        <v>1589</v>
      </c>
      <c r="I1120" s="295" t="s">
        <v>1598</v>
      </c>
      <c r="J1120" s="295" t="s">
        <v>177</v>
      </c>
      <c r="K1120" s="295" t="s">
        <v>1603</v>
      </c>
      <c r="L1120" s="286">
        <v>0</v>
      </c>
      <c r="M1120" s="295" t="s">
        <v>16372</v>
      </c>
    </row>
    <row r="1121" spans="1:13" ht="15" customHeight="1" x14ac:dyDescent="0.25">
      <c r="A1121" s="295" t="s">
        <v>4772</v>
      </c>
      <c r="B1121" s="295" t="s">
        <v>4772</v>
      </c>
      <c r="C1121" s="295" t="s">
        <v>4773</v>
      </c>
      <c r="D1121" s="295" t="s">
        <v>4773</v>
      </c>
      <c r="E1121" s="295" t="s">
        <v>1779</v>
      </c>
      <c r="F1121" s="295" t="s">
        <v>4774</v>
      </c>
      <c r="G1121" s="295" t="s">
        <v>168</v>
      </c>
      <c r="H1121" s="295" t="s">
        <v>1589</v>
      </c>
      <c r="I1121" s="295" t="s">
        <v>1598</v>
      </c>
      <c r="J1121" s="295" t="s">
        <v>177</v>
      </c>
      <c r="K1121" s="295" t="s">
        <v>1603</v>
      </c>
      <c r="L1121" s="286">
        <v>0</v>
      </c>
      <c r="M1121" s="295" t="s">
        <v>16372</v>
      </c>
    </row>
    <row r="1122" spans="1:13" s="296" customFormat="1" ht="15" customHeight="1" x14ac:dyDescent="0.25">
      <c r="A1122" s="295" t="s">
        <v>4775</v>
      </c>
      <c r="B1122" s="295" t="s">
        <v>4775</v>
      </c>
      <c r="C1122" s="295" t="s">
        <v>4776</v>
      </c>
      <c r="D1122" s="295" t="s">
        <v>4776</v>
      </c>
      <c r="E1122" s="295" t="s">
        <v>1606</v>
      </c>
      <c r="F1122" s="295" t="s">
        <v>4777</v>
      </c>
      <c r="G1122" s="295" t="s">
        <v>168</v>
      </c>
      <c r="H1122" s="295" t="s">
        <v>1589</v>
      </c>
      <c r="I1122" s="295" t="s">
        <v>1598</v>
      </c>
      <c r="J1122" s="295" t="s">
        <v>177</v>
      </c>
      <c r="K1122" s="295" t="s">
        <v>1603</v>
      </c>
      <c r="L1122" s="286">
        <v>0</v>
      </c>
      <c r="M1122" s="295" t="s">
        <v>16372</v>
      </c>
    </row>
    <row r="1123" spans="1:13" ht="15" customHeight="1" x14ac:dyDescent="0.25">
      <c r="A1123" s="295" t="s">
        <v>4778</v>
      </c>
      <c r="B1123" s="295" t="s">
        <v>4778</v>
      </c>
      <c r="C1123" s="295" t="s">
        <v>4779</v>
      </c>
      <c r="D1123" s="295" t="s">
        <v>4779</v>
      </c>
      <c r="E1123" s="295" t="s">
        <v>1606</v>
      </c>
      <c r="F1123" s="295" t="s">
        <v>4780</v>
      </c>
      <c r="G1123" s="295" t="s">
        <v>168</v>
      </c>
      <c r="H1123" s="295" t="s">
        <v>1589</v>
      </c>
      <c r="I1123" s="295" t="s">
        <v>1598</v>
      </c>
      <c r="J1123" s="295" t="s">
        <v>177</v>
      </c>
      <c r="K1123" s="295" t="s">
        <v>1603</v>
      </c>
      <c r="L1123" s="286">
        <v>0</v>
      </c>
      <c r="M1123" s="295" t="s">
        <v>16372</v>
      </c>
    </row>
    <row r="1124" spans="1:13" ht="15" customHeight="1" x14ac:dyDescent="0.25">
      <c r="A1124" s="295" t="s">
        <v>4781</v>
      </c>
      <c r="B1124" s="295" t="s">
        <v>4781</v>
      </c>
      <c r="C1124" s="295" t="s">
        <v>458</v>
      </c>
      <c r="D1124" s="295" t="s">
        <v>458</v>
      </c>
      <c r="E1124" s="295" t="s">
        <v>1606</v>
      </c>
      <c r="F1124" s="295" t="s">
        <v>4782</v>
      </c>
      <c r="G1124" s="295" t="s">
        <v>1594</v>
      </c>
      <c r="H1124" s="295" t="s">
        <v>1589</v>
      </c>
      <c r="I1124" s="295" t="s">
        <v>1598</v>
      </c>
      <c r="J1124" s="295" t="s">
        <v>177</v>
      </c>
      <c r="L1124" s="286">
        <v>0</v>
      </c>
      <c r="M1124" s="295" t="s">
        <v>16372</v>
      </c>
    </row>
    <row r="1125" spans="1:13" ht="15" customHeight="1" x14ac:dyDescent="0.25">
      <c r="A1125" s="268" t="s">
        <v>457</v>
      </c>
      <c r="B1125" s="295" t="s">
        <v>457</v>
      </c>
      <c r="C1125" s="268" t="s">
        <v>4783</v>
      </c>
      <c r="D1125" s="268" t="s">
        <v>4783</v>
      </c>
      <c r="E1125" s="268" t="s">
        <v>1606</v>
      </c>
      <c r="F1125" s="268" t="s">
        <v>4768</v>
      </c>
      <c r="G1125" s="268" t="s">
        <v>1676</v>
      </c>
      <c r="H1125" s="268" t="s">
        <v>1589</v>
      </c>
      <c r="I1125" s="268" t="s">
        <v>1598</v>
      </c>
      <c r="J1125" s="268" t="s">
        <v>177</v>
      </c>
      <c r="K1125" s="268" t="s">
        <v>1603</v>
      </c>
      <c r="L1125" s="290">
        <v>0</v>
      </c>
      <c r="M1125" s="295" t="s">
        <v>16372</v>
      </c>
    </row>
    <row r="1126" spans="1:13" ht="15" customHeight="1" x14ac:dyDescent="0.25">
      <c r="A1126" s="295" t="s">
        <v>4765</v>
      </c>
      <c r="B1126" s="295" t="s">
        <v>4765</v>
      </c>
      <c r="C1126" s="295" t="s">
        <v>456</v>
      </c>
      <c r="D1126" s="295" t="s">
        <v>456</v>
      </c>
      <c r="E1126" s="295" t="s">
        <v>4784</v>
      </c>
      <c r="F1126" s="295" t="s">
        <v>4768</v>
      </c>
      <c r="G1126" s="295" t="s">
        <v>1738</v>
      </c>
      <c r="H1126" s="295" t="s">
        <v>1589</v>
      </c>
      <c r="I1126" s="295" t="s">
        <v>1598</v>
      </c>
      <c r="J1126" s="295" t="s">
        <v>177</v>
      </c>
      <c r="K1126" s="295" t="s">
        <v>1603</v>
      </c>
      <c r="L1126" s="286">
        <v>0</v>
      </c>
      <c r="M1126" s="295" t="s">
        <v>16372</v>
      </c>
    </row>
    <row r="1127" spans="1:13" ht="15" customHeight="1" x14ac:dyDescent="0.25">
      <c r="A1127" s="295" t="s">
        <v>4785</v>
      </c>
      <c r="B1127" s="295" t="s">
        <v>4785</v>
      </c>
      <c r="C1127" s="295" t="s">
        <v>4786</v>
      </c>
      <c r="D1127" s="295" t="s">
        <v>4786</v>
      </c>
      <c r="E1127" s="295" t="s">
        <v>4787</v>
      </c>
      <c r="F1127" s="295" t="s">
        <v>4788</v>
      </c>
      <c r="G1127" s="295" t="s">
        <v>168</v>
      </c>
      <c r="H1127" s="295" t="s">
        <v>1589</v>
      </c>
      <c r="I1127" s="295" t="s">
        <v>1598</v>
      </c>
      <c r="J1127" s="295" t="s">
        <v>672</v>
      </c>
      <c r="K1127" s="295" t="s">
        <v>1603</v>
      </c>
      <c r="L1127" s="286">
        <v>0</v>
      </c>
      <c r="M1127" s="295" t="s">
        <v>16372</v>
      </c>
    </row>
    <row r="1128" spans="1:13" ht="15" customHeight="1" x14ac:dyDescent="0.25">
      <c r="A1128" s="295" t="s">
        <v>4789</v>
      </c>
      <c r="B1128" s="295" t="s">
        <v>4789</v>
      </c>
      <c r="C1128" s="295" t="s">
        <v>4790</v>
      </c>
      <c r="D1128" s="295" t="s">
        <v>4790</v>
      </c>
      <c r="E1128" s="295" t="s">
        <v>2600</v>
      </c>
      <c r="F1128" s="295" t="s">
        <v>4791</v>
      </c>
      <c r="G1128" s="295" t="s">
        <v>1594</v>
      </c>
      <c r="H1128" s="295" t="s">
        <v>1589</v>
      </c>
      <c r="I1128" s="295" t="s">
        <v>1598</v>
      </c>
      <c r="J1128" s="295" t="s">
        <v>672</v>
      </c>
      <c r="L1128" s="286">
        <v>0</v>
      </c>
      <c r="M1128" s="295" t="s">
        <v>16372</v>
      </c>
    </row>
    <row r="1129" spans="1:13" ht="15" customHeight="1" x14ac:dyDescent="0.25">
      <c r="A1129" s="295" t="s">
        <v>4792</v>
      </c>
      <c r="B1129" s="295" t="s">
        <v>4792</v>
      </c>
      <c r="C1129" s="295" t="s">
        <v>4793</v>
      </c>
      <c r="D1129" s="295" t="s">
        <v>4793</v>
      </c>
      <c r="E1129" s="295" t="s">
        <v>4794</v>
      </c>
      <c r="F1129" s="295" t="s">
        <v>4795</v>
      </c>
      <c r="G1129" s="295" t="s">
        <v>168</v>
      </c>
      <c r="H1129" s="295" t="s">
        <v>1589</v>
      </c>
      <c r="I1129" s="295" t="s">
        <v>1598</v>
      </c>
      <c r="J1129" s="295" t="s">
        <v>672</v>
      </c>
      <c r="K1129" s="295" t="s">
        <v>1603</v>
      </c>
      <c r="L1129" s="286">
        <v>0</v>
      </c>
      <c r="M1129" s="295" t="s">
        <v>16372</v>
      </c>
    </row>
    <row r="1130" spans="1:13" ht="15" customHeight="1" x14ac:dyDescent="0.25">
      <c r="A1130" s="295" t="s">
        <v>4796</v>
      </c>
      <c r="B1130" s="295" t="s">
        <v>4796</v>
      </c>
      <c r="C1130" s="295" t="s">
        <v>4797</v>
      </c>
      <c r="D1130" s="295" t="s">
        <v>4797</v>
      </c>
      <c r="E1130" s="295" t="s">
        <v>4798</v>
      </c>
      <c r="F1130" s="295" t="s">
        <v>4799</v>
      </c>
      <c r="G1130" s="295" t="s">
        <v>168</v>
      </c>
      <c r="H1130" s="295" t="s">
        <v>1589</v>
      </c>
      <c r="I1130" s="295" t="s">
        <v>1598</v>
      </c>
      <c r="J1130" s="295" t="s">
        <v>237</v>
      </c>
      <c r="K1130" s="295" t="s">
        <v>1603</v>
      </c>
      <c r="L1130" s="286">
        <v>9</v>
      </c>
      <c r="M1130" s="295" t="s">
        <v>171</v>
      </c>
    </row>
    <row r="1131" spans="1:13" ht="15" customHeight="1" x14ac:dyDescent="0.25">
      <c r="A1131" s="295" t="s">
        <v>4800</v>
      </c>
      <c r="B1131" s="295" t="s">
        <v>4800</v>
      </c>
      <c r="C1131" s="295" t="s">
        <v>4801</v>
      </c>
      <c r="D1131" s="295" t="s">
        <v>4801</v>
      </c>
      <c r="E1131" s="295" t="s">
        <v>1606</v>
      </c>
      <c r="F1131" s="295" t="s">
        <v>4802</v>
      </c>
      <c r="G1131" s="295" t="s">
        <v>1594</v>
      </c>
      <c r="H1131" s="295" t="s">
        <v>1589</v>
      </c>
      <c r="I1131" s="295" t="s">
        <v>1598</v>
      </c>
      <c r="J1131" s="295" t="s">
        <v>237</v>
      </c>
      <c r="L1131" s="286">
        <v>9</v>
      </c>
      <c r="M1131" s="295" t="s">
        <v>171</v>
      </c>
    </row>
    <row r="1132" spans="1:13" ht="15" customHeight="1" x14ac:dyDescent="0.25">
      <c r="A1132" s="295" t="s">
        <v>4803</v>
      </c>
      <c r="B1132" s="295" t="s">
        <v>4803</v>
      </c>
      <c r="C1132" s="295" t="s">
        <v>4804</v>
      </c>
      <c r="D1132" s="295" t="s">
        <v>4804</v>
      </c>
      <c r="E1132" s="295" t="s">
        <v>4805</v>
      </c>
      <c r="F1132" s="295" t="s">
        <v>4806</v>
      </c>
      <c r="G1132" s="295" t="s">
        <v>1594</v>
      </c>
      <c r="H1132" s="295" t="s">
        <v>1589</v>
      </c>
      <c r="I1132" s="295" t="s">
        <v>1598</v>
      </c>
      <c r="J1132" s="295" t="s">
        <v>179</v>
      </c>
      <c r="L1132" s="286">
        <v>7</v>
      </c>
      <c r="M1132" s="295" t="s">
        <v>171</v>
      </c>
    </row>
    <row r="1133" spans="1:13" ht="15" customHeight="1" x14ac:dyDescent="0.25">
      <c r="A1133" s="295" t="s">
        <v>4807</v>
      </c>
      <c r="B1133" s="295" t="s">
        <v>4807</v>
      </c>
      <c r="C1133" s="295" t="s">
        <v>4808</v>
      </c>
      <c r="D1133" s="295" t="s">
        <v>4808</v>
      </c>
      <c r="E1133" s="295" t="s">
        <v>2234</v>
      </c>
      <c r="F1133" s="295" t="s">
        <v>4809</v>
      </c>
      <c r="G1133" s="295" t="s">
        <v>168</v>
      </c>
      <c r="H1133" s="295" t="s">
        <v>1589</v>
      </c>
      <c r="I1133" s="295" t="s">
        <v>1598</v>
      </c>
      <c r="J1133" s="295" t="s">
        <v>179</v>
      </c>
      <c r="K1133" s="295" t="s">
        <v>1755</v>
      </c>
      <c r="L1133" s="286">
        <v>7</v>
      </c>
      <c r="M1133" s="295" t="s">
        <v>171</v>
      </c>
    </row>
    <row r="1134" spans="1:13" ht="15" customHeight="1" x14ac:dyDescent="0.25">
      <c r="A1134" s="295" t="s">
        <v>4810</v>
      </c>
      <c r="B1134" s="295" t="s">
        <v>4810</v>
      </c>
      <c r="C1134" s="295" t="s">
        <v>4811</v>
      </c>
      <c r="D1134" s="295" t="s">
        <v>4811</v>
      </c>
      <c r="E1134" s="295" t="s">
        <v>1606</v>
      </c>
      <c r="F1134" s="295" t="s">
        <v>4812</v>
      </c>
      <c r="G1134" s="295" t="s">
        <v>168</v>
      </c>
      <c r="H1134" s="295" t="s">
        <v>1589</v>
      </c>
      <c r="I1134" s="295" t="s">
        <v>1598</v>
      </c>
      <c r="J1134" s="295" t="s">
        <v>679</v>
      </c>
      <c r="K1134" s="295" t="s">
        <v>1230</v>
      </c>
      <c r="L1134" s="286">
        <v>6</v>
      </c>
      <c r="M1134" s="295" t="s">
        <v>171</v>
      </c>
    </row>
    <row r="1135" spans="1:13" ht="15" customHeight="1" x14ac:dyDescent="0.25">
      <c r="A1135" s="295" t="s">
        <v>4813</v>
      </c>
      <c r="B1135" s="295" t="s">
        <v>4813</v>
      </c>
      <c r="C1135" s="295" t="s">
        <v>4814</v>
      </c>
      <c r="D1135" s="295" t="s">
        <v>4814</v>
      </c>
      <c r="E1135" s="295" t="s">
        <v>1606</v>
      </c>
      <c r="F1135" s="295" t="s">
        <v>4812</v>
      </c>
      <c r="G1135" s="295" t="s">
        <v>1594</v>
      </c>
      <c r="H1135" s="295" t="s">
        <v>1589</v>
      </c>
      <c r="I1135" s="295" t="s">
        <v>1598</v>
      </c>
      <c r="J1135" s="295" t="s">
        <v>679</v>
      </c>
      <c r="L1135" s="286">
        <v>6</v>
      </c>
      <c r="M1135" s="295" t="s">
        <v>171</v>
      </c>
    </row>
    <row r="1136" spans="1:13" s="298" customFormat="1" ht="15" customHeight="1" x14ac:dyDescent="0.25">
      <c r="A1136" s="295" t="s">
        <v>459</v>
      </c>
      <c r="B1136" s="295" t="s">
        <v>459</v>
      </c>
      <c r="C1136" s="295" t="s">
        <v>460</v>
      </c>
      <c r="D1136" s="295" t="s">
        <v>460</v>
      </c>
      <c r="E1136" s="295" t="s">
        <v>1606</v>
      </c>
      <c r="F1136" s="295" t="s">
        <v>4815</v>
      </c>
      <c r="G1136" s="295" t="s">
        <v>1676</v>
      </c>
      <c r="H1136" s="295" t="s">
        <v>1589</v>
      </c>
      <c r="I1136" s="295" t="s">
        <v>1598</v>
      </c>
      <c r="J1136" s="295" t="s">
        <v>270</v>
      </c>
      <c r="K1136" s="295" t="s">
        <v>1603</v>
      </c>
      <c r="L1136" s="287">
        <v>7</v>
      </c>
      <c r="M1136" s="295" t="s">
        <v>171</v>
      </c>
    </row>
    <row r="1137" spans="1:13" ht="15" customHeight="1" x14ac:dyDescent="0.25">
      <c r="A1137" s="295" t="s">
        <v>4816</v>
      </c>
      <c r="B1137" s="295" t="s">
        <v>4816</v>
      </c>
      <c r="C1137" s="295" t="s">
        <v>4817</v>
      </c>
      <c r="D1137" s="295" t="s">
        <v>4817</v>
      </c>
      <c r="E1137" s="295" t="s">
        <v>1606</v>
      </c>
      <c r="F1137" s="295" t="s">
        <v>4815</v>
      </c>
      <c r="G1137" s="295" t="s">
        <v>1738</v>
      </c>
      <c r="H1137" s="295" t="s">
        <v>1589</v>
      </c>
      <c r="I1137" s="295" t="s">
        <v>1598</v>
      </c>
      <c r="J1137" s="295" t="s">
        <v>270</v>
      </c>
      <c r="K1137" s="295" t="s">
        <v>1603</v>
      </c>
      <c r="L1137" s="287">
        <v>0</v>
      </c>
      <c r="M1137" s="295" t="s">
        <v>16372</v>
      </c>
    </row>
    <row r="1138" spans="1:13" ht="15" customHeight="1" x14ac:dyDescent="0.25">
      <c r="A1138" s="295" t="s">
        <v>4818</v>
      </c>
      <c r="B1138" s="295" t="s">
        <v>4818</v>
      </c>
      <c r="C1138" s="295" t="s">
        <v>4819</v>
      </c>
      <c r="D1138" s="295" t="s">
        <v>4819</v>
      </c>
      <c r="E1138" s="295" t="s">
        <v>4820</v>
      </c>
      <c r="F1138" s="295" t="s">
        <v>4815</v>
      </c>
      <c r="G1138" s="295" t="s">
        <v>1738</v>
      </c>
      <c r="H1138" s="295" t="s">
        <v>1589</v>
      </c>
      <c r="I1138" s="295" t="s">
        <v>1598</v>
      </c>
      <c r="J1138" s="295" t="s">
        <v>270</v>
      </c>
      <c r="K1138" s="295" t="s">
        <v>1603</v>
      </c>
      <c r="L1138" s="287">
        <v>8</v>
      </c>
      <c r="M1138" s="295" t="s">
        <v>171</v>
      </c>
    </row>
    <row r="1139" spans="1:13" ht="15" customHeight="1" x14ac:dyDescent="0.25">
      <c r="A1139" s="295" t="s">
        <v>4822</v>
      </c>
      <c r="B1139" s="295" t="s">
        <v>4822</v>
      </c>
      <c r="C1139" s="295" t="s">
        <v>4823</v>
      </c>
      <c r="D1139" s="295" t="s">
        <v>4823</v>
      </c>
      <c r="E1139" s="295" t="s">
        <v>4824</v>
      </c>
      <c r="F1139" s="295" t="s">
        <v>4815</v>
      </c>
      <c r="G1139" s="295" t="s">
        <v>1738</v>
      </c>
      <c r="H1139" s="295" t="s">
        <v>1589</v>
      </c>
      <c r="I1139" s="295" t="s">
        <v>1598</v>
      </c>
      <c r="J1139" s="295" t="s">
        <v>270</v>
      </c>
      <c r="K1139" s="295" t="s">
        <v>1603</v>
      </c>
      <c r="L1139" s="287">
        <v>7</v>
      </c>
      <c r="M1139" s="295" t="s">
        <v>171</v>
      </c>
    </row>
    <row r="1140" spans="1:13" ht="15" customHeight="1" x14ac:dyDescent="0.25">
      <c r="A1140" s="295" t="s">
        <v>4825</v>
      </c>
      <c r="B1140" s="295" t="s">
        <v>4822</v>
      </c>
      <c r="C1140" s="295" t="s">
        <v>4827</v>
      </c>
      <c r="D1140" s="295" t="s">
        <v>4823</v>
      </c>
      <c r="E1140" s="295" t="s">
        <v>4828</v>
      </c>
      <c r="F1140" s="295" t="s">
        <v>4829</v>
      </c>
      <c r="G1140" s="295" t="s">
        <v>1678</v>
      </c>
      <c r="H1140" s="295" t="s">
        <v>1632</v>
      </c>
      <c r="I1140" s="295" t="s">
        <v>1598</v>
      </c>
      <c r="J1140" s="295" t="s">
        <v>270</v>
      </c>
      <c r="K1140" s="295" t="s">
        <v>1603</v>
      </c>
      <c r="L1140" s="287">
        <v>7</v>
      </c>
      <c r="M1140" s="295" t="s">
        <v>171</v>
      </c>
    </row>
    <row r="1141" spans="1:13" ht="15" customHeight="1" x14ac:dyDescent="0.25">
      <c r="A1141" s="295" t="s">
        <v>468</v>
      </c>
      <c r="B1141" s="295" t="s">
        <v>468</v>
      </c>
      <c r="C1141" s="295" t="s">
        <v>4830</v>
      </c>
      <c r="D1141" s="295" t="s">
        <v>4830</v>
      </c>
      <c r="E1141" s="295" t="s">
        <v>4831</v>
      </c>
      <c r="F1141" s="295" t="s">
        <v>4832</v>
      </c>
      <c r="G1141" s="295" t="s">
        <v>1676</v>
      </c>
      <c r="H1141" s="295" t="s">
        <v>1589</v>
      </c>
      <c r="I1141" s="295" t="s">
        <v>1598</v>
      </c>
      <c r="J1141" s="295" t="s">
        <v>270</v>
      </c>
      <c r="K1141" s="295" t="s">
        <v>1603</v>
      </c>
      <c r="L1141" s="286">
        <v>0</v>
      </c>
      <c r="M1141" s="295" t="s">
        <v>16372</v>
      </c>
    </row>
    <row r="1142" spans="1:13" ht="15" customHeight="1" x14ac:dyDescent="0.25">
      <c r="A1142" s="295" t="s">
        <v>465</v>
      </c>
      <c r="B1142" s="295" t="s">
        <v>465</v>
      </c>
      <c r="C1142" s="295" t="s">
        <v>466</v>
      </c>
      <c r="D1142" s="295" t="s">
        <v>466</v>
      </c>
      <c r="E1142" s="295" t="s">
        <v>4833</v>
      </c>
      <c r="F1142" s="295" t="s">
        <v>4832</v>
      </c>
      <c r="G1142" s="295" t="s">
        <v>1738</v>
      </c>
      <c r="H1142" s="295" t="s">
        <v>1589</v>
      </c>
      <c r="I1142" s="295" t="s">
        <v>1598</v>
      </c>
      <c r="J1142" s="295" t="s">
        <v>270</v>
      </c>
      <c r="K1142" s="295" t="s">
        <v>1603</v>
      </c>
      <c r="L1142" s="286">
        <v>0</v>
      </c>
      <c r="M1142" s="295" t="s">
        <v>16372</v>
      </c>
    </row>
    <row r="1143" spans="1:13" ht="15" customHeight="1" x14ac:dyDescent="0.25">
      <c r="A1143" s="295" t="s">
        <v>469</v>
      </c>
      <c r="B1143" s="295" t="s">
        <v>469</v>
      </c>
      <c r="C1143" s="295" t="s">
        <v>470</v>
      </c>
      <c r="D1143" s="295" t="s">
        <v>470</v>
      </c>
      <c r="E1143" s="295" t="s">
        <v>4835</v>
      </c>
      <c r="F1143" s="295" t="s">
        <v>4836</v>
      </c>
      <c r="G1143" s="295" t="s">
        <v>168</v>
      </c>
      <c r="H1143" s="295" t="s">
        <v>1589</v>
      </c>
      <c r="I1143" s="295" t="s">
        <v>1598</v>
      </c>
      <c r="J1143" s="295" t="s">
        <v>270</v>
      </c>
      <c r="K1143" s="295" t="s">
        <v>1603</v>
      </c>
      <c r="L1143" s="286">
        <v>0</v>
      </c>
      <c r="M1143" s="295" t="s">
        <v>16372</v>
      </c>
    </row>
    <row r="1144" spans="1:13" ht="15" customHeight="1" x14ac:dyDescent="0.25">
      <c r="A1144" s="295" t="s">
        <v>471</v>
      </c>
      <c r="B1144" s="295" t="s">
        <v>471</v>
      </c>
      <c r="C1144" s="295" t="s">
        <v>4838</v>
      </c>
      <c r="D1144" s="295" t="s">
        <v>4838</v>
      </c>
      <c r="E1144" s="295" t="s">
        <v>1618</v>
      </c>
      <c r="F1144" s="295" t="s">
        <v>4839</v>
      </c>
      <c r="G1144" s="295" t="s">
        <v>168</v>
      </c>
      <c r="H1144" s="295" t="s">
        <v>1589</v>
      </c>
      <c r="I1144" s="295" t="s">
        <v>1598</v>
      </c>
      <c r="J1144" s="295" t="s">
        <v>270</v>
      </c>
      <c r="K1144" s="295" t="s">
        <v>1603</v>
      </c>
      <c r="L1144" s="286">
        <v>5</v>
      </c>
      <c r="M1144" s="295" t="s">
        <v>171</v>
      </c>
    </row>
    <row r="1145" spans="1:13" ht="15" customHeight="1" x14ac:dyDescent="0.25">
      <c r="A1145" s="295" t="s">
        <v>4840</v>
      </c>
      <c r="B1145" s="295" t="s">
        <v>4840</v>
      </c>
      <c r="C1145" s="295" t="s">
        <v>4841</v>
      </c>
      <c r="D1145" s="295" t="s">
        <v>4841</v>
      </c>
      <c r="E1145" s="295" t="s">
        <v>4842</v>
      </c>
      <c r="F1145" s="295" t="s">
        <v>4843</v>
      </c>
      <c r="G1145" s="295" t="s">
        <v>168</v>
      </c>
      <c r="H1145" s="295" t="s">
        <v>1589</v>
      </c>
      <c r="I1145" s="295" t="s">
        <v>1598</v>
      </c>
      <c r="J1145" s="295" t="s">
        <v>270</v>
      </c>
      <c r="K1145" s="295" t="s">
        <v>1603</v>
      </c>
      <c r="L1145" s="286">
        <v>0</v>
      </c>
      <c r="M1145" s="295" t="s">
        <v>16372</v>
      </c>
    </row>
    <row r="1146" spans="1:13" ht="15" customHeight="1" x14ac:dyDescent="0.25">
      <c r="A1146" s="295" t="s">
        <v>4844</v>
      </c>
      <c r="B1146" s="295" t="s">
        <v>4844</v>
      </c>
      <c r="C1146" s="295" t="s">
        <v>4845</v>
      </c>
      <c r="D1146" s="295" t="s">
        <v>4845</v>
      </c>
      <c r="E1146" s="295" t="s">
        <v>1606</v>
      </c>
      <c r="F1146" s="295" t="s">
        <v>4846</v>
      </c>
      <c r="G1146" s="295" t="s">
        <v>168</v>
      </c>
      <c r="H1146" s="295" t="s">
        <v>1589</v>
      </c>
      <c r="I1146" s="295" t="s">
        <v>1598</v>
      </c>
      <c r="J1146" s="295" t="s">
        <v>270</v>
      </c>
      <c r="K1146" s="295" t="s">
        <v>1603</v>
      </c>
      <c r="L1146" s="286">
        <v>0</v>
      </c>
      <c r="M1146" s="295" t="s">
        <v>16372</v>
      </c>
    </row>
    <row r="1147" spans="1:13" ht="15" customHeight="1" x14ac:dyDescent="0.25">
      <c r="A1147" s="295" t="s">
        <v>4847</v>
      </c>
      <c r="B1147" s="295" t="s">
        <v>4847</v>
      </c>
      <c r="C1147" s="295" t="s">
        <v>461</v>
      </c>
      <c r="D1147" s="295" t="s">
        <v>461</v>
      </c>
      <c r="E1147" s="295" t="s">
        <v>1606</v>
      </c>
      <c r="F1147" s="295" t="s">
        <v>4848</v>
      </c>
      <c r="G1147" s="295" t="s">
        <v>1594</v>
      </c>
      <c r="H1147" s="295" t="s">
        <v>1589</v>
      </c>
      <c r="I1147" s="295" t="s">
        <v>1598</v>
      </c>
      <c r="J1147" s="295" t="s">
        <v>270</v>
      </c>
      <c r="L1147" s="286">
        <v>5</v>
      </c>
      <c r="M1147" s="295" t="s">
        <v>171</v>
      </c>
    </row>
    <row r="1148" spans="1:13" ht="15" customHeight="1" x14ac:dyDescent="0.25">
      <c r="A1148" s="295" t="s">
        <v>4821</v>
      </c>
      <c r="B1148" s="295" t="s">
        <v>4818</v>
      </c>
      <c r="C1148" s="295" t="s">
        <v>4849</v>
      </c>
      <c r="D1148" s="295" t="s">
        <v>4819</v>
      </c>
      <c r="E1148" s="295" t="s">
        <v>1606</v>
      </c>
      <c r="F1148" s="295" t="s">
        <v>4815</v>
      </c>
      <c r="G1148" s="295" t="s">
        <v>168</v>
      </c>
      <c r="H1148" s="295" t="s">
        <v>1632</v>
      </c>
      <c r="I1148" s="295" t="s">
        <v>1598</v>
      </c>
      <c r="J1148" s="295" t="s">
        <v>270</v>
      </c>
      <c r="K1148" s="295" t="s">
        <v>1603</v>
      </c>
      <c r="L1148" s="286">
        <v>8</v>
      </c>
      <c r="M1148" s="295" t="s">
        <v>171</v>
      </c>
    </row>
    <row r="1149" spans="1:13" ht="15" customHeight="1" x14ac:dyDescent="0.25">
      <c r="A1149" s="295" t="s">
        <v>4826</v>
      </c>
      <c r="B1149" s="295" t="s">
        <v>4822</v>
      </c>
      <c r="C1149" s="295" t="s">
        <v>4850</v>
      </c>
      <c r="D1149" s="295" t="s">
        <v>4823</v>
      </c>
      <c r="E1149" s="295" t="s">
        <v>4851</v>
      </c>
      <c r="F1149" s="295" t="s">
        <v>4829</v>
      </c>
      <c r="G1149" s="295" t="s">
        <v>1678</v>
      </c>
      <c r="H1149" s="295" t="s">
        <v>1632</v>
      </c>
      <c r="I1149" s="295" t="s">
        <v>1598</v>
      </c>
      <c r="J1149" s="295" t="s">
        <v>270</v>
      </c>
      <c r="K1149" s="295" t="s">
        <v>1603</v>
      </c>
      <c r="L1149" s="286">
        <v>7</v>
      </c>
      <c r="M1149" s="295" t="s">
        <v>171</v>
      </c>
    </row>
    <row r="1150" spans="1:13" ht="15" customHeight="1" x14ac:dyDescent="0.25">
      <c r="A1150" s="295" t="s">
        <v>4837</v>
      </c>
      <c r="B1150" s="295" t="s">
        <v>469</v>
      </c>
      <c r="C1150" s="295" t="s">
        <v>4852</v>
      </c>
      <c r="D1150" s="295" t="s">
        <v>470</v>
      </c>
      <c r="E1150" s="295" t="s">
        <v>1606</v>
      </c>
      <c r="F1150" s="295" t="s">
        <v>4836</v>
      </c>
      <c r="G1150" s="295" t="s">
        <v>168</v>
      </c>
      <c r="H1150" s="295" t="s">
        <v>1632</v>
      </c>
      <c r="I1150" s="295" t="s">
        <v>1598</v>
      </c>
      <c r="J1150" s="295" t="s">
        <v>270</v>
      </c>
      <c r="K1150" s="295" t="s">
        <v>1603</v>
      </c>
      <c r="L1150" s="286">
        <v>0</v>
      </c>
      <c r="M1150" s="295" t="s">
        <v>16372</v>
      </c>
    </row>
    <row r="1151" spans="1:13" ht="15" customHeight="1" x14ac:dyDescent="0.25">
      <c r="A1151" s="295" t="s">
        <v>4834</v>
      </c>
      <c r="B1151" s="295" t="s">
        <v>465</v>
      </c>
      <c r="C1151" s="295" t="s">
        <v>467</v>
      </c>
      <c r="D1151" s="295" t="s">
        <v>466</v>
      </c>
      <c r="E1151" s="295" t="s">
        <v>1606</v>
      </c>
      <c r="F1151" s="295" t="s">
        <v>4832</v>
      </c>
      <c r="G1151" s="295" t="s">
        <v>168</v>
      </c>
      <c r="H1151" s="295" t="s">
        <v>1632</v>
      </c>
      <c r="I1151" s="295" t="s">
        <v>1598</v>
      </c>
      <c r="J1151" s="295" t="s">
        <v>270</v>
      </c>
      <c r="K1151" s="295" t="s">
        <v>1603</v>
      </c>
      <c r="L1151" s="286">
        <v>0</v>
      </c>
      <c r="M1151" s="295" t="s">
        <v>16372</v>
      </c>
    </row>
    <row r="1152" spans="1:13" ht="15" customHeight="1" x14ac:dyDescent="0.25">
      <c r="A1152" s="295" t="s">
        <v>16607</v>
      </c>
      <c r="B1152" s="295" t="s">
        <v>16607</v>
      </c>
      <c r="C1152" s="295" t="s">
        <v>17176</v>
      </c>
      <c r="D1152" s="295" t="s">
        <v>17176</v>
      </c>
      <c r="E1152" s="295" t="s">
        <v>17717</v>
      </c>
      <c r="G1152" s="295" t="s">
        <v>168</v>
      </c>
      <c r="H1152" s="295" t="s">
        <v>1589</v>
      </c>
      <c r="I1152" s="295" t="s">
        <v>14673</v>
      </c>
      <c r="J1152" s="295" t="s">
        <v>17946</v>
      </c>
      <c r="K1152" s="295" t="s">
        <v>14674</v>
      </c>
      <c r="L1152" s="287">
        <v>1</v>
      </c>
      <c r="M1152" s="295" t="s">
        <v>171</v>
      </c>
    </row>
    <row r="1153" spans="1:13" ht="15" customHeight="1" x14ac:dyDescent="0.25">
      <c r="A1153" s="295" t="s">
        <v>16606</v>
      </c>
      <c r="B1153" s="295" t="s">
        <v>16606</v>
      </c>
      <c r="C1153" s="295" t="s">
        <v>17175</v>
      </c>
      <c r="D1153" s="295" t="s">
        <v>17175</v>
      </c>
      <c r="G1153" s="295" t="s">
        <v>1594</v>
      </c>
      <c r="H1153" s="295" t="s">
        <v>1589</v>
      </c>
      <c r="I1153" s="295" t="s">
        <v>14673</v>
      </c>
      <c r="J1153" s="295" t="s">
        <v>17946</v>
      </c>
      <c r="K1153" s="295" t="s">
        <v>14674</v>
      </c>
      <c r="L1153" s="287">
        <v>1</v>
      </c>
      <c r="M1153" s="295" t="s">
        <v>171</v>
      </c>
    </row>
    <row r="1154" spans="1:13" ht="15" customHeight="1" x14ac:dyDescent="0.25">
      <c r="A1154" s="295" t="s">
        <v>462</v>
      </c>
      <c r="B1154" s="295" t="s">
        <v>462</v>
      </c>
      <c r="C1154" s="295" t="s">
        <v>463</v>
      </c>
      <c r="D1154" s="295" t="s">
        <v>463</v>
      </c>
      <c r="E1154" s="295" t="s">
        <v>1606</v>
      </c>
      <c r="F1154" s="295" t="s">
        <v>4853</v>
      </c>
      <c r="G1154" s="295" t="s">
        <v>168</v>
      </c>
      <c r="H1154" s="295" t="s">
        <v>1589</v>
      </c>
      <c r="I1154" s="295" t="s">
        <v>1598</v>
      </c>
      <c r="J1154" s="295" t="s">
        <v>464</v>
      </c>
      <c r="K1154" s="295" t="s">
        <v>1603</v>
      </c>
      <c r="L1154" s="286">
        <v>4</v>
      </c>
      <c r="M1154" s="295" t="s">
        <v>171</v>
      </c>
    </row>
    <row r="1155" spans="1:13" ht="15" customHeight="1" x14ac:dyDescent="0.25">
      <c r="A1155" s="295" t="s">
        <v>4854</v>
      </c>
      <c r="B1155" s="295" t="s">
        <v>4854</v>
      </c>
      <c r="C1155" s="295" t="s">
        <v>4855</v>
      </c>
      <c r="D1155" s="295" t="s">
        <v>4855</v>
      </c>
      <c r="E1155" s="295" t="s">
        <v>1610</v>
      </c>
      <c r="F1155" s="295" t="s">
        <v>4856</v>
      </c>
      <c r="G1155" s="295" t="s">
        <v>168</v>
      </c>
      <c r="H1155" s="295" t="s">
        <v>1589</v>
      </c>
      <c r="I1155" s="295" t="s">
        <v>1598</v>
      </c>
      <c r="J1155" s="295" t="s">
        <v>464</v>
      </c>
      <c r="K1155" s="295" t="s">
        <v>1603</v>
      </c>
      <c r="L1155" s="286">
        <v>8</v>
      </c>
      <c r="M1155" s="295" t="s">
        <v>171</v>
      </c>
    </row>
    <row r="1156" spans="1:13" ht="15" customHeight="1" x14ac:dyDescent="0.25">
      <c r="A1156" s="295" t="s">
        <v>4857</v>
      </c>
      <c r="B1156" s="295" t="s">
        <v>4857</v>
      </c>
      <c r="C1156" s="295" t="s">
        <v>4858</v>
      </c>
      <c r="D1156" s="295" t="s">
        <v>4858</v>
      </c>
      <c r="E1156" s="295" t="s">
        <v>1606</v>
      </c>
      <c r="F1156" s="295" t="s">
        <v>2414</v>
      </c>
      <c r="G1156" s="295" t="s">
        <v>1594</v>
      </c>
      <c r="H1156" s="295" t="s">
        <v>1589</v>
      </c>
      <c r="I1156" s="295" t="s">
        <v>1598</v>
      </c>
      <c r="J1156" s="295" t="s">
        <v>464</v>
      </c>
      <c r="L1156" s="286">
        <v>10</v>
      </c>
      <c r="M1156" s="295" t="s">
        <v>171</v>
      </c>
    </row>
    <row r="1157" spans="1:13" ht="15" customHeight="1" x14ac:dyDescent="0.25">
      <c r="A1157" s="295" t="s">
        <v>4859</v>
      </c>
      <c r="B1157" s="295" t="s">
        <v>4859</v>
      </c>
      <c r="C1157" s="295" t="s">
        <v>4860</v>
      </c>
      <c r="D1157" s="295" t="s">
        <v>4860</v>
      </c>
      <c r="E1157" s="295" t="s">
        <v>1606</v>
      </c>
      <c r="F1157" s="295" t="s">
        <v>4861</v>
      </c>
      <c r="G1157" s="295" t="s">
        <v>1676</v>
      </c>
      <c r="H1157" s="295" t="s">
        <v>1589</v>
      </c>
      <c r="I1157" s="295" t="s">
        <v>1598</v>
      </c>
      <c r="J1157" s="295" t="s">
        <v>179</v>
      </c>
      <c r="K1157" s="295" t="s">
        <v>1325</v>
      </c>
      <c r="L1157" s="287">
        <v>8</v>
      </c>
      <c r="M1157" s="295" t="s">
        <v>171</v>
      </c>
    </row>
    <row r="1158" spans="1:13" ht="15" customHeight="1" x14ac:dyDescent="0.25">
      <c r="A1158" s="295" t="s">
        <v>4862</v>
      </c>
      <c r="B1158" s="295" t="s">
        <v>4862</v>
      </c>
      <c r="C1158" s="295" t="s">
        <v>4863</v>
      </c>
      <c r="D1158" s="295" t="s">
        <v>4863</v>
      </c>
      <c r="E1158" s="295" t="s">
        <v>1606</v>
      </c>
      <c r="F1158" s="295" t="s">
        <v>4864</v>
      </c>
      <c r="G1158" s="295" t="s">
        <v>1678</v>
      </c>
      <c r="H1158" s="295" t="s">
        <v>1589</v>
      </c>
      <c r="I1158" s="295" t="s">
        <v>1598</v>
      </c>
      <c r="J1158" s="295" t="s">
        <v>179</v>
      </c>
      <c r="K1158" s="295" t="s">
        <v>1325</v>
      </c>
      <c r="L1158" s="286">
        <v>8</v>
      </c>
      <c r="M1158" s="295" t="s">
        <v>171</v>
      </c>
    </row>
    <row r="1159" spans="1:13" ht="15" customHeight="1" x14ac:dyDescent="0.25">
      <c r="A1159" s="295" t="s">
        <v>4865</v>
      </c>
      <c r="B1159" s="295" t="s">
        <v>4865</v>
      </c>
      <c r="C1159" s="295" t="s">
        <v>4866</v>
      </c>
      <c r="D1159" s="295" t="s">
        <v>4866</v>
      </c>
      <c r="E1159" s="295" t="s">
        <v>1606</v>
      </c>
      <c r="F1159" s="295" t="s">
        <v>4864</v>
      </c>
      <c r="G1159" s="295" t="s">
        <v>1594</v>
      </c>
      <c r="H1159" s="295" t="s">
        <v>1589</v>
      </c>
      <c r="I1159" s="295" t="s">
        <v>1598</v>
      </c>
      <c r="J1159" s="295" t="s">
        <v>179</v>
      </c>
      <c r="L1159" s="286">
        <v>8</v>
      </c>
      <c r="M1159" s="295" t="s">
        <v>171</v>
      </c>
    </row>
    <row r="1160" spans="1:13" ht="15" customHeight="1" x14ac:dyDescent="0.25">
      <c r="A1160" s="295" t="s">
        <v>4867</v>
      </c>
      <c r="B1160" s="295" t="s">
        <v>4867</v>
      </c>
      <c r="C1160" s="295" t="s">
        <v>4868</v>
      </c>
      <c r="D1160" s="295" t="s">
        <v>4868</v>
      </c>
      <c r="E1160" s="295" t="s">
        <v>4869</v>
      </c>
      <c r="F1160" s="295" t="s">
        <v>4870</v>
      </c>
      <c r="G1160" s="295" t="s">
        <v>168</v>
      </c>
      <c r="H1160" s="295" t="s">
        <v>1589</v>
      </c>
      <c r="I1160" s="295" t="s">
        <v>1598</v>
      </c>
      <c r="J1160" s="295" t="s">
        <v>836</v>
      </c>
      <c r="K1160" s="295" t="s">
        <v>1603</v>
      </c>
      <c r="L1160" s="286">
        <v>0</v>
      </c>
      <c r="M1160" s="295" t="s">
        <v>16372</v>
      </c>
    </row>
    <row r="1161" spans="1:13" ht="15" customHeight="1" x14ac:dyDescent="0.25">
      <c r="A1161" s="295" t="s">
        <v>4871</v>
      </c>
      <c r="B1161" s="295" t="s">
        <v>4871</v>
      </c>
      <c r="C1161" s="295" t="s">
        <v>4872</v>
      </c>
      <c r="D1161" s="295" t="s">
        <v>4872</v>
      </c>
      <c r="E1161" s="295" t="s">
        <v>4873</v>
      </c>
      <c r="F1161" s="295" t="s">
        <v>4874</v>
      </c>
      <c r="G1161" s="295" t="s">
        <v>1594</v>
      </c>
      <c r="H1161" s="295" t="s">
        <v>1589</v>
      </c>
      <c r="I1161" s="295" t="s">
        <v>1598</v>
      </c>
      <c r="J1161" s="295" t="s">
        <v>836</v>
      </c>
      <c r="L1161" s="286">
        <v>0</v>
      </c>
      <c r="M1161" s="295" t="s">
        <v>16372</v>
      </c>
    </row>
    <row r="1162" spans="1:13" ht="15" customHeight="1" x14ac:dyDescent="0.25">
      <c r="A1162" s="295" t="s">
        <v>4875</v>
      </c>
      <c r="B1162" s="295" t="s">
        <v>4875</v>
      </c>
      <c r="C1162" s="295" t="s">
        <v>4876</v>
      </c>
      <c r="D1162" s="295" t="s">
        <v>4876</v>
      </c>
      <c r="E1162" s="295" t="s">
        <v>3879</v>
      </c>
      <c r="F1162" s="295" t="s">
        <v>4877</v>
      </c>
      <c r="G1162" s="295" t="s">
        <v>1676</v>
      </c>
      <c r="H1162" s="295" t="s">
        <v>1589</v>
      </c>
      <c r="I1162" s="295" t="s">
        <v>1598</v>
      </c>
      <c r="J1162" s="295" t="s">
        <v>237</v>
      </c>
      <c r="K1162" s="295" t="s">
        <v>1603</v>
      </c>
      <c r="L1162" s="287">
        <v>8</v>
      </c>
      <c r="M1162" s="295" t="s">
        <v>171</v>
      </c>
    </row>
    <row r="1163" spans="1:13" ht="15" customHeight="1" x14ac:dyDescent="0.25">
      <c r="A1163" s="295" t="s">
        <v>4878</v>
      </c>
      <c r="B1163" s="295" t="s">
        <v>4878</v>
      </c>
      <c r="C1163" s="295" t="s">
        <v>4879</v>
      </c>
      <c r="D1163" s="295" t="s">
        <v>4879</v>
      </c>
      <c r="E1163" s="295" t="s">
        <v>3879</v>
      </c>
      <c r="F1163" s="295" t="s">
        <v>4877</v>
      </c>
      <c r="G1163" s="295" t="s">
        <v>1678</v>
      </c>
      <c r="H1163" s="295" t="s">
        <v>1589</v>
      </c>
      <c r="I1163" s="295" t="s">
        <v>1598</v>
      </c>
      <c r="J1163" s="295" t="s">
        <v>237</v>
      </c>
      <c r="K1163" s="295" t="s">
        <v>1603</v>
      </c>
      <c r="L1163" s="286">
        <v>8</v>
      </c>
      <c r="M1163" s="295" t="s">
        <v>171</v>
      </c>
    </row>
    <row r="1164" spans="1:13" ht="15" customHeight="1" x14ac:dyDescent="0.25">
      <c r="A1164" s="295" t="s">
        <v>4880</v>
      </c>
      <c r="B1164" s="295" t="s">
        <v>4880</v>
      </c>
      <c r="C1164" s="295" t="s">
        <v>4881</v>
      </c>
      <c r="D1164" s="295" t="s">
        <v>4881</v>
      </c>
      <c r="E1164" s="295" t="s">
        <v>1606</v>
      </c>
      <c r="F1164" s="295" t="s">
        <v>2420</v>
      </c>
      <c r="G1164" s="295" t="s">
        <v>1594</v>
      </c>
      <c r="H1164" s="295" t="s">
        <v>1589</v>
      </c>
      <c r="I1164" s="295" t="s">
        <v>1598</v>
      </c>
      <c r="J1164" s="295" t="s">
        <v>237</v>
      </c>
      <c r="L1164" s="286">
        <v>8</v>
      </c>
      <c r="M1164" s="295" t="s">
        <v>171</v>
      </c>
    </row>
    <row r="1165" spans="1:13" ht="15" customHeight="1" x14ac:dyDescent="0.25">
      <c r="A1165" s="295" t="s">
        <v>4882</v>
      </c>
      <c r="B1165" s="295" t="s">
        <v>4882</v>
      </c>
      <c r="C1165" s="295" t="s">
        <v>4883</v>
      </c>
      <c r="D1165" s="295" t="s">
        <v>4883</v>
      </c>
      <c r="E1165" s="295" t="s">
        <v>4884</v>
      </c>
      <c r="F1165" s="295" t="s">
        <v>4885</v>
      </c>
      <c r="G1165" s="295" t="s">
        <v>168</v>
      </c>
      <c r="H1165" s="295" t="s">
        <v>1589</v>
      </c>
      <c r="I1165" s="295" t="s">
        <v>1598</v>
      </c>
      <c r="J1165" s="295" t="s">
        <v>188</v>
      </c>
      <c r="K1165" s="295" t="s">
        <v>1603</v>
      </c>
      <c r="L1165" s="286">
        <v>0</v>
      </c>
      <c r="M1165" s="295" t="s">
        <v>16372</v>
      </c>
    </row>
    <row r="1166" spans="1:13" ht="15" customHeight="1" x14ac:dyDescent="0.25">
      <c r="A1166" s="295" t="s">
        <v>4887</v>
      </c>
      <c r="B1166" s="295" t="s">
        <v>4887</v>
      </c>
      <c r="C1166" s="295" t="s">
        <v>4888</v>
      </c>
      <c r="D1166" s="295" t="s">
        <v>4888</v>
      </c>
      <c r="E1166" s="295" t="s">
        <v>1779</v>
      </c>
      <c r="F1166" s="295" t="s">
        <v>4889</v>
      </c>
      <c r="G1166" s="295" t="s">
        <v>1594</v>
      </c>
      <c r="H1166" s="295" t="s">
        <v>1589</v>
      </c>
      <c r="I1166" s="295" t="s">
        <v>1598</v>
      </c>
      <c r="J1166" s="295" t="s">
        <v>188</v>
      </c>
      <c r="L1166" s="286">
        <v>0</v>
      </c>
      <c r="M1166" s="295" t="s">
        <v>16372</v>
      </c>
    </row>
    <row r="1167" spans="1:13" ht="15" customHeight="1" x14ac:dyDescent="0.25">
      <c r="A1167" s="295" t="s">
        <v>4890</v>
      </c>
      <c r="B1167" s="295" t="s">
        <v>4890</v>
      </c>
      <c r="C1167" s="295" t="s">
        <v>4891</v>
      </c>
      <c r="D1167" s="295" t="s">
        <v>4891</v>
      </c>
      <c r="E1167" s="295" t="s">
        <v>4892</v>
      </c>
      <c r="F1167" s="295" t="s">
        <v>4893</v>
      </c>
      <c r="G1167" s="295" t="s">
        <v>168</v>
      </c>
      <c r="H1167" s="295" t="s">
        <v>1589</v>
      </c>
      <c r="I1167" s="295" t="s">
        <v>1598</v>
      </c>
      <c r="J1167" s="295" t="s">
        <v>179</v>
      </c>
      <c r="K1167" s="295" t="s">
        <v>1603</v>
      </c>
      <c r="L1167" s="286">
        <v>2</v>
      </c>
      <c r="M1167" s="295" t="s">
        <v>171</v>
      </c>
    </row>
    <row r="1168" spans="1:13" ht="15" customHeight="1" x14ac:dyDescent="0.25">
      <c r="A1168" s="295" t="s">
        <v>4894</v>
      </c>
      <c r="B1168" s="295" t="s">
        <v>4894</v>
      </c>
      <c r="C1168" s="295" t="s">
        <v>4895</v>
      </c>
      <c r="D1168" s="295" t="s">
        <v>4895</v>
      </c>
      <c r="E1168" s="295" t="s">
        <v>2009</v>
      </c>
      <c r="F1168" s="295" t="s">
        <v>4896</v>
      </c>
      <c r="G1168" s="295" t="s">
        <v>168</v>
      </c>
      <c r="H1168" s="295" t="s">
        <v>1589</v>
      </c>
      <c r="I1168" s="295" t="s">
        <v>1598</v>
      </c>
      <c r="J1168" s="295" t="s">
        <v>179</v>
      </c>
      <c r="K1168" s="295" t="s">
        <v>1603</v>
      </c>
      <c r="L1168" s="286">
        <v>2</v>
      </c>
      <c r="M1168" s="295" t="s">
        <v>171</v>
      </c>
    </row>
    <row r="1169" spans="1:13" ht="15" customHeight="1" x14ac:dyDescent="0.25">
      <c r="A1169" s="295" t="s">
        <v>4897</v>
      </c>
      <c r="B1169" s="295" t="s">
        <v>4897</v>
      </c>
      <c r="C1169" s="295" t="s">
        <v>4898</v>
      </c>
      <c r="D1169" s="295" t="s">
        <v>4898</v>
      </c>
      <c r="E1169" s="295" t="s">
        <v>2009</v>
      </c>
      <c r="F1169" s="295" t="s">
        <v>4899</v>
      </c>
      <c r="G1169" s="295" t="s">
        <v>1594</v>
      </c>
      <c r="H1169" s="295" t="s">
        <v>1589</v>
      </c>
      <c r="I1169" s="295" t="s">
        <v>1598</v>
      </c>
      <c r="J1169" s="295" t="s">
        <v>179</v>
      </c>
      <c r="L1169" s="286">
        <v>2</v>
      </c>
      <c r="M1169" s="295" t="s">
        <v>171</v>
      </c>
    </row>
    <row r="1170" spans="1:13" ht="15" customHeight="1" x14ac:dyDescent="0.25">
      <c r="A1170" s="295" t="s">
        <v>4900</v>
      </c>
      <c r="B1170" s="295" t="s">
        <v>4900</v>
      </c>
      <c r="C1170" s="295" t="s">
        <v>4901</v>
      </c>
      <c r="D1170" s="295" t="s">
        <v>4901</v>
      </c>
      <c r="E1170" s="295" t="s">
        <v>1856</v>
      </c>
      <c r="F1170" s="295" t="s">
        <v>4902</v>
      </c>
      <c r="G1170" s="295" t="s">
        <v>1594</v>
      </c>
      <c r="H1170" s="295" t="s">
        <v>1589</v>
      </c>
      <c r="I1170" s="295" t="s">
        <v>1590</v>
      </c>
      <c r="J1170" s="295" t="s">
        <v>359</v>
      </c>
      <c r="L1170" s="286">
        <v>9</v>
      </c>
      <c r="M1170" s="295" t="s">
        <v>171</v>
      </c>
    </row>
    <row r="1171" spans="1:13" ht="15" customHeight="1" x14ac:dyDescent="0.25">
      <c r="A1171" s="295" t="s">
        <v>4903</v>
      </c>
      <c r="B1171" s="295" t="s">
        <v>4903</v>
      </c>
      <c r="C1171" s="295" t="s">
        <v>4904</v>
      </c>
      <c r="D1171" s="295" t="s">
        <v>4904</v>
      </c>
      <c r="E1171" s="295" t="s">
        <v>1770</v>
      </c>
      <c r="F1171" s="295" t="s">
        <v>4905</v>
      </c>
      <c r="G1171" s="295" t="s">
        <v>168</v>
      </c>
      <c r="H1171" s="295" t="s">
        <v>1589</v>
      </c>
      <c r="I1171" s="295" t="s">
        <v>1590</v>
      </c>
      <c r="J1171" s="295" t="s">
        <v>359</v>
      </c>
      <c r="K1171" s="295" t="s">
        <v>1325</v>
      </c>
      <c r="L1171" s="286">
        <v>9</v>
      </c>
      <c r="M1171" s="295" t="s">
        <v>171</v>
      </c>
    </row>
    <row r="1172" spans="1:13" ht="15" customHeight="1" x14ac:dyDescent="0.25">
      <c r="A1172" s="295" t="s">
        <v>4906</v>
      </c>
      <c r="B1172" s="295" t="s">
        <v>4906</v>
      </c>
      <c r="C1172" s="295" t="s">
        <v>4907</v>
      </c>
      <c r="D1172" s="295" t="s">
        <v>4907</v>
      </c>
      <c r="E1172" s="295" t="s">
        <v>2009</v>
      </c>
      <c r="F1172" s="295" t="s">
        <v>4908</v>
      </c>
      <c r="G1172" s="295" t="s">
        <v>168</v>
      </c>
      <c r="H1172" s="295" t="s">
        <v>1589</v>
      </c>
      <c r="I1172" s="295" t="s">
        <v>1598</v>
      </c>
      <c r="J1172" s="295" t="s">
        <v>214</v>
      </c>
      <c r="K1172" s="295" t="s">
        <v>1230</v>
      </c>
      <c r="L1172" s="286">
        <v>7</v>
      </c>
      <c r="M1172" s="295" t="s">
        <v>171</v>
      </c>
    </row>
    <row r="1173" spans="1:13" ht="15" customHeight="1" x14ac:dyDescent="0.25">
      <c r="A1173" s="295" t="s">
        <v>4909</v>
      </c>
      <c r="B1173" s="295" t="s">
        <v>4909</v>
      </c>
      <c r="C1173" s="295" t="s">
        <v>4910</v>
      </c>
      <c r="D1173" s="295" t="s">
        <v>4910</v>
      </c>
      <c r="E1173" s="295" t="s">
        <v>3734</v>
      </c>
      <c r="F1173" s="295" t="s">
        <v>4908</v>
      </c>
      <c r="G1173" s="295" t="s">
        <v>1594</v>
      </c>
      <c r="H1173" s="295" t="s">
        <v>1589</v>
      </c>
      <c r="I1173" s="295" t="s">
        <v>1598</v>
      </c>
      <c r="J1173" s="295" t="s">
        <v>214</v>
      </c>
      <c r="L1173" s="286">
        <v>7</v>
      </c>
      <c r="M1173" s="295" t="s">
        <v>171</v>
      </c>
    </row>
    <row r="1174" spans="1:13" ht="15" customHeight="1" x14ac:dyDescent="0.25">
      <c r="A1174" s="295" t="s">
        <v>4911</v>
      </c>
      <c r="B1174" s="295" t="s">
        <v>4911</v>
      </c>
      <c r="C1174" s="295" t="s">
        <v>4912</v>
      </c>
      <c r="D1174" s="295" t="s">
        <v>4912</v>
      </c>
      <c r="E1174" s="295" t="s">
        <v>4913</v>
      </c>
      <c r="F1174" s="295" t="s">
        <v>4914</v>
      </c>
      <c r="G1174" s="295" t="s">
        <v>168</v>
      </c>
      <c r="H1174" s="295" t="s">
        <v>1589</v>
      </c>
      <c r="I1174" s="295" t="s">
        <v>1714</v>
      </c>
      <c r="J1174" s="295" t="s">
        <v>353</v>
      </c>
      <c r="K1174" s="295" t="s">
        <v>1603</v>
      </c>
      <c r="L1174" s="286">
        <v>8</v>
      </c>
      <c r="M1174" s="295" t="s">
        <v>171</v>
      </c>
    </row>
    <row r="1175" spans="1:13" ht="15" customHeight="1" x14ac:dyDescent="0.25">
      <c r="A1175" s="295" t="s">
        <v>4915</v>
      </c>
      <c r="B1175" s="295" t="s">
        <v>4915</v>
      </c>
      <c r="C1175" s="295" t="s">
        <v>4916</v>
      </c>
      <c r="D1175" s="295" t="s">
        <v>4916</v>
      </c>
      <c r="E1175" s="295" t="s">
        <v>1779</v>
      </c>
      <c r="F1175" s="295" t="s">
        <v>4917</v>
      </c>
      <c r="G1175" s="295" t="s">
        <v>1594</v>
      </c>
      <c r="H1175" s="295" t="s">
        <v>1589</v>
      </c>
      <c r="I1175" s="295" t="s">
        <v>1714</v>
      </c>
      <c r="J1175" s="295" t="s">
        <v>353</v>
      </c>
      <c r="L1175" s="286">
        <v>8</v>
      </c>
      <c r="M1175" s="295" t="s">
        <v>171</v>
      </c>
    </row>
    <row r="1176" spans="1:13" ht="15" customHeight="1" x14ac:dyDescent="0.25">
      <c r="A1176" s="295" t="s">
        <v>472</v>
      </c>
      <c r="B1176" s="295" t="s">
        <v>4918</v>
      </c>
      <c r="C1176" s="295" t="s">
        <v>4919</v>
      </c>
      <c r="D1176" s="295" t="s">
        <v>4920</v>
      </c>
      <c r="E1176" s="295" t="s">
        <v>4921</v>
      </c>
      <c r="F1176" s="295" t="s">
        <v>4922</v>
      </c>
      <c r="G1176" s="295" t="s">
        <v>1676</v>
      </c>
      <c r="H1176" s="295" t="s">
        <v>1632</v>
      </c>
      <c r="I1176" s="295" t="s">
        <v>1598</v>
      </c>
      <c r="J1176" s="295" t="s">
        <v>473</v>
      </c>
      <c r="K1176" s="295" t="s">
        <v>1603</v>
      </c>
      <c r="L1176" s="286">
        <v>5</v>
      </c>
      <c r="M1176" s="295" t="s">
        <v>171</v>
      </c>
    </row>
    <row r="1177" spans="1:13" ht="15" customHeight="1" x14ac:dyDescent="0.25">
      <c r="A1177" s="295" t="s">
        <v>4923</v>
      </c>
      <c r="B1177" s="295" t="s">
        <v>4924</v>
      </c>
      <c r="C1177" s="295" t="s">
        <v>4925</v>
      </c>
      <c r="D1177" s="295" t="s">
        <v>4926</v>
      </c>
      <c r="E1177" s="295" t="s">
        <v>4927</v>
      </c>
      <c r="F1177" s="295" t="s">
        <v>4922</v>
      </c>
      <c r="G1177" s="295" t="s">
        <v>1738</v>
      </c>
      <c r="H1177" s="295" t="s">
        <v>1632</v>
      </c>
      <c r="I1177" s="295" t="s">
        <v>1598</v>
      </c>
      <c r="J1177" s="295" t="s">
        <v>473</v>
      </c>
      <c r="K1177" s="295" t="s">
        <v>1603</v>
      </c>
      <c r="L1177" s="286">
        <v>5</v>
      </c>
      <c r="M1177" s="295" t="s">
        <v>171</v>
      </c>
    </row>
    <row r="1178" spans="1:13" ht="15" customHeight="1" x14ac:dyDescent="0.25">
      <c r="A1178" s="295" t="s">
        <v>4928</v>
      </c>
      <c r="B1178" s="295" t="s">
        <v>4929</v>
      </c>
      <c r="C1178" s="295" t="s">
        <v>4930</v>
      </c>
      <c r="D1178" s="295" t="s">
        <v>628</v>
      </c>
      <c r="E1178" s="295" t="s">
        <v>4931</v>
      </c>
      <c r="F1178" s="295" t="s">
        <v>474</v>
      </c>
      <c r="G1178" s="295" t="s">
        <v>1594</v>
      </c>
      <c r="H1178" s="295" t="s">
        <v>1632</v>
      </c>
      <c r="I1178" s="295" t="s">
        <v>1598</v>
      </c>
      <c r="J1178" s="295" t="s">
        <v>473</v>
      </c>
      <c r="L1178" s="286">
        <v>5</v>
      </c>
      <c r="M1178" s="295" t="s">
        <v>171</v>
      </c>
    </row>
    <row r="1179" spans="1:13" ht="15" customHeight="1" x14ac:dyDescent="0.25">
      <c r="A1179" s="295" t="s">
        <v>4932</v>
      </c>
      <c r="B1179" s="295" t="s">
        <v>4932</v>
      </c>
      <c r="C1179" s="295" t="s">
        <v>4933</v>
      </c>
      <c r="D1179" s="295" t="s">
        <v>4933</v>
      </c>
      <c r="E1179" s="295" t="s">
        <v>4934</v>
      </c>
      <c r="F1179" s="295" t="s">
        <v>4935</v>
      </c>
      <c r="G1179" s="295" t="s">
        <v>168</v>
      </c>
      <c r="H1179" s="295" t="s">
        <v>1589</v>
      </c>
      <c r="I1179" s="295" t="s">
        <v>1598</v>
      </c>
      <c r="J1179" s="295" t="s">
        <v>475</v>
      </c>
      <c r="K1179" s="295" t="s">
        <v>1603</v>
      </c>
      <c r="L1179" s="286">
        <v>0</v>
      </c>
      <c r="M1179" s="295" t="s">
        <v>16372</v>
      </c>
    </row>
    <row r="1180" spans="1:13" ht="15" customHeight="1" x14ac:dyDescent="0.25">
      <c r="A1180" s="295" t="s">
        <v>4937</v>
      </c>
      <c r="B1180" s="295" t="s">
        <v>4937</v>
      </c>
      <c r="C1180" s="295" t="s">
        <v>4938</v>
      </c>
      <c r="D1180" s="295" t="s">
        <v>4938</v>
      </c>
      <c r="E1180" s="295" t="s">
        <v>3898</v>
      </c>
      <c r="F1180" s="295" t="s">
        <v>4939</v>
      </c>
      <c r="G1180" s="295" t="s">
        <v>168</v>
      </c>
      <c r="H1180" s="295" t="s">
        <v>1589</v>
      </c>
      <c r="I1180" s="295" t="s">
        <v>1598</v>
      </c>
      <c r="J1180" s="295" t="s">
        <v>475</v>
      </c>
      <c r="K1180" s="295" t="s">
        <v>1603</v>
      </c>
      <c r="L1180" s="286">
        <v>1</v>
      </c>
      <c r="M1180" s="295" t="s">
        <v>171</v>
      </c>
    </row>
    <row r="1181" spans="1:13" ht="15" customHeight="1" x14ac:dyDescent="0.25">
      <c r="A1181" s="295" t="s">
        <v>4941</v>
      </c>
      <c r="B1181" s="295" t="s">
        <v>4941</v>
      </c>
      <c r="C1181" s="295" t="s">
        <v>4942</v>
      </c>
      <c r="D1181" s="295" t="s">
        <v>4942</v>
      </c>
      <c r="E1181" s="295" t="s">
        <v>4943</v>
      </c>
      <c r="F1181" s="295" t="s">
        <v>4944</v>
      </c>
      <c r="G1181" s="295" t="s">
        <v>168</v>
      </c>
      <c r="H1181" s="295" t="s">
        <v>1589</v>
      </c>
      <c r="I1181" s="295" t="s">
        <v>1598</v>
      </c>
      <c r="J1181" s="295" t="s">
        <v>475</v>
      </c>
      <c r="K1181" s="295" t="s">
        <v>1603</v>
      </c>
      <c r="L1181" s="286">
        <v>1</v>
      </c>
      <c r="M1181" s="295" t="s">
        <v>171</v>
      </c>
    </row>
    <row r="1182" spans="1:13" ht="15" customHeight="1" x14ac:dyDescent="0.25">
      <c r="A1182" s="295" t="s">
        <v>4946</v>
      </c>
      <c r="B1182" s="295" t="s">
        <v>4946</v>
      </c>
      <c r="C1182" s="295" t="s">
        <v>4947</v>
      </c>
      <c r="D1182" s="295" t="s">
        <v>4947</v>
      </c>
      <c r="E1182" s="295" t="s">
        <v>3898</v>
      </c>
      <c r="F1182" s="295" t="s">
        <v>4948</v>
      </c>
      <c r="G1182" s="295" t="s">
        <v>168</v>
      </c>
      <c r="H1182" s="295" t="s">
        <v>1589</v>
      </c>
      <c r="I1182" s="295" t="s">
        <v>1598</v>
      </c>
      <c r="J1182" s="295" t="s">
        <v>475</v>
      </c>
      <c r="K1182" s="295" t="s">
        <v>1603</v>
      </c>
      <c r="L1182" s="286">
        <v>7</v>
      </c>
      <c r="M1182" s="295" t="s">
        <v>171</v>
      </c>
    </row>
    <row r="1183" spans="1:13" ht="15" customHeight="1" x14ac:dyDescent="0.25">
      <c r="A1183" s="295" t="s">
        <v>4950</v>
      </c>
      <c r="B1183" s="295" t="s">
        <v>4950</v>
      </c>
      <c r="C1183" s="295" t="s">
        <v>4951</v>
      </c>
      <c r="D1183" s="295" t="s">
        <v>4951</v>
      </c>
      <c r="E1183" s="295" t="s">
        <v>1610</v>
      </c>
      <c r="F1183" s="295" t="s">
        <v>4952</v>
      </c>
      <c r="G1183" s="295" t="s">
        <v>1594</v>
      </c>
      <c r="H1183" s="295" t="s">
        <v>1589</v>
      </c>
      <c r="I1183" s="295" t="s">
        <v>1598</v>
      </c>
      <c r="J1183" s="295" t="s">
        <v>475</v>
      </c>
      <c r="L1183" s="286">
        <v>1</v>
      </c>
      <c r="M1183" s="295" t="s">
        <v>171</v>
      </c>
    </row>
    <row r="1184" spans="1:13" ht="15" customHeight="1" x14ac:dyDescent="0.25">
      <c r="A1184" s="295" t="s">
        <v>4953</v>
      </c>
      <c r="B1184" s="295" t="s">
        <v>4953</v>
      </c>
      <c r="C1184" s="295" t="s">
        <v>4954</v>
      </c>
      <c r="D1184" s="295" t="s">
        <v>4954</v>
      </c>
      <c r="E1184" s="295" t="s">
        <v>4955</v>
      </c>
      <c r="F1184" s="295" t="s">
        <v>4956</v>
      </c>
      <c r="G1184" s="295" t="s">
        <v>168</v>
      </c>
      <c r="H1184" s="295" t="s">
        <v>1589</v>
      </c>
      <c r="I1184" s="295" t="s">
        <v>1598</v>
      </c>
      <c r="J1184" s="295" t="s">
        <v>475</v>
      </c>
      <c r="K1184" s="295" t="s">
        <v>1603</v>
      </c>
      <c r="L1184" s="286">
        <v>3</v>
      </c>
      <c r="M1184" s="295" t="s">
        <v>171</v>
      </c>
    </row>
    <row r="1185" spans="1:13" ht="15" customHeight="1" x14ac:dyDescent="0.25">
      <c r="A1185" s="295" t="s">
        <v>4918</v>
      </c>
      <c r="B1185" s="295" t="s">
        <v>4918</v>
      </c>
      <c r="C1185" s="295" t="s">
        <v>4920</v>
      </c>
      <c r="D1185" s="295" t="s">
        <v>4920</v>
      </c>
      <c r="E1185" s="295" t="s">
        <v>4958</v>
      </c>
      <c r="F1185" s="295" t="s">
        <v>4922</v>
      </c>
      <c r="G1185" s="295" t="s">
        <v>1676</v>
      </c>
      <c r="H1185" s="295" t="s">
        <v>1589</v>
      </c>
      <c r="I1185" s="295" t="s">
        <v>1598</v>
      </c>
      <c r="J1185" s="295" t="s">
        <v>473</v>
      </c>
      <c r="K1185" s="295" t="s">
        <v>1603</v>
      </c>
      <c r="L1185" s="287">
        <v>5</v>
      </c>
      <c r="M1185" s="295" t="s">
        <v>171</v>
      </c>
    </row>
    <row r="1186" spans="1:13" ht="15" customHeight="1" x14ac:dyDescent="0.25">
      <c r="A1186" s="295" t="s">
        <v>4924</v>
      </c>
      <c r="B1186" s="295" t="s">
        <v>4924</v>
      </c>
      <c r="C1186" s="295" t="s">
        <v>4926</v>
      </c>
      <c r="D1186" s="295" t="s">
        <v>4926</v>
      </c>
      <c r="E1186" s="295" t="s">
        <v>4960</v>
      </c>
      <c r="F1186" s="295" t="s">
        <v>4922</v>
      </c>
      <c r="G1186" s="295" t="s">
        <v>1738</v>
      </c>
      <c r="H1186" s="295" t="s">
        <v>1589</v>
      </c>
      <c r="I1186" s="295" t="s">
        <v>1598</v>
      </c>
      <c r="J1186" s="295" t="s">
        <v>473</v>
      </c>
      <c r="K1186" s="295" t="s">
        <v>1603</v>
      </c>
      <c r="L1186" s="286">
        <v>5</v>
      </c>
      <c r="M1186" s="295" t="s">
        <v>171</v>
      </c>
    </row>
    <row r="1187" spans="1:13" ht="15" customHeight="1" x14ac:dyDescent="0.25">
      <c r="A1187" s="295" t="s">
        <v>4961</v>
      </c>
      <c r="B1187" s="295" t="s">
        <v>4929</v>
      </c>
      <c r="C1187" s="295" t="s">
        <v>4962</v>
      </c>
      <c r="D1187" s="295" t="s">
        <v>628</v>
      </c>
      <c r="E1187" s="295" t="s">
        <v>4963</v>
      </c>
      <c r="F1187" s="295" t="s">
        <v>4922</v>
      </c>
      <c r="G1187" s="295" t="s">
        <v>1594</v>
      </c>
      <c r="H1187" s="295" t="s">
        <v>1632</v>
      </c>
      <c r="I1187" s="295" t="s">
        <v>1598</v>
      </c>
      <c r="J1187" s="295" t="s">
        <v>473</v>
      </c>
      <c r="L1187" s="286">
        <v>5</v>
      </c>
      <c r="M1187" s="295" t="s">
        <v>171</v>
      </c>
    </row>
    <row r="1188" spans="1:13" ht="15" customHeight="1" x14ac:dyDescent="0.25">
      <c r="A1188" s="295" t="s">
        <v>4964</v>
      </c>
      <c r="B1188" s="295" t="s">
        <v>4964</v>
      </c>
      <c r="C1188" s="295" t="s">
        <v>4965</v>
      </c>
      <c r="D1188" s="295" t="s">
        <v>4965</v>
      </c>
      <c r="E1188" s="295" t="s">
        <v>4966</v>
      </c>
      <c r="F1188" s="295" t="s">
        <v>4967</v>
      </c>
      <c r="G1188" s="295" t="s">
        <v>168</v>
      </c>
      <c r="H1188" s="295" t="s">
        <v>1589</v>
      </c>
      <c r="I1188" s="295" t="s">
        <v>1714</v>
      </c>
      <c r="J1188" s="295" t="s">
        <v>174</v>
      </c>
      <c r="K1188" s="295" t="s">
        <v>1892</v>
      </c>
      <c r="L1188" s="286">
        <v>7</v>
      </c>
      <c r="M1188" s="295" t="s">
        <v>171</v>
      </c>
    </row>
    <row r="1189" spans="1:13" ht="15" customHeight="1" x14ac:dyDescent="0.25">
      <c r="A1189" s="295" t="s">
        <v>4968</v>
      </c>
      <c r="B1189" s="295" t="s">
        <v>4968</v>
      </c>
      <c r="C1189" s="295" t="s">
        <v>4969</v>
      </c>
      <c r="D1189" s="295" t="s">
        <v>4969</v>
      </c>
      <c r="E1189" s="295" t="s">
        <v>4970</v>
      </c>
      <c r="F1189" s="295" t="s">
        <v>4971</v>
      </c>
      <c r="G1189" s="295" t="s">
        <v>168</v>
      </c>
      <c r="H1189" s="295" t="s">
        <v>1589</v>
      </c>
      <c r="I1189" s="295" t="s">
        <v>1714</v>
      </c>
      <c r="J1189" s="295" t="s">
        <v>174</v>
      </c>
      <c r="K1189" s="295" t="s">
        <v>1892</v>
      </c>
      <c r="L1189" s="286">
        <v>6</v>
      </c>
      <c r="M1189" s="295" t="s">
        <v>171</v>
      </c>
    </row>
    <row r="1190" spans="1:13" ht="15" customHeight="1" x14ac:dyDescent="0.25">
      <c r="A1190" s="295" t="s">
        <v>4972</v>
      </c>
      <c r="B1190" s="295" t="s">
        <v>4972</v>
      </c>
      <c r="C1190" s="295" t="s">
        <v>4973</v>
      </c>
      <c r="D1190" s="295" t="s">
        <v>4973</v>
      </c>
      <c r="E1190" s="295" t="s">
        <v>4974</v>
      </c>
      <c r="F1190" s="295" t="s">
        <v>4975</v>
      </c>
      <c r="G1190" s="295" t="s">
        <v>1594</v>
      </c>
      <c r="H1190" s="295" t="s">
        <v>1589</v>
      </c>
      <c r="I1190" s="295" t="s">
        <v>1714</v>
      </c>
      <c r="J1190" s="295" t="s">
        <v>174</v>
      </c>
      <c r="L1190" s="286">
        <v>6</v>
      </c>
      <c r="M1190" s="295" t="s">
        <v>171</v>
      </c>
    </row>
    <row r="1191" spans="1:13" ht="15" customHeight="1" x14ac:dyDescent="0.25">
      <c r="A1191" s="295" t="s">
        <v>4976</v>
      </c>
      <c r="B1191" s="295" t="s">
        <v>4976</v>
      </c>
      <c r="C1191" s="295" t="s">
        <v>4977</v>
      </c>
      <c r="D1191" s="295" t="s">
        <v>4977</v>
      </c>
      <c r="E1191" s="295" t="s">
        <v>4978</v>
      </c>
      <c r="F1191" s="295" t="s">
        <v>4979</v>
      </c>
      <c r="G1191" s="295" t="s">
        <v>168</v>
      </c>
      <c r="H1191" s="295" t="s">
        <v>1589</v>
      </c>
      <c r="I1191" s="295" t="s">
        <v>1746</v>
      </c>
      <c r="J1191" s="295" t="s">
        <v>186</v>
      </c>
      <c r="K1191" s="295" t="s">
        <v>1603</v>
      </c>
      <c r="L1191" s="286">
        <v>8</v>
      </c>
      <c r="M1191" s="295" t="s">
        <v>171</v>
      </c>
    </row>
    <row r="1192" spans="1:13" ht="15" customHeight="1" x14ac:dyDescent="0.25">
      <c r="A1192" s="295" t="s">
        <v>4981</v>
      </c>
      <c r="B1192" s="295" t="s">
        <v>4981</v>
      </c>
      <c r="C1192" s="295" t="s">
        <v>478</v>
      </c>
      <c r="D1192" s="295" t="s">
        <v>478</v>
      </c>
      <c r="E1192" s="295" t="s">
        <v>3573</v>
      </c>
      <c r="F1192" s="295" t="s">
        <v>4982</v>
      </c>
      <c r="G1192" s="295" t="s">
        <v>1594</v>
      </c>
      <c r="H1192" s="295" t="s">
        <v>1589</v>
      </c>
      <c r="I1192" s="295" t="s">
        <v>1746</v>
      </c>
      <c r="J1192" s="295" t="s">
        <v>186</v>
      </c>
      <c r="L1192" s="286">
        <v>8</v>
      </c>
      <c r="M1192" s="295" t="s">
        <v>171</v>
      </c>
    </row>
    <row r="1193" spans="1:13" ht="15" customHeight="1" x14ac:dyDescent="0.25">
      <c r="A1193" s="295" t="s">
        <v>4983</v>
      </c>
      <c r="B1193" s="295" t="s">
        <v>4983</v>
      </c>
      <c r="C1193" s="295" t="s">
        <v>4984</v>
      </c>
      <c r="D1193" s="295" t="s">
        <v>4984</v>
      </c>
      <c r="E1193" s="295" t="s">
        <v>1606</v>
      </c>
      <c r="F1193" s="295" t="s">
        <v>4985</v>
      </c>
      <c r="G1193" s="295" t="s">
        <v>168</v>
      </c>
      <c r="H1193" s="295" t="s">
        <v>1589</v>
      </c>
      <c r="I1193" s="295" t="s">
        <v>1598</v>
      </c>
      <c r="J1193" s="295" t="s">
        <v>509</v>
      </c>
      <c r="K1193" s="295" t="s">
        <v>1603</v>
      </c>
      <c r="L1193" s="286">
        <v>0</v>
      </c>
      <c r="M1193" s="295" t="s">
        <v>16372</v>
      </c>
    </row>
    <row r="1194" spans="1:13" ht="15" customHeight="1" x14ac:dyDescent="0.25">
      <c r="A1194" s="295" t="s">
        <v>4986</v>
      </c>
      <c r="B1194" s="295" t="s">
        <v>4986</v>
      </c>
      <c r="C1194" s="295" t="s">
        <v>4987</v>
      </c>
      <c r="D1194" s="295" t="s">
        <v>4987</v>
      </c>
      <c r="E1194" s="295" t="s">
        <v>1606</v>
      </c>
      <c r="F1194" s="295" t="s">
        <v>4988</v>
      </c>
      <c r="G1194" s="295" t="s">
        <v>1594</v>
      </c>
      <c r="H1194" s="295" t="s">
        <v>1589</v>
      </c>
      <c r="I1194" s="295" t="s">
        <v>1598</v>
      </c>
      <c r="J1194" s="295" t="s">
        <v>509</v>
      </c>
      <c r="L1194" s="286">
        <v>0</v>
      </c>
      <c r="M1194" s="295" t="s">
        <v>16372</v>
      </c>
    </row>
    <row r="1195" spans="1:13" ht="15" customHeight="1" x14ac:dyDescent="0.25">
      <c r="A1195" s="295" t="s">
        <v>4989</v>
      </c>
      <c r="B1195" s="295" t="s">
        <v>4989</v>
      </c>
      <c r="C1195" s="295" t="s">
        <v>4990</v>
      </c>
      <c r="D1195" s="295" t="s">
        <v>4990</v>
      </c>
      <c r="E1195" s="295" t="s">
        <v>1606</v>
      </c>
      <c r="F1195" s="295" t="s">
        <v>4991</v>
      </c>
      <c r="G1195" s="295" t="s">
        <v>168</v>
      </c>
      <c r="H1195" s="295" t="s">
        <v>1589</v>
      </c>
      <c r="I1195" s="295" t="s">
        <v>1598</v>
      </c>
      <c r="J1195" s="295" t="s">
        <v>836</v>
      </c>
      <c r="K1195" s="295" t="s">
        <v>1603</v>
      </c>
      <c r="L1195" s="286">
        <v>6</v>
      </c>
      <c r="M1195" s="295" t="s">
        <v>171</v>
      </c>
    </row>
    <row r="1196" spans="1:13" s="298" customFormat="1" ht="15" customHeight="1" x14ac:dyDescent="0.25">
      <c r="A1196" s="295" t="s">
        <v>4992</v>
      </c>
      <c r="B1196" s="295" t="s">
        <v>4992</v>
      </c>
      <c r="C1196" s="295" t="s">
        <v>4993</v>
      </c>
      <c r="D1196" s="295" t="s">
        <v>4993</v>
      </c>
      <c r="E1196" s="295" t="s">
        <v>1606</v>
      </c>
      <c r="F1196" s="295" t="s">
        <v>4991</v>
      </c>
      <c r="G1196" s="295" t="s">
        <v>1594</v>
      </c>
      <c r="H1196" s="295" t="s">
        <v>1589</v>
      </c>
      <c r="I1196" s="295" t="s">
        <v>1598</v>
      </c>
      <c r="J1196" s="295" t="s">
        <v>836</v>
      </c>
      <c r="K1196" s="295"/>
      <c r="L1196" s="286">
        <v>6</v>
      </c>
      <c r="M1196" s="295" t="s">
        <v>171</v>
      </c>
    </row>
    <row r="1197" spans="1:13" ht="15" customHeight="1" x14ac:dyDescent="0.25">
      <c r="A1197" s="295" t="s">
        <v>4994</v>
      </c>
      <c r="B1197" s="295" t="s">
        <v>4995</v>
      </c>
      <c r="C1197" s="295" t="s">
        <v>4996</v>
      </c>
      <c r="D1197" s="295" t="s">
        <v>4997</v>
      </c>
      <c r="E1197" s="295" t="s">
        <v>4998</v>
      </c>
      <c r="F1197" s="295" t="s">
        <v>4999</v>
      </c>
      <c r="G1197" s="295" t="s">
        <v>168</v>
      </c>
      <c r="H1197" s="295" t="s">
        <v>1632</v>
      </c>
      <c r="I1197" s="283" t="s">
        <v>1598</v>
      </c>
      <c r="J1197" s="283" t="s">
        <v>3189</v>
      </c>
      <c r="K1197" s="283" t="s">
        <v>1603</v>
      </c>
      <c r="L1197" s="287">
        <v>7</v>
      </c>
      <c r="M1197" s="295" t="s">
        <v>171</v>
      </c>
    </row>
    <row r="1198" spans="1:13" ht="15" customHeight="1" x14ac:dyDescent="0.25">
      <c r="A1198" s="295" t="s">
        <v>476</v>
      </c>
      <c r="B1198" s="295" t="s">
        <v>476</v>
      </c>
      <c r="C1198" s="295" t="s">
        <v>477</v>
      </c>
      <c r="D1198" s="295" t="s">
        <v>477</v>
      </c>
      <c r="E1198" s="295" t="s">
        <v>1606</v>
      </c>
      <c r="F1198" s="295" t="s">
        <v>5000</v>
      </c>
      <c r="G1198" s="295" t="s">
        <v>1676</v>
      </c>
      <c r="H1198" s="295" t="s">
        <v>1589</v>
      </c>
      <c r="I1198" s="295" t="s">
        <v>1598</v>
      </c>
      <c r="J1198" s="295" t="s">
        <v>3189</v>
      </c>
      <c r="K1198" s="295" t="s">
        <v>1603</v>
      </c>
      <c r="L1198" s="287">
        <v>0</v>
      </c>
      <c r="M1198" s="295" t="s">
        <v>16372</v>
      </c>
    </row>
    <row r="1199" spans="1:13" ht="15" customHeight="1" x14ac:dyDescent="0.25">
      <c r="A1199" s="295" t="s">
        <v>5001</v>
      </c>
      <c r="B1199" s="295" t="s">
        <v>5001</v>
      </c>
      <c r="C1199" s="295" t="s">
        <v>5002</v>
      </c>
      <c r="D1199" s="295" t="s">
        <v>5002</v>
      </c>
      <c r="E1199" s="295" t="s">
        <v>1606</v>
      </c>
      <c r="F1199" s="295" t="s">
        <v>5000</v>
      </c>
      <c r="G1199" s="295" t="s">
        <v>1678</v>
      </c>
      <c r="H1199" s="295" t="s">
        <v>1589</v>
      </c>
      <c r="I1199" s="295" t="s">
        <v>1598</v>
      </c>
      <c r="J1199" s="295" t="s">
        <v>3189</v>
      </c>
      <c r="K1199" s="295" t="s">
        <v>1603</v>
      </c>
      <c r="L1199" s="287">
        <v>0</v>
      </c>
      <c r="M1199" s="295" t="s">
        <v>16372</v>
      </c>
    </row>
    <row r="1200" spans="1:13" ht="15" customHeight="1" x14ac:dyDescent="0.25">
      <c r="A1200" s="295" t="s">
        <v>5003</v>
      </c>
      <c r="B1200" s="295" t="s">
        <v>5003</v>
      </c>
      <c r="C1200" s="295" t="s">
        <v>5004</v>
      </c>
      <c r="D1200" s="295" t="s">
        <v>5004</v>
      </c>
      <c r="E1200" s="295" t="s">
        <v>5005</v>
      </c>
      <c r="F1200" s="295" t="s">
        <v>5000</v>
      </c>
      <c r="G1200" s="295" t="s">
        <v>1678</v>
      </c>
      <c r="H1200" s="295" t="s">
        <v>1589</v>
      </c>
      <c r="I1200" s="295" t="s">
        <v>1598</v>
      </c>
      <c r="J1200" s="295" t="s">
        <v>3189</v>
      </c>
      <c r="K1200" s="295" t="s">
        <v>1603</v>
      </c>
      <c r="L1200" s="286">
        <v>0</v>
      </c>
      <c r="M1200" s="295" t="s">
        <v>16372</v>
      </c>
    </row>
    <row r="1201" spans="1:13" ht="15" customHeight="1" x14ac:dyDescent="0.25">
      <c r="A1201" s="295" t="s">
        <v>5006</v>
      </c>
      <c r="B1201" s="295" t="s">
        <v>5007</v>
      </c>
      <c r="C1201" s="295" t="s">
        <v>5008</v>
      </c>
      <c r="D1201" s="295" t="s">
        <v>5009</v>
      </c>
      <c r="E1201" s="295" t="s">
        <v>1606</v>
      </c>
      <c r="F1201" s="295" t="s">
        <v>5010</v>
      </c>
      <c r="G1201" s="295" t="s">
        <v>168</v>
      </c>
      <c r="H1201" s="295" t="s">
        <v>1632</v>
      </c>
      <c r="I1201" s="295" t="s">
        <v>1598</v>
      </c>
      <c r="J1201" s="295" t="s">
        <v>3189</v>
      </c>
      <c r="K1201" s="295" t="s">
        <v>1603</v>
      </c>
      <c r="L1201" s="286">
        <v>0</v>
      </c>
      <c r="M1201" s="295" t="s">
        <v>16372</v>
      </c>
    </row>
    <row r="1202" spans="1:13" ht="15" customHeight="1" x14ac:dyDescent="0.25">
      <c r="A1202" s="295" t="s">
        <v>5011</v>
      </c>
      <c r="B1202" s="295" t="s">
        <v>5011</v>
      </c>
      <c r="C1202" s="295" t="s">
        <v>5012</v>
      </c>
      <c r="D1202" s="295" t="s">
        <v>5012</v>
      </c>
      <c r="E1202" s="295" t="s">
        <v>5013</v>
      </c>
      <c r="F1202" s="295" t="s">
        <v>5014</v>
      </c>
      <c r="G1202" s="295" t="s">
        <v>1676</v>
      </c>
      <c r="H1202" s="295" t="s">
        <v>1589</v>
      </c>
      <c r="I1202" s="295" t="s">
        <v>1598</v>
      </c>
      <c r="J1202" s="295" t="s">
        <v>3189</v>
      </c>
      <c r="K1202" s="295" t="s">
        <v>1603</v>
      </c>
      <c r="L1202" s="287">
        <v>7</v>
      </c>
      <c r="M1202" s="295" t="s">
        <v>171</v>
      </c>
    </row>
    <row r="1203" spans="1:13" ht="15" customHeight="1" x14ac:dyDescent="0.25">
      <c r="A1203" s="295" t="s">
        <v>5015</v>
      </c>
      <c r="B1203" s="295" t="s">
        <v>5015</v>
      </c>
      <c r="C1203" s="295" t="s">
        <v>5016</v>
      </c>
      <c r="D1203" s="295" t="s">
        <v>5016</v>
      </c>
      <c r="E1203" s="295" t="s">
        <v>5017</v>
      </c>
      <c r="F1203" s="295" t="s">
        <v>5014</v>
      </c>
      <c r="G1203" s="295" t="s">
        <v>1678</v>
      </c>
      <c r="H1203" s="295" t="s">
        <v>1589</v>
      </c>
      <c r="I1203" s="295" t="s">
        <v>1598</v>
      </c>
      <c r="J1203" s="295" t="s">
        <v>3189</v>
      </c>
      <c r="K1203" s="295" t="s">
        <v>1603</v>
      </c>
      <c r="L1203" s="286">
        <v>7</v>
      </c>
      <c r="M1203" s="295" t="s">
        <v>171</v>
      </c>
    </row>
    <row r="1204" spans="1:13" ht="15" customHeight="1" x14ac:dyDescent="0.25">
      <c r="A1204" s="295" t="s">
        <v>5019</v>
      </c>
      <c r="B1204" s="295" t="s">
        <v>5019</v>
      </c>
      <c r="C1204" s="295" t="s">
        <v>5020</v>
      </c>
      <c r="D1204" s="295" t="s">
        <v>5020</v>
      </c>
      <c r="E1204" s="295" t="s">
        <v>5021</v>
      </c>
      <c r="F1204" s="295" t="s">
        <v>2073</v>
      </c>
      <c r="G1204" s="295" t="s">
        <v>1678</v>
      </c>
      <c r="H1204" s="295" t="s">
        <v>1589</v>
      </c>
      <c r="I1204" s="295" t="s">
        <v>1598</v>
      </c>
      <c r="J1204" s="295" t="s">
        <v>3189</v>
      </c>
      <c r="K1204" s="295" t="s">
        <v>1603</v>
      </c>
      <c r="L1204" s="286">
        <v>1</v>
      </c>
      <c r="M1204" s="295" t="s">
        <v>171</v>
      </c>
    </row>
    <row r="1205" spans="1:13" ht="15" customHeight="1" x14ac:dyDescent="0.25">
      <c r="A1205" s="295" t="s">
        <v>5023</v>
      </c>
      <c r="B1205" s="295" t="s">
        <v>5023</v>
      </c>
      <c r="C1205" s="295" t="s">
        <v>5024</v>
      </c>
      <c r="D1205" s="295" t="s">
        <v>5024</v>
      </c>
      <c r="E1205" s="295" t="s">
        <v>5021</v>
      </c>
      <c r="F1205" s="295" t="s">
        <v>5025</v>
      </c>
      <c r="G1205" s="295" t="s">
        <v>1678</v>
      </c>
      <c r="H1205" s="295" t="s">
        <v>1589</v>
      </c>
      <c r="I1205" s="295" t="s">
        <v>1598</v>
      </c>
      <c r="J1205" s="295" t="s">
        <v>3189</v>
      </c>
      <c r="K1205" s="295" t="s">
        <v>1603</v>
      </c>
      <c r="L1205" s="286">
        <v>8</v>
      </c>
      <c r="M1205" s="295" t="s">
        <v>171</v>
      </c>
    </row>
    <row r="1206" spans="1:13" ht="15" customHeight="1" x14ac:dyDescent="0.25">
      <c r="A1206" s="295" t="s">
        <v>5026</v>
      </c>
      <c r="B1206" s="295" t="s">
        <v>5026</v>
      </c>
      <c r="C1206" s="295" t="s">
        <v>5027</v>
      </c>
      <c r="D1206" s="295" t="s">
        <v>5027</v>
      </c>
      <c r="E1206" s="295" t="s">
        <v>1606</v>
      </c>
      <c r="F1206" s="295" t="s">
        <v>5028</v>
      </c>
      <c r="G1206" s="295" t="s">
        <v>168</v>
      </c>
      <c r="H1206" s="295" t="s">
        <v>1589</v>
      </c>
      <c r="I1206" s="295" t="s">
        <v>1598</v>
      </c>
      <c r="J1206" s="295" t="s">
        <v>3189</v>
      </c>
      <c r="K1206" s="295" t="s">
        <v>1603</v>
      </c>
      <c r="L1206" s="286">
        <v>0</v>
      </c>
      <c r="M1206" s="295" t="s">
        <v>16372</v>
      </c>
    </row>
    <row r="1207" spans="1:13" ht="15" customHeight="1" x14ac:dyDescent="0.25">
      <c r="A1207" s="295" t="s">
        <v>5018</v>
      </c>
      <c r="B1207" s="295" t="s">
        <v>5015</v>
      </c>
      <c r="C1207" s="295" t="s">
        <v>5029</v>
      </c>
      <c r="D1207" s="295" t="s">
        <v>5016</v>
      </c>
      <c r="E1207" s="295" t="s">
        <v>5013</v>
      </c>
      <c r="F1207" s="295" t="s">
        <v>5014</v>
      </c>
      <c r="G1207" s="295" t="s">
        <v>168</v>
      </c>
      <c r="H1207" s="295" t="s">
        <v>1632</v>
      </c>
      <c r="I1207" s="295" t="s">
        <v>1598</v>
      </c>
      <c r="J1207" s="295" t="s">
        <v>3189</v>
      </c>
      <c r="K1207" s="295" t="s">
        <v>1603</v>
      </c>
      <c r="L1207" s="286">
        <v>1</v>
      </c>
      <c r="M1207" s="295" t="s">
        <v>171</v>
      </c>
    </row>
    <row r="1208" spans="1:13" ht="15" customHeight="1" x14ac:dyDescent="0.25">
      <c r="A1208" s="295" t="s">
        <v>5030</v>
      </c>
      <c r="B1208" s="295" t="s">
        <v>5031</v>
      </c>
      <c r="C1208" s="295" t="s">
        <v>5032</v>
      </c>
      <c r="D1208" s="295" t="s">
        <v>5033</v>
      </c>
      <c r="E1208" s="295" t="s">
        <v>1606</v>
      </c>
      <c r="F1208" s="295" t="s">
        <v>5034</v>
      </c>
      <c r="G1208" s="295" t="s">
        <v>168</v>
      </c>
      <c r="H1208" s="295" t="s">
        <v>1632</v>
      </c>
      <c r="I1208" s="295" t="s">
        <v>1598</v>
      </c>
      <c r="J1208" s="295" t="s">
        <v>3189</v>
      </c>
      <c r="K1208" s="295" t="s">
        <v>1603</v>
      </c>
      <c r="L1208" s="286">
        <v>0</v>
      </c>
      <c r="M1208" s="295" t="s">
        <v>16372</v>
      </c>
    </row>
    <row r="1209" spans="1:13" ht="15" customHeight="1" x14ac:dyDescent="0.25">
      <c r="A1209" s="295" t="s">
        <v>5022</v>
      </c>
      <c r="B1209" s="295" t="s">
        <v>5019</v>
      </c>
      <c r="C1209" s="295" t="s">
        <v>5035</v>
      </c>
      <c r="D1209" s="295" t="s">
        <v>5020</v>
      </c>
      <c r="E1209" s="295" t="s">
        <v>5036</v>
      </c>
      <c r="F1209" s="295" t="s">
        <v>5037</v>
      </c>
      <c r="G1209" s="295" t="s">
        <v>168</v>
      </c>
      <c r="H1209" s="295" t="s">
        <v>1632</v>
      </c>
      <c r="I1209" s="295" t="s">
        <v>1598</v>
      </c>
      <c r="J1209" s="295" t="s">
        <v>3189</v>
      </c>
      <c r="K1209" s="295" t="s">
        <v>1603</v>
      </c>
      <c r="L1209" s="286">
        <v>1</v>
      </c>
      <c r="M1209" s="295" t="s">
        <v>171</v>
      </c>
    </row>
    <row r="1210" spans="1:13" ht="15" customHeight="1" x14ac:dyDescent="0.25">
      <c r="A1210" s="295" t="s">
        <v>3464</v>
      </c>
      <c r="B1210" s="295" t="s">
        <v>3464</v>
      </c>
      <c r="C1210" s="295" t="s">
        <v>3466</v>
      </c>
      <c r="D1210" s="295" t="s">
        <v>3466</v>
      </c>
      <c r="E1210" s="295" t="s">
        <v>5038</v>
      </c>
      <c r="F1210" s="295" t="s">
        <v>3467</v>
      </c>
      <c r="G1210" s="295" t="s">
        <v>168</v>
      </c>
      <c r="H1210" s="295" t="s">
        <v>1589</v>
      </c>
      <c r="I1210" s="295" t="s">
        <v>1598</v>
      </c>
      <c r="J1210" s="295" t="s">
        <v>3189</v>
      </c>
      <c r="K1210" s="295" t="s">
        <v>1603</v>
      </c>
      <c r="L1210" s="286">
        <v>5</v>
      </c>
      <c r="M1210" s="295" t="s">
        <v>171</v>
      </c>
    </row>
    <row r="1211" spans="1:13" ht="15" customHeight="1" x14ac:dyDescent="0.25">
      <c r="A1211" s="295" t="s">
        <v>5039</v>
      </c>
      <c r="B1211" s="295" t="s">
        <v>5039</v>
      </c>
      <c r="C1211" s="295" t="s">
        <v>5040</v>
      </c>
      <c r="D1211" s="295" t="s">
        <v>5040</v>
      </c>
      <c r="E1211" s="295" t="s">
        <v>1606</v>
      </c>
      <c r="F1211" s="295" t="s">
        <v>5041</v>
      </c>
      <c r="G1211" s="295" t="s">
        <v>168</v>
      </c>
      <c r="H1211" s="295" t="s">
        <v>1589</v>
      </c>
      <c r="I1211" s="295" t="s">
        <v>1598</v>
      </c>
      <c r="J1211" s="295" t="s">
        <v>3189</v>
      </c>
      <c r="K1211" s="295" t="s">
        <v>1603</v>
      </c>
      <c r="L1211" s="286">
        <v>0</v>
      </c>
      <c r="M1211" s="295" t="s">
        <v>16372</v>
      </c>
    </row>
    <row r="1212" spans="1:13" ht="15" customHeight="1" x14ac:dyDescent="0.25">
      <c r="A1212" s="295" t="s">
        <v>5042</v>
      </c>
      <c r="B1212" s="295" t="s">
        <v>5042</v>
      </c>
      <c r="C1212" s="295" t="s">
        <v>5043</v>
      </c>
      <c r="D1212" s="295" t="s">
        <v>5043</v>
      </c>
      <c r="E1212" s="295" t="s">
        <v>5044</v>
      </c>
      <c r="F1212" s="295" t="s">
        <v>5045</v>
      </c>
      <c r="G1212" s="295" t="s">
        <v>168</v>
      </c>
      <c r="H1212" s="295" t="s">
        <v>1589</v>
      </c>
      <c r="I1212" s="295" t="s">
        <v>1598</v>
      </c>
      <c r="J1212" s="295" t="s">
        <v>3189</v>
      </c>
      <c r="K1212" s="295" t="s">
        <v>1603</v>
      </c>
      <c r="L1212" s="286">
        <v>0</v>
      </c>
      <c r="M1212" s="295" t="s">
        <v>16372</v>
      </c>
    </row>
    <row r="1213" spans="1:13" ht="15" customHeight="1" x14ac:dyDescent="0.25">
      <c r="A1213" s="295" t="s">
        <v>5047</v>
      </c>
      <c r="B1213" s="295" t="s">
        <v>5048</v>
      </c>
      <c r="C1213" s="295" t="s">
        <v>5049</v>
      </c>
      <c r="D1213" s="295" t="s">
        <v>5050</v>
      </c>
      <c r="E1213" s="295" t="s">
        <v>1606</v>
      </c>
      <c r="F1213" s="295" t="s">
        <v>5051</v>
      </c>
      <c r="G1213" s="295" t="s">
        <v>168</v>
      </c>
      <c r="H1213" s="295" t="s">
        <v>1632</v>
      </c>
      <c r="I1213" s="295" t="s">
        <v>1598</v>
      </c>
      <c r="J1213" s="295" t="s">
        <v>3189</v>
      </c>
      <c r="K1213" s="295" t="s">
        <v>1603</v>
      </c>
      <c r="L1213" s="286">
        <v>0</v>
      </c>
      <c r="M1213" s="295" t="s">
        <v>16372</v>
      </c>
    </row>
    <row r="1214" spans="1:13" ht="15" customHeight="1" x14ac:dyDescent="0.25">
      <c r="A1214" s="295" t="s">
        <v>5052</v>
      </c>
      <c r="B1214" s="295" t="s">
        <v>5052</v>
      </c>
      <c r="C1214" s="295" t="s">
        <v>5053</v>
      </c>
      <c r="D1214" s="295" t="s">
        <v>5053</v>
      </c>
      <c r="E1214" s="295" t="s">
        <v>1606</v>
      </c>
      <c r="F1214" s="295" t="s">
        <v>5054</v>
      </c>
      <c r="G1214" s="295" t="s">
        <v>168</v>
      </c>
      <c r="H1214" s="295" t="s">
        <v>1589</v>
      </c>
      <c r="I1214" s="295" t="s">
        <v>1598</v>
      </c>
      <c r="J1214" s="295" t="s">
        <v>3189</v>
      </c>
      <c r="K1214" s="295" t="s">
        <v>1603</v>
      </c>
      <c r="L1214" s="286">
        <v>0</v>
      </c>
      <c r="M1214" s="295" t="s">
        <v>16372</v>
      </c>
    </row>
    <row r="1215" spans="1:13" ht="15" customHeight="1" x14ac:dyDescent="0.25">
      <c r="A1215" s="295" t="s">
        <v>5055</v>
      </c>
      <c r="B1215" s="295" t="s">
        <v>5055</v>
      </c>
      <c r="C1215" s="295" t="s">
        <v>5056</v>
      </c>
      <c r="D1215" s="295" t="s">
        <v>5056</v>
      </c>
      <c r="E1215" s="295" t="s">
        <v>5057</v>
      </c>
      <c r="F1215" s="295" t="s">
        <v>5058</v>
      </c>
      <c r="G1215" s="295" t="s">
        <v>168</v>
      </c>
      <c r="H1215" s="295" t="s">
        <v>1589</v>
      </c>
      <c r="I1215" s="295" t="s">
        <v>1598</v>
      </c>
      <c r="J1215" s="295" t="s">
        <v>3189</v>
      </c>
      <c r="K1215" s="295" t="s">
        <v>1603</v>
      </c>
      <c r="L1215" s="286">
        <v>0</v>
      </c>
      <c r="M1215" s="295" t="s">
        <v>16372</v>
      </c>
    </row>
    <row r="1216" spans="1:13" ht="15" customHeight="1" x14ac:dyDescent="0.25">
      <c r="A1216" s="295" t="s">
        <v>5059</v>
      </c>
      <c r="B1216" s="295" t="s">
        <v>5059</v>
      </c>
      <c r="C1216" s="295" t="s">
        <v>5060</v>
      </c>
      <c r="D1216" s="295" t="s">
        <v>5060</v>
      </c>
      <c r="E1216" s="295" t="s">
        <v>1606</v>
      </c>
      <c r="F1216" s="295" t="s">
        <v>5061</v>
      </c>
      <c r="G1216" s="295" t="s">
        <v>168</v>
      </c>
      <c r="H1216" s="295" t="s">
        <v>1589</v>
      </c>
      <c r="I1216" s="295" t="s">
        <v>1598</v>
      </c>
      <c r="J1216" s="295" t="s">
        <v>3189</v>
      </c>
      <c r="K1216" s="295" t="s">
        <v>1603</v>
      </c>
      <c r="L1216" s="286">
        <v>0</v>
      </c>
      <c r="M1216" s="295" t="s">
        <v>16372</v>
      </c>
    </row>
    <row r="1217" spans="1:13" ht="15" customHeight="1" x14ac:dyDescent="0.25">
      <c r="A1217" s="295" t="s">
        <v>5062</v>
      </c>
      <c r="B1217" s="295" t="s">
        <v>5062</v>
      </c>
      <c r="C1217" s="295" t="s">
        <v>5063</v>
      </c>
      <c r="D1217" s="295" t="s">
        <v>5063</v>
      </c>
      <c r="E1217" s="295" t="s">
        <v>5064</v>
      </c>
      <c r="F1217" s="295" t="s">
        <v>5065</v>
      </c>
      <c r="G1217" s="295" t="s">
        <v>168</v>
      </c>
      <c r="H1217" s="295" t="s">
        <v>1589</v>
      </c>
      <c r="I1217" s="295" t="s">
        <v>1598</v>
      </c>
      <c r="J1217" s="295" t="s">
        <v>3189</v>
      </c>
      <c r="K1217" s="295" t="s">
        <v>1603</v>
      </c>
      <c r="L1217" s="286">
        <v>2</v>
      </c>
      <c r="M1217" s="295" t="s">
        <v>171</v>
      </c>
    </row>
    <row r="1218" spans="1:13" ht="15" customHeight="1" x14ac:dyDescent="0.25">
      <c r="A1218" s="295" t="s">
        <v>5066</v>
      </c>
      <c r="B1218" s="295" t="s">
        <v>5067</v>
      </c>
      <c r="C1218" s="295" t="s">
        <v>5068</v>
      </c>
      <c r="D1218" s="295" t="s">
        <v>5069</v>
      </c>
      <c r="E1218" s="295" t="s">
        <v>3833</v>
      </c>
      <c r="F1218" s="295" t="s">
        <v>5070</v>
      </c>
      <c r="G1218" s="295" t="s">
        <v>168</v>
      </c>
      <c r="H1218" s="295" t="s">
        <v>1632</v>
      </c>
      <c r="I1218" s="295" t="s">
        <v>1598</v>
      </c>
      <c r="J1218" s="295" t="s">
        <v>3189</v>
      </c>
      <c r="K1218" s="295" t="s">
        <v>1603</v>
      </c>
      <c r="L1218" s="286">
        <v>0</v>
      </c>
      <c r="M1218" s="295" t="s">
        <v>16372</v>
      </c>
    </row>
    <row r="1219" spans="1:13" ht="15" customHeight="1" x14ac:dyDescent="0.25">
      <c r="A1219" s="295" t="s">
        <v>5071</v>
      </c>
      <c r="B1219" s="295" t="s">
        <v>5071</v>
      </c>
      <c r="C1219" s="295" t="s">
        <v>976</v>
      </c>
      <c r="D1219" s="295" t="s">
        <v>976</v>
      </c>
      <c r="E1219" s="295" t="s">
        <v>1606</v>
      </c>
      <c r="F1219" s="295" t="s">
        <v>5072</v>
      </c>
      <c r="G1219" s="295" t="s">
        <v>168</v>
      </c>
      <c r="H1219" s="295" t="s">
        <v>1589</v>
      </c>
      <c r="I1219" s="295" t="s">
        <v>1598</v>
      </c>
      <c r="J1219" s="295" t="s">
        <v>3189</v>
      </c>
      <c r="K1219" s="295" t="s">
        <v>1603</v>
      </c>
      <c r="L1219" s="286">
        <v>9</v>
      </c>
      <c r="M1219" s="295" t="s">
        <v>171</v>
      </c>
    </row>
    <row r="1220" spans="1:13" ht="15" customHeight="1" x14ac:dyDescent="0.25">
      <c r="A1220" s="295" t="s">
        <v>5046</v>
      </c>
      <c r="B1220" s="295" t="s">
        <v>5042</v>
      </c>
      <c r="C1220" s="295" t="s">
        <v>5074</v>
      </c>
      <c r="D1220" s="295" t="s">
        <v>5043</v>
      </c>
      <c r="E1220" s="295" t="s">
        <v>5075</v>
      </c>
      <c r="F1220" s="295" t="s">
        <v>5045</v>
      </c>
      <c r="G1220" s="295" t="s">
        <v>1678</v>
      </c>
      <c r="H1220" s="295" t="s">
        <v>1632</v>
      </c>
      <c r="I1220" s="295" t="s">
        <v>1598</v>
      </c>
      <c r="J1220" s="295" t="s">
        <v>3189</v>
      </c>
      <c r="K1220" s="295" t="s">
        <v>1603</v>
      </c>
      <c r="L1220" s="286">
        <v>0</v>
      </c>
      <c r="M1220" s="295" t="s">
        <v>16372</v>
      </c>
    </row>
    <row r="1221" spans="1:13" ht="15" customHeight="1" x14ac:dyDescent="0.25">
      <c r="A1221" s="295" t="s">
        <v>4995</v>
      </c>
      <c r="B1221" s="295" t="s">
        <v>4995</v>
      </c>
      <c r="C1221" s="295" t="s">
        <v>4997</v>
      </c>
      <c r="D1221" s="295" t="s">
        <v>4997</v>
      </c>
      <c r="E1221" s="295" t="s">
        <v>5076</v>
      </c>
      <c r="F1221" s="295" t="s">
        <v>4999</v>
      </c>
      <c r="G1221" s="295" t="s">
        <v>168</v>
      </c>
      <c r="H1221" s="295" t="s">
        <v>1589</v>
      </c>
      <c r="I1221" s="295" t="s">
        <v>1598</v>
      </c>
      <c r="J1221" s="295" t="s">
        <v>3189</v>
      </c>
      <c r="K1221" s="295" t="s">
        <v>1603</v>
      </c>
      <c r="L1221" s="286">
        <v>7</v>
      </c>
      <c r="M1221" s="295" t="s">
        <v>171</v>
      </c>
    </row>
    <row r="1222" spans="1:13" ht="15" customHeight="1" x14ac:dyDescent="0.25">
      <c r="A1222" s="295" t="s">
        <v>5077</v>
      </c>
      <c r="B1222" s="295" t="s">
        <v>5077</v>
      </c>
      <c r="C1222" s="295" t="s">
        <v>5078</v>
      </c>
      <c r="D1222" s="295" t="s">
        <v>5078</v>
      </c>
      <c r="E1222" s="295" t="s">
        <v>1606</v>
      </c>
      <c r="F1222" s="295" t="s">
        <v>5079</v>
      </c>
      <c r="G1222" s="295" t="s">
        <v>1594</v>
      </c>
      <c r="H1222" s="295" t="s">
        <v>1589</v>
      </c>
      <c r="I1222" s="295" t="s">
        <v>1598</v>
      </c>
      <c r="J1222" s="295" t="s">
        <v>3189</v>
      </c>
      <c r="L1222" s="286">
        <v>0</v>
      </c>
      <c r="M1222" s="295" t="s">
        <v>16372</v>
      </c>
    </row>
    <row r="1223" spans="1:13" ht="15" customHeight="1" x14ac:dyDescent="0.25">
      <c r="A1223" s="295" t="s">
        <v>5080</v>
      </c>
      <c r="B1223" s="295" t="s">
        <v>5080</v>
      </c>
      <c r="C1223" s="295" t="s">
        <v>5081</v>
      </c>
      <c r="D1223" s="295" t="s">
        <v>5081</v>
      </c>
      <c r="E1223" s="295" t="s">
        <v>5036</v>
      </c>
      <c r="F1223" s="295" t="s">
        <v>5082</v>
      </c>
      <c r="G1223" s="295" t="s">
        <v>168</v>
      </c>
      <c r="H1223" s="295" t="s">
        <v>1589</v>
      </c>
      <c r="I1223" s="295" t="s">
        <v>1598</v>
      </c>
      <c r="J1223" s="295" t="s">
        <v>3189</v>
      </c>
      <c r="K1223" s="295" t="s">
        <v>1603</v>
      </c>
      <c r="L1223" s="286">
        <v>9</v>
      </c>
      <c r="M1223" s="295" t="s">
        <v>171</v>
      </c>
    </row>
    <row r="1224" spans="1:13" ht="15" customHeight="1" x14ac:dyDescent="0.25">
      <c r="A1224" s="295" t="s">
        <v>5083</v>
      </c>
      <c r="B1224" s="295" t="s">
        <v>5083</v>
      </c>
      <c r="C1224" s="295" t="s">
        <v>5084</v>
      </c>
      <c r="D1224" s="295" t="s">
        <v>5084</v>
      </c>
      <c r="E1224" s="295" t="s">
        <v>1606</v>
      </c>
      <c r="F1224" s="295" t="s">
        <v>5085</v>
      </c>
      <c r="G1224" s="295" t="s">
        <v>168</v>
      </c>
      <c r="H1224" s="295" t="s">
        <v>1589</v>
      </c>
      <c r="I1224" s="295" t="s">
        <v>1598</v>
      </c>
      <c r="J1224" s="295" t="s">
        <v>3189</v>
      </c>
      <c r="K1224" s="295" t="s">
        <v>1603</v>
      </c>
      <c r="L1224" s="286">
        <v>0</v>
      </c>
      <c r="M1224" s="295" t="s">
        <v>16372</v>
      </c>
    </row>
    <row r="1225" spans="1:13" ht="15" customHeight="1" x14ac:dyDescent="0.25">
      <c r="A1225" s="295" t="s">
        <v>5086</v>
      </c>
      <c r="B1225" s="295" t="s">
        <v>5086</v>
      </c>
      <c r="C1225" s="295" t="s">
        <v>5087</v>
      </c>
      <c r="D1225" s="295" t="s">
        <v>5087</v>
      </c>
      <c r="E1225" s="295" t="s">
        <v>3871</v>
      </c>
      <c r="F1225" s="295" t="s">
        <v>5088</v>
      </c>
      <c r="G1225" s="295" t="s">
        <v>168</v>
      </c>
      <c r="H1225" s="295" t="s">
        <v>1589</v>
      </c>
      <c r="I1225" s="295" t="s">
        <v>1598</v>
      </c>
      <c r="J1225" s="295" t="s">
        <v>5089</v>
      </c>
      <c r="K1225" s="295" t="s">
        <v>2550</v>
      </c>
      <c r="L1225" s="286">
        <v>5</v>
      </c>
      <c r="M1225" s="295" t="s">
        <v>171</v>
      </c>
    </row>
    <row r="1226" spans="1:13" ht="15" customHeight="1" x14ac:dyDescent="0.25">
      <c r="A1226" s="295" t="s">
        <v>5090</v>
      </c>
      <c r="B1226" s="295" t="s">
        <v>5090</v>
      </c>
      <c r="C1226" s="295" t="s">
        <v>5091</v>
      </c>
      <c r="D1226" s="295" t="s">
        <v>5091</v>
      </c>
      <c r="E1226" s="295" t="s">
        <v>1978</v>
      </c>
      <c r="F1226" s="295" t="s">
        <v>5092</v>
      </c>
      <c r="G1226" s="295" t="s">
        <v>1594</v>
      </c>
      <c r="H1226" s="295" t="s">
        <v>1589</v>
      </c>
      <c r="I1226" s="295" t="s">
        <v>1598</v>
      </c>
      <c r="J1226" s="295" t="s">
        <v>5089</v>
      </c>
      <c r="L1226" s="286">
        <v>6</v>
      </c>
      <c r="M1226" s="295" t="s">
        <v>171</v>
      </c>
    </row>
    <row r="1227" spans="1:13" ht="15" customHeight="1" x14ac:dyDescent="0.25">
      <c r="A1227" s="295" t="s">
        <v>480</v>
      </c>
      <c r="B1227" s="295" t="s">
        <v>480</v>
      </c>
      <c r="C1227" s="295" t="s">
        <v>479</v>
      </c>
      <c r="D1227" s="295" t="s">
        <v>479</v>
      </c>
      <c r="E1227" s="295" t="s">
        <v>5093</v>
      </c>
      <c r="F1227" s="295" t="s">
        <v>5088</v>
      </c>
      <c r="G1227" s="295" t="s">
        <v>168</v>
      </c>
      <c r="H1227" s="295" t="s">
        <v>1589</v>
      </c>
      <c r="I1227" s="295" t="s">
        <v>1598</v>
      </c>
      <c r="J1227" s="295" t="s">
        <v>5089</v>
      </c>
      <c r="K1227" s="295" t="s">
        <v>2550</v>
      </c>
      <c r="L1227" s="286">
        <v>7</v>
      </c>
      <c r="M1227" s="295" t="s">
        <v>171</v>
      </c>
    </row>
    <row r="1228" spans="1:13" ht="15" customHeight="1" x14ac:dyDescent="0.25">
      <c r="A1228" s="295" t="s">
        <v>5094</v>
      </c>
      <c r="B1228" s="295" t="s">
        <v>5094</v>
      </c>
      <c r="C1228" s="295" t="s">
        <v>5095</v>
      </c>
      <c r="D1228" s="295" t="s">
        <v>5095</v>
      </c>
      <c r="E1228" s="295" t="s">
        <v>1606</v>
      </c>
      <c r="F1228" s="295" t="s">
        <v>5096</v>
      </c>
      <c r="G1228" s="295" t="s">
        <v>1594</v>
      </c>
      <c r="H1228" s="295" t="s">
        <v>1589</v>
      </c>
      <c r="I1228" s="295" t="s">
        <v>1598</v>
      </c>
      <c r="J1228" s="295" t="s">
        <v>671</v>
      </c>
      <c r="L1228" s="286">
        <v>9</v>
      </c>
      <c r="M1228" s="295" t="s">
        <v>171</v>
      </c>
    </row>
    <row r="1229" spans="1:13" ht="15" customHeight="1" x14ac:dyDescent="0.25">
      <c r="A1229" s="295" t="s">
        <v>5097</v>
      </c>
      <c r="B1229" s="295" t="s">
        <v>5097</v>
      </c>
      <c r="C1229" s="295" t="s">
        <v>5098</v>
      </c>
      <c r="D1229" s="295" t="s">
        <v>5098</v>
      </c>
      <c r="E1229" s="295" t="s">
        <v>1606</v>
      </c>
      <c r="F1229" s="295" t="s">
        <v>5096</v>
      </c>
      <c r="G1229" s="295" t="s">
        <v>168</v>
      </c>
      <c r="H1229" s="295" t="s">
        <v>1589</v>
      </c>
      <c r="I1229" s="295" t="s">
        <v>1598</v>
      </c>
      <c r="J1229" s="295" t="s">
        <v>671</v>
      </c>
      <c r="K1229" s="295" t="s">
        <v>1325</v>
      </c>
      <c r="L1229" s="286">
        <v>9</v>
      </c>
      <c r="M1229" s="295" t="s">
        <v>171</v>
      </c>
    </row>
    <row r="1230" spans="1:13" ht="15" customHeight="1" x14ac:dyDescent="0.25">
      <c r="A1230" s="295" t="s">
        <v>5099</v>
      </c>
      <c r="B1230" s="295" t="s">
        <v>5099</v>
      </c>
      <c r="C1230" s="295" t="s">
        <v>5100</v>
      </c>
      <c r="D1230" s="295" t="s">
        <v>5100</v>
      </c>
      <c r="E1230" s="295" t="s">
        <v>3573</v>
      </c>
      <c r="F1230" s="295" t="s">
        <v>5101</v>
      </c>
      <c r="G1230" s="295" t="s">
        <v>1594</v>
      </c>
      <c r="H1230" s="295" t="s">
        <v>1589</v>
      </c>
      <c r="I1230" s="295" t="s">
        <v>1714</v>
      </c>
      <c r="J1230" s="295" t="s">
        <v>174</v>
      </c>
      <c r="L1230" s="286">
        <v>0</v>
      </c>
      <c r="M1230" s="295" t="s">
        <v>16372</v>
      </c>
    </row>
    <row r="1231" spans="1:13" ht="15" customHeight="1" x14ac:dyDescent="0.25">
      <c r="A1231" s="295" t="s">
        <v>5102</v>
      </c>
      <c r="B1231" s="295" t="s">
        <v>5102</v>
      </c>
      <c r="C1231" s="295" t="s">
        <v>5103</v>
      </c>
      <c r="D1231" s="295" t="s">
        <v>5103</v>
      </c>
      <c r="E1231" s="295" t="s">
        <v>2665</v>
      </c>
      <c r="F1231" s="295" t="s">
        <v>5104</v>
      </c>
      <c r="G1231" s="295" t="s">
        <v>168</v>
      </c>
      <c r="H1231" s="295" t="s">
        <v>1589</v>
      </c>
      <c r="I1231" s="295" t="s">
        <v>1714</v>
      </c>
      <c r="J1231" s="295" t="s">
        <v>174</v>
      </c>
      <c r="K1231" s="295" t="s">
        <v>1892</v>
      </c>
      <c r="L1231" s="286">
        <v>0</v>
      </c>
      <c r="M1231" s="295" t="s">
        <v>16372</v>
      </c>
    </row>
    <row r="1232" spans="1:13" ht="15" customHeight="1" x14ac:dyDescent="0.25">
      <c r="A1232" s="295" t="s">
        <v>1505</v>
      </c>
      <c r="B1232" s="295" t="s">
        <v>1505</v>
      </c>
      <c r="C1232" s="295" t="s">
        <v>1506</v>
      </c>
      <c r="D1232" s="295" t="s">
        <v>1506</v>
      </c>
      <c r="E1232" s="295" t="s">
        <v>1606</v>
      </c>
      <c r="F1232" s="295" t="s">
        <v>5105</v>
      </c>
      <c r="G1232" s="295" t="s">
        <v>168</v>
      </c>
      <c r="H1232" s="295" t="s">
        <v>1589</v>
      </c>
      <c r="I1232" s="295" t="s">
        <v>1598</v>
      </c>
      <c r="J1232" s="295" t="s">
        <v>177</v>
      </c>
      <c r="K1232" s="295" t="s">
        <v>1603</v>
      </c>
      <c r="L1232" s="286">
        <v>0</v>
      </c>
      <c r="M1232" s="295" t="s">
        <v>16372</v>
      </c>
    </row>
    <row r="1233" spans="1:13" ht="15" customHeight="1" x14ac:dyDescent="0.25">
      <c r="A1233" s="295" t="s">
        <v>5106</v>
      </c>
      <c r="B1233" s="295" t="s">
        <v>5106</v>
      </c>
      <c r="C1233" s="295" t="s">
        <v>5107</v>
      </c>
      <c r="D1233" s="295" t="s">
        <v>5107</v>
      </c>
      <c r="E1233" s="295" t="s">
        <v>1606</v>
      </c>
      <c r="F1233" s="295" t="s">
        <v>1507</v>
      </c>
      <c r="G1233" s="295" t="s">
        <v>1594</v>
      </c>
      <c r="H1233" s="295" t="s">
        <v>1589</v>
      </c>
      <c r="I1233" s="295" t="s">
        <v>1598</v>
      </c>
      <c r="J1233" s="295" t="s">
        <v>177</v>
      </c>
      <c r="L1233" s="286">
        <v>0</v>
      </c>
      <c r="M1233" s="295" t="s">
        <v>16372</v>
      </c>
    </row>
    <row r="1234" spans="1:13" ht="15" customHeight="1" x14ac:dyDescent="0.25">
      <c r="A1234" s="295" t="s">
        <v>5108</v>
      </c>
      <c r="B1234" s="295" t="s">
        <v>830</v>
      </c>
      <c r="C1234" s="295" t="s">
        <v>5109</v>
      </c>
      <c r="D1234" s="295" t="s">
        <v>831</v>
      </c>
      <c r="E1234" s="295" t="s">
        <v>1606</v>
      </c>
      <c r="F1234" s="295" t="s">
        <v>5110</v>
      </c>
      <c r="G1234" s="295" t="s">
        <v>168</v>
      </c>
      <c r="H1234" s="295" t="s">
        <v>1632</v>
      </c>
      <c r="I1234" s="295" t="s">
        <v>1598</v>
      </c>
      <c r="J1234" s="295" t="s">
        <v>177</v>
      </c>
      <c r="K1234" s="295" t="s">
        <v>1603</v>
      </c>
      <c r="L1234" s="286">
        <v>0</v>
      </c>
      <c r="M1234" s="295" t="s">
        <v>16372</v>
      </c>
    </row>
    <row r="1235" spans="1:13" ht="15" customHeight="1" x14ac:dyDescent="0.25">
      <c r="A1235" s="295" t="s">
        <v>5111</v>
      </c>
      <c r="B1235" s="295" t="s">
        <v>5112</v>
      </c>
      <c r="C1235" s="295" t="s">
        <v>5113</v>
      </c>
      <c r="D1235" s="295" t="s">
        <v>5114</v>
      </c>
      <c r="E1235" s="295" t="s">
        <v>5115</v>
      </c>
      <c r="F1235" s="295" t="s">
        <v>5116</v>
      </c>
      <c r="G1235" s="295" t="s">
        <v>168</v>
      </c>
      <c r="H1235" s="295" t="s">
        <v>1632</v>
      </c>
      <c r="I1235" s="295" t="s">
        <v>1598</v>
      </c>
      <c r="J1235" s="295" t="s">
        <v>177</v>
      </c>
      <c r="K1235" s="295" t="s">
        <v>1230</v>
      </c>
      <c r="L1235" s="286">
        <v>0</v>
      </c>
      <c r="M1235" s="295" t="s">
        <v>16372</v>
      </c>
    </row>
    <row r="1236" spans="1:13" ht="15" customHeight="1" x14ac:dyDescent="0.25">
      <c r="A1236" s="295" t="s">
        <v>5117</v>
      </c>
      <c r="B1236" s="295" t="s">
        <v>5118</v>
      </c>
      <c r="C1236" s="295" t="s">
        <v>5119</v>
      </c>
      <c r="D1236" s="295" t="s">
        <v>5120</v>
      </c>
      <c r="E1236" s="295" t="s">
        <v>2501</v>
      </c>
      <c r="F1236" s="295" t="s">
        <v>5121</v>
      </c>
      <c r="G1236" s="295" t="s">
        <v>168</v>
      </c>
      <c r="H1236" s="295" t="s">
        <v>1632</v>
      </c>
      <c r="I1236" s="295" t="s">
        <v>1598</v>
      </c>
      <c r="J1236" s="295" t="s">
        <v>177</v>
      </c>
      <c r="K1236" s="295" t="s">
        <v>1603</v>
      </c>
      <c r="L1236" s="286">
        <v>0</v>
      </c>
      <c r="M1236" s="295" t="s">
        <v>16372</v>
      </c>
    </row>
    <row r="1237" spans="1:13" ht="15" customHeight="1" x14ac:dyDescent="0.25">
      <c r="A1237" s="295" t="s">
        <v>5122</v>
      </c>
      <c r="B1237" s="295" t="s">
        <v>5122</v>
      </c>
      <c r="C1237" s="295" t="s">
        <v>5123</v>
      </c>
      <c r="D1237" s="295" t="s">
        <v>5123</v>
      </c>
      <c r="E1237" s="295" t="s">
        <v>1606</v>
      </c>
      <c r="F1237" s="295" t="s">
        <v>5124</v>
      </c>
      <c r="G1237" s="295" t="s">
        <v>1594</v>
      </c>
      <c r="H1237" s="295" t="s">
        <v>1589</v>
      </c>
      <c r="I1237" s="295" t="s">
        <v>1598</v>
      </c>
      <c r="J1237" s="295" t="s">
        <v>177</v>
      </c>
      <c r="L1237" s="286">
        <v>0</v>
      </c>
      <c r="M1237" s="295" t="s">
        <v>16372</v>
      </c>
    </row>
    <row r="1238" spans="1:13" ht="15" customHeight="1" x14ac:dyDescent="0.25">
      <c r="A1238" s="295" t="s">
        <v>5125</v>
      </c>
      <c r="B1238" s="295" t="s">
        <v>5126</v>
      </c>
      <c r="C1238" s="295" t="s">
        <v>5127</v>
      </c>
      <c r="D1238" s="295" t="s">
        <v>5128</v>
      </c>
      <c r="E1238" s="295" t="s">
        <v>2357</v>
      </c>
      <c r="F1238" s="295" t="s">
        <v>5129</v>
      </c>
      <c r="G1238" s="295" t="s">
        <v>168</v>
      </c>
      <c r="H1238" s="295" t="s">
        <v>1632</v>
      </c>
      <c r="I1238" s="295" t="s">
        <v>1598</v>
      </c>
      <c r="J1238" s="295" t="s">
        <v>177</v>
      </c>
      <c r="K1238" s="295" t="s">
        <v>1603</v>
      </c>
      <c r="L1238" s="286">
        <v>0</v>
      </c>
      <c r="M1238" s="295" t="s">
        <v>16372</v>
      </c>
    </row>
    <row r="1239" spans="1:13" ht="15" customHeight="1" x14ac:dyDescent="0.25">
      <c r="A1239" s="295" t="s">
        <v>5130</v>
      </c>
      <c r="B1239" s="295" t="s">
        <v>5131</v>
      </c>
      <c r="C1239" s="295" t="s">
        <v>5132</v>
      </c>
      <c r="D1239" s="295" t="s">
        <v>5133</v>
      </c>
      <c r="E1239" s="295" t="s">
        <v>2719</v>
      </c>
      <c r="F1239" s="295" t="s">
        <v>5134</v>
      </c>
      <c r="G1239" s="295" t="s">
        <v>168</v>
      </c>
      <c r="H1239" s="295" t="s">
        <v>1632</v>
      </c>
      <c r="I1239" s="295" t="s">
        <v>1598</v>
      </c>
      <c r="J1239" s="295" t="s">
        <v>177</v>
      </c>
      <c r="K1239" s="295" t="s">
        <v>1603</v>
      </c>
      <c r="L1239" s="287">
        <v>5</v>
      </c>
      <c r="M1239" s="295" t="s">
        <v>171</v>
      </c>
    </row>
    <row r="1240" spans="1:13" ht="15" customHeight="1" x14ac:dyDescent="0.25">
      <c r="A1240" s="295" t="s">
        <v>5135</v>
      </c>
      <c r="B1240" s="295" t="s">
        <v>5131</v>
      </c>
      <c r="C1240" s="295" t="s">
        <v>5136</v>
      </c>
      <c r="D1240" s="295" t="s">
        <v>5133</v>
      </c>
      <c r="E1240" s="295" t="s">
        <v>5137</v>
      </c>
      <c r="F1240" s="295" t="s">
        <v>5134</v>
      </c>
      <c r="G1240" s="295" t="s">
        <v>1678</v>
      </c>
      <c r="H1240" s="295" t="s">
        <v>1632</v>
      </c>
      <c r="I1240" s="295" t="s">
        <v>1598</v>
      </c>
      <c r="J1240" s="295" t="s">
        <v>177</v>
      </c>
      <c r="K1240" s="295" t="s">
        <v>1603</v>
      </c>
      <c r="L1240" s="286">
        <v>5</v>
      </c>
      <c r="M1240" s="295" t="s">
        <v>171</v>
      </c>
    </row>
    <row r="1241" spans="1:13" ht="15" customHeight="1" x14ac:dyDescent="0.25">
      <c r="A1241" s="295" t="s">
        <v>5138</v>
      </c>
      <c r="B1241" s="295" t="s">
        <v>5138</v>
      </c>
      <c r="C1241" s="295" t="s">
        <v>5139</v>
      </c>
      <c r="D1241" s="295" t="s">
        <v>5139</v>
      </c>
      <c r="E1241" s="295" t="s">
        <v>5140</v>
      </c>
      <c r="F1241" s="295" t="s">
        <v>5141</v>
      </c>
      <c r="G1241" s="295" t="s">
        <v>168</v>
      </c>
      <c r="H1241" s="295" t="s">
        <v>1589</v>
      </c>
      <c r="I1241" s="295" t="s">
        <v>1598</v>
      </c>
      <c r="J1241" s="295" t="s">
        <v>177</v>
      </c>
      <c r="K1241" s="295" t="s">
        <v>1603</v>
      </c>
      <c r="L1241" s="286">
        <v>4</v>
      </c>
      <c r="M1241" s="295" t="s">
        <v>171</v>
      </c>
    </row>
    <row r="1242" spans="1:13" ht="15" customHeight="1" x14ac:dyDescent="0.25">
      <c r="A1242" s="295" t="s">
        <v>5142</v>
      </c>
      <c r="B1242" s="295" t="s">
        <v>5142</v>
      </c>
      <c r="C1242" s="295" t="s">
        <v>5143</v>
      </c>
      <c r="D1242" s="295" t="s">
        <v>5143</v>
      </c>
      <c r="E1242" s="295" t="s">
        <v>5144</v>
      </c>
      <c r="F1242" s="295" t="s">
        <v>5145</v>
      </c>
      <c r="G1242" s="295" t="s">
        <v>1594</v>
      </c>
      <c r="H1242" s="295" t="s">
        <v>1589</v>
      </c>
      <c r="I1242" s="295" t="s">
        <v>1598</v>
      </c>
      <c r="J1242" s="295" t="s">
        <v>177</v>
      </c>
      <c r="L1242" s="286">
        <v>4</v>
      </c>
      <c r="M1242" s="295" t="s">
        <v>171</v>
      </c>
    </row>
    <row r="1243" spans="1:13" ht="15" customHeight="1" x14ac:dyDescent="0.25">
      <c r="A1243" s="295" t="s">
        <v>5146</v>
      </c>
      <c r="B1243" s="295" t="s">
        <v>5146</v>
      </c>
      <c r="C1243" s="295" t="s">
        <v>5147</v>
      </c>
      <c r="D1243" s="295" t="s">
        <v>5147</v>
      </c>
      <c r="E1243" s="295" t="s">
        <v>5148</v>
      </c>
      <c r="F1243" s="295" t="s">
        <v>5149</v>
      </c>
      <c r="G1243" s="295" t="s">
        <v>168</v>
      </c>
      <c r="H1243" s="295" t="s">
        <v>1589</v>
      </c>
      <c r="I1243" s="295" t="s">
        <v>1598</v>
      </c>
      <c r="J1243" s="295" t="s">
        <v>330</v>
      </c>
      <c r="K1243" s="295" t="s">
        <v>1603</v>
      </c>
      <c r="L1243" s="286">
        <v>9</v>
      </c>
      <c r="M1243" s="295" t="s">
        <v>171</v>
      </c>
    </row>
    <row r="1244" spans="1:13" ht="15" customHeight="1" x14ac:dyDescent="0.25">
      <c r="A1244" s="295" t="s">
        <v>5150</v>
      </c>
      <c r="B1244" s="295" t="s">
        <v>5150</v>
      </c>
      <c r="C1244" s="295" t="s">
        <v>5151</v>
      </c>
      <c r="D1244" s="295" t="s">
        <v>5151</v>
      </c>
      <c r="E1244" s="295" t="s">
        <v>1606</v>
      </c>
      <c r="F1244" s="295" t="s">
        <v>5152</v>
      </c>
      <c r="G1244" s="295" t="s">
        <v>1594</v>
      </c>
      <c r="H1244" s="295" t="s">
        <v>1589</v>
      </c>
      <c r="I1244" s="295" t="s">
        <v>1598</v>
      </c>
      <c r="J1244" s="295" t="s">
        <v>330</v>
      </c>
      <c r="L1244" s="286">
        <v>9</v>
      </c>
      <c r="M1244" s="295" t="s">
        <v>171</v>
      </c>
    </row>
    <row r="1245" spans="1:13" ht="15" customHeight="1" x14ac:dyDescent="0.25">
      <c r="A1245" s="295" t="s">
        <v>484</v>
      </c>
      <c r="B1245" s="295" t="s">
        <v>484</v>
      </c>
      <c r="C1245" s="295" t="s">
        <v>485</v>
      </c>
      <c r="D1245" s="295" t="s">
        <v>485</v>
      </c>
      <c r="E1245" s="295" t="s">
        <v>1606</v>
      </c>
      <c r="F1245" s="295" t="s">
        <v>5153</v>
      </c>
      <c r="G1245" s="295" t="s">
        <v>168</v>
      </c>
      <c r="H1245" s="295" t="s">
        <v>1589</v>
      </c>
      <c r="I1245" s="295" t="s">
        <v>1598</v>
      </c>
      <c r="J1245" s="295" t="s">
        <v>177</v>
      </c>
      <c r="K1245" s="295" t="s">
        <v>1603</v>
      </c>
      <c r="L1245" s="286">
        <v>0</v>
      </c>
      <c r="M1245" s="295" t="s">
        <v>16372</v>
      </c>
    </row>
    <row r="1246" spans="1:13" ht="15" customHeight="1" x14ac:dyDescent="0.25">
      <c r="A1246" s="295" t="s">
        <v>5154</v>
      </c>
      <c r="B1246" s="295" t="s">
        <v>5154</v>
      </c>
      <c r="C1246" s="295" t="s">
        <v>5155</v>
      </c>
      <c r="D1246" s="295" t="s">
        <v>5155</v>
      </c>
      <c r="E1246" s="295" t="s">
        <v>1606</v>
      </c>
      <c r="F1246" s="295" t="s">
        <v>5156</v>
      </c>
      <c r="G1246" s="295" t="s">
        <v>1594</v>
      </c>
      <c r="H1246" s="295" t="s">
        <v>1589</v>
      </c>
      <c r="I1246" s="295" t="s">
        <v>1598</v>
      </c>
      <c r="J1246" s="295" t="s">
        <v>177</v>
      </c>
      <c r="L1246" s="286">
        <v>0</v>
      </c>
      <c r="M1246" s="295" t="s">
        <v>16372</v>
      </c>
    </row>
    <row r="1247" spans="1:13" ht="15" customHeight="1" x14ac:dyDescent="0.25">
      <c r="A1247" s="295" t="s">
        <v>482</v>
      </c>
      <c r="B1247" s="295" t="s">
        <v>482</v>
      </c>
      <c r="C1247" s="295" t="s">
        <v>483</v>
      </c>
      <c r="D1247" s="295" t="s">
        <v>483</v>
      </c>
      <c r="E1247" s="295" t="s">
        <v>1606</v>
      </c>
      <c r="F1247" s="295" t="s">
        <v>5157</v>
      </c>
      <c r="G1247" s="295" t="s">
        <v>168</v>
      </c>
      <c r="H1247" s="295" t="s">
        <v>1589</v>
      </c>
      <c r="I1247" s="295" t="s">
        <v>1598</v>
      </c>
      <c r="J1247" s="295" t="s">
        <v>237</v>
      </c>
      <c r="K1247" s="295" t="s">
        <v>1603</v>
      </c>
      <c r="L1247" s="286">
        <v>8</v>
      </c>
      <c r="M1247" s="295" t="s">
        <v>171</v>
      </c>
    </row>
    <row r="1248" spans="1:13" ht="15" customHeight="1" x14ac:dyDescent="0.25">
      <c r="A1248" s="295" t="s">
        <v>486</v>
      </c>
      <c r="B1248" s="295" t="s">
        <v>486</v>
      </c>
      <c r="C1248" s="295" t="s">
        <v>5158</v>
      </c>
      <c r="D1248" s="295" t="s">
        <v>5158</v>
      </c>
      <c r="E1248" s="295" t="s">
        <v>1606</v>
      </c>
      <c r="F1248" s="295" t="s">
        <v>5159</v>
      </c>
      <c r="G1248" s="295" t="s">
        <v>168</v>
      </c>
      <c r="H1248" s="295" t="s">
        <v>1589</v>
      </c>
      <c r="I1248" s="295" t="s">
        <v>1598</v>
      </c>
      <c r="J1248" s="295" t="s">
        <v>237</v>
      </c>
      <c r="K1248" s="295" t="s">
        <v>1603</v>
      </c>
      <c r="L1248" s="286">
        <v>5</v>
      </c>
      <c r="M1248" s="295" t="s">
        <v>171</v>
      </c>
    </row>
    <row r="1249" spans="1:13" ht="15" customHeight="1" x14ac:dyDescent="0.25">
      <c r="A1249" s="295" t="s">
        <v>5160</v>
      </c>
      <c r="B1249" s="295" t="s">
        <v>5160</v>
      </c>
      <c r="C1249" s="295" t="s">
        <v>5161</v>
      </c>
      <c r="D1249" s="295" t="s">
        <v>5161</v>
      </c>
      <c r="E1249" s="295" t="s">
        <v>1606</v>
      </c>
      <c r="F1249" s="295" t="s">
        <v>5162</v>
      </c>
      <c r="G1249" s="295" t="s">
        <v>1594</v>
      </c>
      <c r="H1249" s="295" t="s">
        <v>1589</v>
      </c>
      <c r="I1249" s="295" t="s">
        <v>1598</v>
      </c>
      <c r="J1249" s="295" t="s">
        <v>237</v>
      </c>
      <c r="L1249" s="286">
        <v>7</v>
      </c>
      <c r="M1249" s="295" t="s">
        <v>171</v>
      </c>
    </row>
    <row r="1250" spans="1:13" ht="15" customHeight="1" x14ac:dyDescent="0.25">
      <c r="A1250" s="295" t="s">
        <v>1731</v>
      </c>
      <c r="B1250" s="295" t="s">
        <v>1729</v>
      </c>
      <c r="C1250" s="295" t="s">
        <v>5163</v>
      </c>
      <c r="D1250" s="295" t="s">
        <v>1730</v>
      </c>
      <c r="E1250" s="295" t="s">
        <v>4653</v>
      </c>
      <c r="F1250" s="295" t="s">
        <v>5164</v>
      </c>
      <c r="G1250" s="295" t="s">
        <v>168</v>
      </c>
      <c r="H1250" s="295" t="s">
        <v>1632</v>
      </c>
      <c r="I1250" s="295" t="s">
        <v>1598</v>
      </c>
      <c r="J1250" s="295" t="s">
        <v>180</v>
      </c>
      <c r="K1250" s="295" t="s">
        <v>1603</v>
      </c>
      <c r="L1250" s="286">
        <v>8</v>
      </c>
      <c r="M1250" s="295" t="s">
        <v>171</v>
      </c>
    </row>
    <row r="1251" spans="1:13" ht="15" customHeight="1" x14ac:dyDescent="0.25">
      <c r="A1251" s="295" t="s">
        <v>1743</v>
      </c>
      <c r="B1251" s="295" t="s">
        <v>1740</v>
      </c>
      <c r="C1251" s="295" t="s">
        <v>5165</v>
      </c>
      <c r="D1251" s="295" t="s">
        <v>1741</v>
      </c>
      <c r="E1251" s="295" t="s">
        <v>5166</v>
      </c>
      <c r="F1251" s="295" t="s">
        <v>5167</v>
      </c>
      <c r="G1251" s="295" t="s">
        <v>1594</v>
      </c>
      <c r="H1251" s="295" t="s">
        <v>1632</v>
      </c>
      <c r="I1251" s="295" t="s">
        <v>1598</v>
      </c>
      <c r="J1251" s="295" t="s">
        <v>180</v>
      </c>
      <c r="L1251" s="286">
        <v>8</v>
      </c>
      <c r="M1251" s="295" t="s">
        <v>171</v>
      </c>
    </row>
    <row r="1252" spans="1:13" ht="15" customHeight="1" x14ac:dyDescent="0.25">
      <c r="A1252" s="295" t="s">
        <v>5168</v>
      </c>
      <c r="B1252" s="295" t="s">
        <v>5168</v>
      </c>
      <c r="C1252" s="295" t="s">
        <v>5169</v>
      </c>
      <c r="D1252" s="295" t="s">
        <v>5169</v>
      </c>
      <c r="E1252" s="295" t="s">
        <v>1606</v>
      </c>
      <c r="F1252" s="295" t="s">
        <v>5170</v>
      </c>
      <c r="G1252" s="295" t="s">
        <v>168</v>
      </c>
      <c r="H1252" s="295" t="s">
        <v>1589</v>
      </c>
      <c r="I1252" s="295" t="s">
        <v>1714</v>
      </c>
      <c r="J1252" s="295" t="s">
        <v>174</v>
      </c>
      <c r="K1252" s="295" t="s">
        <v>1892</v>
      </c>
      <c r="L1252" s="286">
        <v>5</v>
      </c>
      <c r="M1252" s="295" t="s">
        <v>171</v>
      </c>
    </row>
    <row r="1253" spans="1:13" ht="15" customHeight="1" x14ac:dyDescent="0.25">
      <c r="A1253" s="295" t="s">
        <v>487</v>
      </c>
      <c r="B1253" s="295" t="s">
        <v>487</v>
      </c>
      <c r="C1253" s="295" t="s">
        <v>488</v>
      </c>
      <c r="D1253" s="295" t="s">
        <v>488</v>
      </c>
      <c r="E1253" s="295" t="s">
        <v>5171</v>
      </c>
      <c r="F1253" s="295" t="s">
        <v>5172</v>
      </c>
      <c r="G1253" s="295" t="s">
        <v>168</v>
      </c>
      <c r="H1253" s="295" t="s">
        <v>1589</v>
      </c>
      <c r="I1253" s="295" t="s">
        <v>1714</v>
      </c>
      <c r="J1253" s="295" t="s">
        <v>174</v>
      </c>
      <c r="K1253" s="295" t="s">
        <v>1892</v>
      </c>
      <c r="L1253" s="286">
        <v>9</v>
      </c>
      <c r="M1253" s="295" t="s">
        <v>171</v>
      </c>
    </row>
    <row r="1254" spans="1:13" ht="15" customHeight="1" x14ac:dyDescent="0.25">
      <c r="A1254" s="295" t="s">
        <v>5173</v>
      </c>
      <c r="B1254" s="295" t="s">
        <v>5173</v>
      </c>
      <c r="C1254" s="295" t="s">
        <v>5174</v>
      </c>
      <c r="D1254" s="295" t="s">
        <v>5174</v>
      </c>
      <c r="E1254" s="295" t="s">
        <v>1606</v>
      </c>
      <c r="F1254" s="295" t="s">
        <v>5175</v>
      </c>
      <c r="G1254" s="295" t="s">
        <v>1594</v>
      </c>
      <c r="H1254" s="295" t="s">
        <v>1589</v>
      </c>
      <c r="I1254" s="295" t="s">
        <v>1714</v>
      </c>
      <c r="J1254" s="295" t="s">
        <v>174</v>
      </c>
      <c r="L1254" s="286">
        <v>7</v>
      </c>
      <c r="M1254" s="295" t="s">
        <v>171</v>
      </c>
    </row>
    <row r="1255" spans="1:13" ht="15" customHeight="1" x14ac:dyDescent="0.25">
      <c r="A1255" s="295" t="s">
        <v>489</v>
      </c>
      <c r="B1255" s="295" t="s">
        <v>489</v>
      </c>
      <c r="C1255" s="295" t="s">
        <v>490</v>
      </c>
      <c r="D1255" s="295" t="s">
        <v>490</v>
      </c>
      <c r="E1255" s="295" t="s">
        <v>1606</v>
      </c>
      <c r="F1255" s="295" t="s">
        <v>5176</v>
      </c>
      <c r="G1255" s="295" t="s">
        <v>1676</v>
      </c>
      <c r="H1255" s="295" t="s">
        <v>1589</v>
      </c>
      <c r="I1255" s="295" t="s">
        <v>1598</v>
      </c>
      <c r="J1255" s="295" t="s">
        <v>473</v>
      </c>
      <c r="K1255" s="295" t="s">
        <v>1603</v>
      </c>
      <c r="L1255" s="286">
        <v>9</v>
      </c>
      <c r="M1255" s="295" t="s">
        <v>171</v>
      </c>
    </row>
    <row r="1256" spans="1:13" ht="15" customHeight="1" x14ac:dyDescent="0.25">
      <c r="A1256" s="295" t="s">
        <v>5177</v>
      </c>
      <c r="B1256" s="295" t="s">
        <v>5177</v>
      </c>
      <c r="C1256" s="295" t="s">
        <v>5178</v>
      </c>
      <c r="D1256" s="295" t="s">
        <v>5178</v>
      </c>
      <c r="E1256" s="295" t="s">
        <v>1606</v>
      </c>
      <c r="F1256" s="295" t="s">
        <v>5176</v>
      </c>
      <c r="G1256" s="295" t="s">
        <v>1738</v>
      </c>
      <c r="H1256" s="295" t="s">
        <v>1589</v>
      </c>
      <c r="I1256" s="295" t="s">
        <v>1598</v>
      </c>
      <c r="J1256" s="295" t="s">
        <v>473</v>
      </c>
      <c r="K1256" s="295" t="s">
        <v>1603</v>
      </c>
      <c r="L1256" s="286">
        <v>9</v>
      </c>
      <c r="M1256" s="295" t="s">
        <v>171</v>
      </c>
    </row>
    <row r="1257" spans="1:13" ht="15" customHeight="1" x14ac:dyDescent="0.25">
      <c r="A1257" s="295" t="s">
        <v>5179</v>
      </c>
      <c r="B1257" s="295" t="s">
        <v>5180</v>
      </c>
      <c r="C1257" s="295" t="s">
        <v>5181</v>
      </c>
      <c r="D1257" s="295" t="s">
        <v>5182</v>
      </c>
      <c r="E1257" s="295" t="s">
        <v>5183</v>
      </c>
      <c r="F1257" s="295" t="s">
        <v>5184</v>
      </c>
      <c r="G1257" s="295" t="s">
        <v>168</v>
      </c>
      <c r="H1257" s="295" t="s">
        <v>1632</v>
      </c>
      <c r="I1257" s="295" t="s">
        <v>1598</v>
      </c>
      <c r="J1257" s="295" t="s">
        <v>473</v>
      </c>
      <c r="K1257" s="295" t="s">
        <v>1603</v>
      </c>
      <c r="L1257" s="287">
        <v>3</v>
      </c>
      <c r="M1257" s="295" t="s">
        <v>171</v>
      </c>
    </row>
    <row r="1258" spans="1:13" ht="15" customHeight="1" x14ac:dyDescent="0.25">
      <c r="A1258" s="295" t="s">
        <v>5180</v>
      </c>
      <c r="B1258" s="295" t="s">
        <v>5180</v>
      </c>
      <c r="C1258" s="295" t="s">
        <v>5182</v>
      </c>
      <c r="D1258" s="295" t="s">
        <v>5182</v>
      </c>
      <c r="E1258" s="295" t="s">
        <v>1606</v>
      </c>
      <c r="F1258" s="295" t="s">
        <v>5184</v>
      </c>
      <c r="G1258" s="295" t="s">
        <v>168</v>
      </c>
      <c r="H1258" s="295" t="s">
        <v>1589</v>
      </c>
      <c r="I1258" s="295" t="s">
        <v>1598</v>
      </c>
      <c r="J1258" s="295" t="s">
        <v>473</v>
      </c>
      <c r="K1258" s="295" t="s">
        <v>1603</v>
      </c>
      <c r="L1258" s="286">
        <v>3</v>
      </c>
      <c r="M1258" s="295" t="s">
        <v>171</v>
      </c>
    </row>
    <row r="1259" spans="1:13" ht="15" customHeight="1" x14ac:dyDescent="0.25">
      <c r="A1259" s="295" t="s">
        <v>5185</v>
      </c>
      <c r="B1259" s="295" t="s">
        <v>5185</v>
      </c>
      <c r="C1259" s="295" t="s">
        <v>5186</v>
      </c>
      <c r="D1259" s="295" t="s">
        <v>5186</v>
      </c>
      <c r="E1259" s="295" t="s">
        <v>1606</v>
      </c>
      <c r="F1259" s="295" t="s">
        <v>5187</v>
      </c>
      <c r="G1259" s="295" t="s">
        <v>1594</v>
      </c>
      <c r="H1259" s="295" t="s">
        <v>1589</v>
      </c>
      <c r="I1259" s="295" t="s">
        <v>1598</v>
      </c>
      <c r="J1259" s="295" t="s">
        <v>473</v>
      </c>
      <c r="L1259" s="286">
        <v>6</v>
      </c>
      <c r="M1259" s="295" t="s">
        <v>171</v>
      </c>
    </row>
    <row r="1260" spans="1:13" ht="15" customHeight="1" x14ac:dyDescent="0.25">
      <c r="A1260" s="295" t="s">
        <v>16609</v>
      </c>
      <c r="B1260" s="295" t="s">
        <v>16609</v>
      </c>
      <c r="C1260" s="295" t="s">
        <v>17178</v>
      </c>
      <c r="D1260" s="295" t="s">
        <v>17178</v>
      </c>
      <c r="E1260" s="295" t="s">
        <v>17718</v>
      </c>
      <c r="G1260" s="295" t="s">
        <v>168</v>
      </c>
      <c r="H1260" s="295" t="s">
        <v>1589</v>
      </c>
      <c r="I1260" s="295" t="s">
        <v>14673</v>
      </c>
      <c r="J1260" s="295" t="s">
        <v>17936</v>
      </c>
      <c r="K1260" s="295" t="s">
        <v>14674</v>
      </c>
      <c r="L1260" s="287">
        <v>5</v>
      </c>
      <c r="M1260" s="295" t="s">
        <v>171</v>
      </c>
    </row>
    <row r="1261" spans="1:13" ht="15" customHeight="1" x14ac:dyDescent="0.25">
      <c r="A1261" s="295" t="s">
        <v>16608</v>
      </c>
      <c r="B1261" s="295" t="s">
        <v>16608</v>
      </c>
      <c r="C1261" s="295" t="s">
        <v>17177</v>
      </c>
      <c r="D1261" s="295" t="s">
        <v>17177</v>
      </c>
      <c r="G1261" s="295" t="s">
        <v>1594</v>
      </c>
      <c r="H1261" s="295" t="s">
        <v>1589</v>
      </c>
      <c r="I1261" s="295" t="s">
        <v>14673</v>
      </c>
      <c r="J1261" s="295" t="s">
        <v>17936</v>
      </c>
      <c r="K1261" s="295" t="s">
        <v>14674</v>
      </c>
      <c r="L1261" s="287">
        <v>5</v>
      </c>
      <c r="M1261" s="295" t="s">
        <v>171</v>
      </c>
    </row>
    <row r="1262" spans="1:13" ht="15" customHeight="1" x14ac:dyDescent="0.25">
      <c r="A1262" s="295" t="s">
        <v>5188</v>
      </c>
      <c r="B1262" s="295" t="s">
        <v>5188</v>
      </c>
      <c r="C1262" s="295" t="s">
        <v>5189</v>
      </c>
      <c r="D1262" s="295" t="s">
        <v>5189</v>
      </c>
      <c r="E1262" s="295" t="s">
        <v>5183</v>
      </c>
      <c r="F1262" s="295" t="s">
        <v>5190</v>
      </c>
      <c r="G1262" s="295" t="s">
        <v>168</v>
      </c>
      <c r="H1262" s="295" t="s">
        <v>1589</v>
      </c>
      <c r="I1262" s="295" t="s">
        <v>1598</v>
      </c>
      <c r="J1262" s="295" t="s">
        <v>177</v>
      </c>
      <c r="K1262" s="295" t="s">
        <v>1603</v>
      </c>
      <c r="L1262" s="286">
        <v>8</v>
      </c>
      <c r="M1262" s="295" t="s">
        <v>171</v>
      </c>
    </row>
    <row r="1263" spans="1:13" ht="15" customHeight="1" x14ac:dyDescent="0.25">
      <c r="A1263" s="295" t="s">
        <v>491</v>
      </c>
      <c r="B1263" s="295" t="s">
        <v>491</v>
      </c>
      <c r="C1263" s="295" t="s">
        <v>492</v>
      </c>
      <c r="D1263" s="295" t="s">
        <v>492</v>
      </c>
      <c r="E1263" s="295" t="s">
        <v>4921</v>
      </c>
      <c r="F1263" s="295" t="s">
        <v>5191</v>
      </c>
      <c r="G1263" s="295" t="s">
        <v>168</v>
      </c>
      <c r="H1263" s="295" t="s">
        <v>1589</v>
      </c>
      <c r="I1263" s="295" t="s">
        <v>1598</v>
      </c>
      <c r="J1263" s="295" t="s">
        <v>177</v>
      </c>
      <c r="K1263" s="295" t="s">
        <v>1603</v>
      </c>
      <c r="L1263" s="286">
        <v>0</v>
      </c>
      <c r="M1263" s="295" t="s">
        <v>16372</v>
      </c>
    </row>
    <row r="1264" spans="1:13" ht="15" customHeight="1" x14ac:dyDescent="0.25">
      <c r="A1264" s="295" t="s">
        <v>5192</v>
      </c>
      <c r="B1264" s="295" t="s">
        <v>5192</v>
      </c>
      <c r="C1264" s="295" t="s">
        <v>5193</v>
      </c>
      <c r="D1264" s="295" t="s">
        <v>5193</v>
      </c>
      <c r="E1264" s="295" t="s">
        <v>5194</v>
      </c>
      <c r="F1264" s="295" t="s">
        <v>5195</v>
      </c>
      <c r="G1264" s="295" t="s">
        <v>168</v>
      </c>
      <c r="H1264" s="295" t="s">
        <v>1589</v>
      </c>
      <c r="I1264" s="295" t="s">
        <v>1598</v>
      </c>
      <c r="J1264" s="295" t="s">
        <v>177</v>
      </c>
      <c r="K1264" s="295" t="s">
        <v>1603</v>
      </c>
      <c r="L1264" s="286">
        <v>1</v>
      </c>
      <c r="M1264" s="295" t="s">
        <v>171</v>
      </c>
    </row>
    <row r="1265" spans="1:13" ht="15" customHeight="1" x14ac:dyDescent="0.25">
      <c r="A1265" s="295" t="s">
        <v>5196</v>
      </c>
      <c r="B1265" s="295" t="s">
        <v>5196</v>
      </c>
      <c r="C1265" s="295" t="s">
        <v>5197</v>
      </c>
      <c r="D1265" s="295" t="s">
        <v>5197</v>
      </c>
      <c r="E1265" s="295" t="s">
        <v>1880</v>
      </c>
      <c r="F1265" s="295" t="s">
        <v>5198</v>
      </c>
      <c r="G1265" s="295" t="s">
        <v>168</v>
      </c>
      <c r="H1265" s="295" t="s">
        <v>1589</v>
      </c>
      <c r="I1265" s="295" t="s">
        <v>1598</v>
      </c>
      <c r="J1265" s="295" t="s">
        <v>177</v>
      </c>
      <c r="K1265" s="295" t="s">
        <v>1603</v>
      </c>
      <c r="L1265" s="286">
        <v>4</v>
      </c>
      <c r="M1265" s="295" t="s">
        <v>171</v>
      </c>
    </row>
    <row r="1266" spans="1:13" ht="15" customHeight="1" x14ac:dyDescent="0.25">
      <c r="A1266" s="295" t="s">
        <v>5199</v>
      </c>
      <c r="B1266" s="295" t="s">
        <v>5199</v>
      </c>
      <c r="C1266" s="295" t="s">
        <v>5200</v>
      </c>
      <c r="D1266" s="295" t="s">
        <v>5200</v>
      </c>
      <c r="E1266" s="295" t="s">
        <v>1880</v>
      </c>
      <c r="F1266" s="295" t="s">
        <v>5201</v>
      </c>
      <c r="G1266" s="295" t="s">
        <v>168</v>
      </c>
      <c r="H1266" s="295" t="s">
        <v>1589</v>
      </c>
      <c r="I1266" s="295" t="s">
        <v>1598</v>
      </c>
      <c r="J1266" s="295" t="s">
        <v>177</v>
      </c>
      <c r="K1266" s="295" t="s">
        <v>1603</v>
      </c>
      <c r="L1266" s="286">
        <v>8</v>
      </c>
      <c r="M1266" s="295" t="s">
        <v>171</v>
      </c>
    </row>
    <row r="1267" spans="1:13" ht="15" customHeight="1" x14ac:dyDescent="0.25">
      <c r="A1267" s="295" t="s">
        <v>5202</v>
      </c>
      <c r="B1267" s="295" t="s">
        <v>5202</v>
      </c>
      <c r="C1267" s="295" t="s">
        <v>5203</v>
      </c>
      <c r="D1267" s="295" t="s">
        <v>5203</v>
      </c>
      <c r="E1267" s="295" t="s">
        <v>3536</v>
      </c>
      <c r="F1267" s="295" t="s">
        <v>5204</v>
      </c>
      <c r="G1267" s="295" t="s">
        <v>168</v>
      </c>
      <c r="H1267" s="295" t="s">
        <v>1589</v>
      </c>
      <c r="I1267" s="295" t="s">
        <v>1598</v>
      </c>
      <c r="J1267" s="295" t="s">
        <v>177</v>
      </c>
      <c r="K1267" s="295" t="s">
        <v>1603</v>
      </c>
      <c r="L1267" s="286">
        <v>2</v>
      </c>
      <c r="M1267" s="295" t="s">
        <v>171</v>
      </c>
    </row>
    <row r="1268" spans="1:13" ht="15" customHeight="1" x14ac:dyDescent="0.25">
      <c r="A1268" s="295" t="s">
        <v>5205</v>
      </c>
      <c r="B1268" s="295" t="s">
        <v>5205</v>
      </c>
      <c r="C1268" s="295" t="s">
        <v>493</v>
      </c>
      <c r="D1268" s="295" t="s">
        <v>493</v>
      </c>
      <c r="E1268" s="295" t="s">
        <v>1592</v>
      </c>
      <c r="F1268" s="295" t="s">
        <v>4005</v>
      </c>
      <c r="G1268" s="295" t="s">
        <v>1594</v>
      </c>
      <c r="H1268" s="295" t="s">
        <v>1589</v>
      </c>
      <c r="I1268" s="295" t="s">
        <v>1598</v>
      </c>
      <c r="J1268" s="295" t="s">
        <v>177</v>
      </c>
      <c r="L1268" s="286">
        <v>3</v>
      </c>
      <c r="M1268" s="295" t="s">
        <v>171</v>
      </c>
    </row>
    <row r="1269" spans="1:13" ht="15" customHeight="1" x14ac:dyDescent="0.25">
      <c r="A1269" s="295" t="s">
        <v>5206</v>
      </c>
      <c r="B1269" s="295" t="s">
        <v>5206</v>
      </c>
      <c r="C1269" s="295" t="s">
        <v>5207</v>
      </c>
      <c r="D1269" s="295" t="s">
        <v>5207</v>
      </c>
      <c r="E1269" s="295" t="s">
        <v>3579</v>
      </c>
      <c r="F1269" s="295" t="s">
        <v>5208</v>
      </c>
      <c r="G1269" s="295" t="s">
        <v>168</v>
      </c>
      <c r="H1269" s="295" t="s">
        <v>1589</v>
      </c>
      <c r="I1269" s="295" t="s">
        <v>1598</v>
      </c>
      <c r="J1269" s="295" t="s">
        <v>177</v>
      </c>
      <c r="K1269" s="295" t="s">
        <v>1603</v>
      </c>
      <c r="L1269" s="286">
        <v>10</v>
      </c>
      <c r="M1269" s="295" t="s">
        <v>171</v>
      </c>
    </row>
    <row r="1270" spans="1:13" ht="15" customHeight="1" x14ac:dyDescent="0.25">
      <c r="A1270" s="295" t="s">
        <v>494</v>
      </c>
      <c r="B1270" s="295" t="s">
        <v>494</v>
      </c>
      <c r="C1270" s="295" t="s">
        <v>495</v>
      </c>
      <c r="D1270" s="295" t="s">
        <v>495</v>
      </c>
      <c r="E1270" s="295" t="s">
        <v>5209</v>
      </c>
      <c r="F1270" s="295" t="s">
        <v>5210</v>
      </c>
      <c r="G1270" s="295" t="s">
        <v>168</v>
      </c>
      <c r="H1270" s="295" t="s">
        <v>1589</v>
      </c>
      <c r="I1270" s="295" t="s">
        <v>1598</v>
      </c>
      <c r="J1270" s="295" t="s">
        <v>177</v>
      </c>
      <c r="K1270" s="295" t="s">
        <v>1603</v>
      </c>
      <c r="L1270" s="286">
        <v>0</v>
      </c>
      <c r="M1270" s="295" t="s">
        <v>16372</v>
      </c>
    </row>
    <row r="1271" spans="1:13" ht="15" customHeight="1" x14ac:dyDescent="0.25">
      <c r="A1271" s="295" t="s">
        <v>5211</v>
      </c>
      <c r="B1271" s="295" t="s">
        <v>5211</v>
      </c>
      <c r="C1271" s="295" t="s">
        <v>5212</v>
      </c>
      <c r="D1271" s="295" t="s">
        <v>5212</v>
      </c>
      <c r="E1271" s="295" t="s">
        <v>5213</v>
      </c>
      <c r="F1271" s="295" t="s">
        <v>5214</v>
      </c>
      <c r="G1271" s="295" t="s">
        <v>168</v>
      </c>
      <c r="H1271" s="295" t="s">
        <v>1589</v>
      </c>
      <c r="I1271" s="295" t="s">
        <v>1714</v>
      </c>
      <c r="J1271" s="295" t="s">
        <v>231</v>
      </c>
      <c r="K1271" s="295" t="s">
        <v>1892</v>
      </c>
      <c r="L1271" s="286">
        <v>5</v>
      </c>
      <c r="M1271" s="295" t="s">
        <v>171</v>
      </c>
    </row>
    <row r="1272" spans="1:13" ht="15" customHeight="1" x14ac:dyDescent="0.25">
      <c r="A1272" s="295" t="s">
        <v>5215</v>
      </c>
      <c r="B1272" s="295" t="s">
        <v>5215</v>
      </c>
      <c r="C1272" s="295" t="s">
        <v>5216</v>
      </c>
      <c r="D1272" s="295" t="s">
        <v>5216</v>
      </c>
      <c r="E1272" s="295" t="s">
        <v>5217</v>
      </c>
      <c r="F1272" s="295" t="s">
        <v>5218</v>
      </c>
      <c r="G1272" s="295" t="s">
        <v>1594</v>
      </c>
      <c r="H1272" s="295" t="s">
        <v>1589</v>
      </c>
      <c r="I1272" s="295" t="s">
        <v>1714</v>
      </c>
      <c r="J1272" s="295" t="s">
        <v>231</v>
      </c>
      <c r="L1272" s="286">
        <v>5</v>
      </c>
      <c r="M1272" s="295" t="s">
        <v>171</v>
      </c>
    </row>
    <row r="1273" spans="1:13" ht="15" customHeight="1" x14ac:dyDescent="0.25">
      <c r="A1273" s="295" t="s">
        <v>16611</v>
      </c>
      <c r="B1273" s="295" t="s">
        <v>16611</v>
      </c>
      <c r="C1273" s="295" t="s">
        <v>17180</v>
      </c>
      <c r="D1273" s="295" t="s">
        <v>17180</v>
      </c>
      <c r="E1273" s="295" t="s">
        <v>17719</v>
      </c>
      <c r="G1273" s="295" t="s">
        <v>168</v>
      </c>
      <c r="H1273" s="295" t="s">
        <v>1589</v>
      </c>
      <c r="I1273" s="295" t="s">
        <v>14673</v>
      </c>
      <c r="J1273" s="295" t="s">
        <v>17936</v>
      </c>
      <c r="K1273" s="295" t="s">
        <v>14674</v>
      </c>
      <c r="L1273" s="287">
        <v>4</v>
      </c>
      <c r="M1273" s="295" t="s">
        <v>171</v>
      </c>
    </row>
    <row r="1274" spans="1:13" ht="15" customHeight="1" x14ac:dyDescent="0.25">
      <c r="A1274" s="295" t="s">
        <v>16610</v>
      </c>
      <c r="B1274" s="295" t="s">
        <v>16610</v>
      </c>
      <c r="C1274" s="295" t="s">
        <v>17179</v>
      </c>
      <c r="D1274" s="295" t="s">
        <v>17179</v>
      </c>
      <c r="G1274" s="295" t="s">
        <v>1594</v>
      </c>
      <c r="H1274" s="295" t="s">
        <v>1589</v>
      </c>
      <c r="I1274" s="295" t="s">
        <v>14673</v>
      </c>
      <c r="J1274" s="295" t="s">
        <v>17936</v>
      </c>
      <c r="K1274" s="295" t="s">
        <v>14674</v>
      </c>
      <c r="L1274" s="287">
        <v>4</v>
      </c>
      <c r="M1274" s="295" t="s">
        <v>171</v>
      </c>
    </row>
    <row r="1275" spans="1:13" ht="15" customHeight="1" x14ac:dyDescent="0.25">
      <c r="A1275" s="295" t="s">
        <v>5219</v>
      </c>
      <c r="B1275" s="295" t="s">
        <v>5219</v>
      </c>
      <c r="C1275" s="295" t="s">
        <v>496</v>
      </c>
      <c r="D1275" s="295" t="s">
        <v>496</v>
      </c>
      <c r="E1275" s="295" t="s">
        <v>1606</v>
      </c>
      <c r="F1275" s="295" t="s">
        <v>5220</v>
      </c>
      <c r="G1275" s="295" t="s">
        <v>1594</v>
      </c>
      <c r="H1275" s="295" t="s">
        <v>1589</v>
      </c>
      <c r="I1275" s="295" t="s">
        <v>1598</v>
      </c>
      <c r="J1275" s="295" t="s">
        <v>5221</v>
      </c>
      <c r="L1275" s="286">
        <v>8</v>
      </c>
      <c r="M1275" s="295" t="s">
        <v>171</v>
      </c>
    </row>
    <row r="1276" spans="1:13" ht="15" customHeight="1" x14ac:dyDescent="0.25">
      <c r="A1276" s="295" t="s">
        <v>5222</v>
      </c>
      <c r="B1276" s="295" t="s">
        <v>5222</v>
      </c>
      <c r="C1276" s="295" t="s">
        <v>5223</v>
      </c>
      <c r="D1276" s="295" t="s">
        <v>5223</v>
      </c>
      <c r="E1276" s="295" t="s">
        <v>1606</v>
      </c>
      <c r="F1276" s="295" t="s">
        <v>5224</v>
      </c>
      <c r="G1276" s="295" t="s">
        <v>1676</v>
      </c>
      <c r="H1276" s="295" t="s">
        <v>1589</v>
      </c>
      <c r="I1276" s="295" t="s">
        <v>1598</v>
      </c>
      <c r="J1276" s="295" t="s">
        <v>5221</v>
      </c>
      <c r="K1276" s="295" t="s">
        <v>1603</v>
      </c>
      <c r="L1276" s="287">
        <v>5</v>
      </c>
      <c r="M1276" s="295" t="s">
        <v>171</v>
      </c>
    </row>
    <row r="1277" spans="1:13" ht="15" customHeight="1" x14ac:dyDescent="0.25">
      <c r="A1277" s="295" t="s">
        <v>5225</v>
      </c>
      <c r="B1277" s="295" t="s">
        <v>5225</v>
      </c>
      <c r="C1277" s="295" t="s">
        <v>5226</v>
      </c>
      <c r="D1277" s="295" t="s">
        <v>5226</v>
      </c>
      <c r="E1277" s="295" t="s">
        <v>5227</v>
      </c>
      <c r="F1277" s="295" t="s">
        <v>5228</v>
      </c>
      <c r="G1277" s="295" t="s">
        <v>1678</v>
      </c>
      <c r="H1277" s="295" t="s">
        <v>1589</v>
      </c>
      <c r="I1277" s="295" t="s">
        <v>1598</v>
      </c>
      <c r="J1277" s="295" t="s">
        <v>5221</v>
      </c>
      <c r="K1277" s="295" t="s">
        <v>1603</v>
      </c>
      <c r="L1277" s="286">
        <v>10</v>
      </c>
      <c r="M1277" s="295" t="s">
        <v>171</v>
      </c>
    </row>
    <row r="1278" spans="1:13" ht="15" customHeight="1" x14ac:dyDescent="0.25">
      <c r="A1278" s="295" t="s">
        <v>5229</v>
      </c>
      <c r="B1278" s="295" t="s">
        <v>5229</v>
      </c>
      <c r="C1278" s="295" t="s">
        <v>5230</v>
      </c>
      <c r="D1278" s="295" t="s">
        <v>5230</v>
      </c>
      <c r="E1278" s="295" t="s">
        <v>1606</v>
      </c>
      <c r="F1278" s="295" t="s">
        <v>5231</v>
      </c>
      <c r="G1278" s="295" t="s">
        <v>1678</v>
      </c>
      <c r="H1278" s="295" t="s">
        <v>1589</v>
      </c>
      <c r="I1278" s="295" t="s">
        <v>1598</v>
      </c>
      <c r="J1278" s="295" t="s">
        <v>5221</v>
      </c>
      <c r="K1278" s="295" t="s">
        <v>1603</v>
      </c>
      <c r="L1278" s="286">
        <v>5</v>
      </c>
      <c r="M1278" s="295" t="s">
        <v>171</v>
      </c>
    </row>
    <row r="1279" spans="1:13" ht="15" customHeight="1" x14ac:dyDescent="0.25">
      <c r="A1279" s="295" t="s">
        <v>5232</v>
      </c>
      <c r="B1279" s="295" t="s">
        <v>5232</v>
      </c>
      <c r="C1279" s="295" t="s">
        <v>5233</v>
      </c>
      <c r="D1279" s="295" t="s">
        <v>5233</v>
      </c>
      <c r="E1279" s="295" t="s">
        <v>5234</v>
      </c>
      <c r="F1279" s="295" t="s">
        <v>5235</v>
      </c>
      <c r="G1279" s="295" t="s">
        <v>168</v>
      </c>
      <c r="H1279" s="295" t="s">
        <v>1589</v>
      </c>
      <c r="I1279" s="295" t="s">
        <v>1714</v>
      </c>
      <c r="J1279" s="295" t="s">
        <v>355</v>
      </c>
      <c r="K1279" s="295" t="s">
        <v>1603</v>
      </c>
      <c r="L1279" s="286">
        <v>8</v>
      </c>
      <c r="M1279" s="295" t="s">
        <v>171</v>
      </c>
    </row>
    <row r="1280" spans="1:13" ht="15" customHeight="1" x14ac:dyDescent="0.25">
      <c r="A1280" s="295" t="s">
        <v>5237</v>
      </c>
      <c r="B1280" s="295" t="s">
        <v>5237</v>
      </c>
      <c r="C1280" s="295" t="s">
        <v>5238</v>
      </c>
      <c r="D1280" s="295" t="s">
        <v>5238</v>
      </c>
      <c r="E1280" s="295" t="s">
        <v>5239</v>
      </c>
      <c r="F1280" s="295" t="s">
        <v>5240</v>
      </c>
      <c r="G1280" s="295" t="s">
        <v>1594</v>
      </c>
      <c r="H1280" s="295" t="s">
        <v>1589</v>
      </c>
      <c r="I1280" s="295" t="s">
        <v>1714</v>
      </c>
      <c r="J1280" s="295" t="s">
        <v>355</v>
      </c>
      <c r="L1280" s="286">
        <v>8</v>
      </c>
      <c r="M1280" s="295" t="s">
        <v>171</v>
      </c>
    </row>
    <row r="1281" spans="1:13" ht="15" customHeight="1" x14ac:dyDescent="0.25">
      <c r="A1281" s="295" t="s">
        <v>5236</v>
      </c>
      <c r="B1281" s="295" t="s">
        <v>5232</v>
      </c>
      <c r="C1281" s="295" t="s">
        <v>5241</v>
      </c>
      <c r="D1281" s="295" t="s">
        <v>5233</v>
      </c>
      <c r="E1281" s="295" t="s">
        <v>5242</v>
      </c>
      <c r="F1281" s="295" t="s">
        <v>5235</v>
      </c>
      <c r="G1281" s="295" t="s">
        <v>168</v>
      </c>
      <c r="H1281" s="295" t="s">
        <v>1632</v>
      </c>
      <c r="I1281" s="295" t="s">
        <v>1714</v>
      </c>
      <c r="J1281" s="295" t="s">
        <v>355</v>
      </c>
      <c r="K1281" s="295" t="s">
        <v>1603</v>
      </c>
      <c r="L1281" s="287">
        <v>8</v>
      </c>
      <c r="M1281" s="295" t="s">
        <v>171</v>
      </c>
    </row>
    <row r="1282" spans="1:13" ht="15" customHeight="1" x14ac:dyDescent="0.25">
      <c r="A1282" s="295" t="s">
        <v>16613</v>
      </c>
      <c r="B1282" s="295" t="s">
        <v>16613</v>
      </c>
      <c r="C1282" s="295" t="s">
        <v>17182</v>
      </c>
      <c r="D1282" s="295" t="s">
        <v>17182</v>
      </c>
      <c r="E1282" s="295" t="s">
        <v>17720</v>
      </c>
      <c r="G1282" s="295" t="s">
        <v>168</v>
      </c>
      <c r="H1282" s="295" t="s">
        <v>1589</v>
      </c>
      <c r="I1282" s="295" t="s">
        <v>14673</v>
      </c>
      <c r="J1282" s="295" t="s">
        <v>17946</v>
      </c>
      <c r="K1282" s="295" t="s">
        <v>14674</v>
      </c>
      <c r="L1282" s="287">
        <v>5</v>
      </c>
      <c r="M1282" s="295" t="s">
        <v>171</v>
      </c>
    </row>
    <row r="1283" spans="1:13" ht="15" customHeight="1" x14ac:dyDescent="0.25">
      <c r="A1283" s="295" t="s">
        <v>16612</v>
      </c>
      <c r="B1283" s="295" t="s">
        <v>16612</v>
      </c>
      <c r="C1283" s="295" t="s">
        <v>17181</v>
      </c>
      <c r="D1283" s="295" t="s">
        <v>17181</v>
      </c>
      <c r="G1283" s="295" t="s">
        <v>1594</v>
      </c>
      <c r="H1283" s="295" t="s">
        <v>1589</v>
      </c>
      <c r="I1283" s="295" t="s">
        <v>14673</v>
      </c>
      <c r="J1283" s="295" t="s">
        <v>17946</v>
      </c>
      <c r="K1283" s="295" t="s">
        <v>14674</v>
      </c>
      <c r="L1283" s="287">
        <v>5</v>
      </c>
      <c r="M1283" s="295" t="s">
        <v>171</v>
      </c>
    </row>
    <row r="1284" spans="1:13" ht="15" customHeight="1" x14ac:dyDescent="0.25">
      <c r="A1284" s="295" t="s">
        <v>497</v>
      </c>
      <c r="B1284" s="295" t="s">
        <v>497</v>
      </c>
      <c r="C1284" s="295" t="s">
        <v>5243</v>
      </c>
      <c r="D1284" s="295" t="s">
        <v>5243</v>
      </c>
      <c r="E1284" s="295" t="s">
        <v>5244</v>
      </c>
      <c r="F1284" s="295" t="s">
        <v>5245</v>
      </c>
      <c r="G1284" s="295" t="s">
        <v>1676</v>
      </c>
      <c r="H1284" s="295" t="s">
        <v>1589</v>
      </c>
      <c r="I1284" s="295" t="s">
        <v>1598</v>
      </c>
      <c r="J1284" s="295" t="s">
        <v>180</v>
      </c>
      <c r="K1284" s="295" t="s">
        <v>1955</v>
      </c>
      <c r="L1284" s="287">
        <v>9</v>
      </c>
      <c r="M1284" s="295" t="s">
        <v>171</v>
      </c>
    </row>
    <row r="1285" spans="1:13" ht="15" customHeight="1" x14ac:dyDescent="0.25">
      <c r="A1285" s="295" t="s">
        <v>5246</v>
      </c>
      <c r="B1285" s="295" t="s">
        <v>5246</v>
      </c>
      <c r="C1285" s="295" t="s">
        <v>5247</v>
      </c>
      <c r="D1285" s="295" t="s">
        <v>5247</v>
      </c>
      <c r="E1285" s="295" t="s">
        <v>5244</v>
      </c>
      <c r="F1285" s="295" t="s">
        <v>5248</v>
      </c>
      <c r="G1285" s="295" t="s">
        <v>1678</v>
      </c>
      <c r="H1285" s="295" t="s">
        <v>1589</v>
      </c>
      <c r="I1285" s="295" t="s">
        <v>1598</v>
      </c>
      <c r="J1285" s="295" t="s">
        <v>180</v>
      </c>
      <c r="K1285" s="295" t="s">
        <v>1955</v>
      </c>
      <c r="L1285" s="286">
        <v>9</v>
      </c>
      <c r="M1285" s="295" t="s">
        <v>171</v>
      </c>
    </row>
    <row r="1286" spans="1:13" ht="15" customHeight="1" x14ac:dyDescent="0.25">
      <c r="A1286" s="295" t="s">
        <v>5249</v>
      </c>
      <c r="B1286" s="295" t="s">
        <v>5249</v>
      </c>
      <c r="C1286" s="295" t="s">
        <v>5250</v>
      </c>
      <c r="D1286" s="295" t="s">
        <v>5250</v>
      </c>
      <c r="E1286" s="295" t="s">
        <v>1606</v>
      </c>
      <c r="F1286" s="295" t="s">
        <v>5251</v>
      </c>
      <c r="G1286" s="295" t="s">
        <v>1594</v>
      </c>
      <c r="H1286" s="295" t="s">
        <v>1589</v>
      </c>
      <c r="I1286" s="295" t="s">
        <v>1598</v>
      </c>
      <c r="J1286" s="295" t="s">
        <v>180</v>
      </c>
      <c r="L1286" s="286">
        <v>5</v>
      </c>
      <c r="M1286" s="295" t="s">
        <v>171</v>
      </c>
    </row>
    <row r="1287" spans="1:13" ht="15" customHeight="1" x14ac:dyDescent="0.25">
      <c r="A1287" s="295" t="s">
        <v>5252</v>
      </c>
      <c r="B1287" s="295" t="s">
        <v>5252</v>
      </c>
      <c r="C1287" s="295" t="s">
        <v>5253</v>
      </c>
      <c r="D1287" s="295" t="s">
        <v>5253</v>
      </c>
      <c r="E1287" s="295" t="s">
        <v>2238</v>
      </c>
      <c r="F1287" s="295" t="s">
        <v>5254</v>
      </c>
      <c r="G1287" s="295" t="s">
        <v>168</v>
      </c>
      <c r="H1287" s="295" t="s">
        <v>1589</v>
      </c>
      <c r="I1287" s="295" t="s">
        <v>1598</v>
      </c>
      <c r="J1287" s="295" t="s">
        <v>180</v>
      </c>
      <c r="K1287" s="295" t="s">
        <v>1955</v>
      </c>
      <c r="L1287" s="286">
        <v>0</v>
      </c>
      <c r="M1287" s="295" t="s">
        <v>16372</v>
      </c>
    </row>
    <row r="1288" spans="1:13" ht="15" customHeight="1" x14ac:dyDescent="0.25">
      <c r="A1288" s="295" t="s">
        <v>5255</v>
      </c>
      <c r="B1288" s="295" t="s">
        <v>5255</v>
      </c>
      <c r="C1288" s="295" t="s">
        <v>5256</v>
      </c>
      <c r="D1288" s="295" t="s">
        <v>5256</v>
      </c>
      <c r="E1288" s="295" t="s">
        <v>1606</v>
      </c>
      <c r="F1288" s="295" t="s">
        <v>5257</v>
      </c>
      <c r="G1288" s="295" t="s">
        <v>168</v>
      </c>
      <c r="H1288" s="295" t="s">
        <v>1589</v>
      </c>
      <c r="I1288" s="295" t="s">
        <v>1598</v>
      </c>
      <c r="J1288" s="295" t="s">
        <v>180</v>
      </c>
      <c r="K1288" s="295" t="s">
        <v>1955</v>
      </c>
      <c r="L1288" s="286">
        <v>5</v>
      </c>
      <c r="M1288" s="295" t="s">
        <v>171</v>
      </c>
    </row>
    <row r="1289" spans="1:13" ht="15" customHeight="1" x14ac:dyDescent="0.25">
      <c r="A1289" s="295" t="s">
        <v>5258</v>
      </c>
      <c r="B1289" s="295" t="s">
        <v>5258</v>
      </c>
      <c r="C1289" s="295" t="s">
        <v>5259</v>
      </c>
      <c r="D1289" s="295" t="s">
        <v>5259</v>
      </c>
      <c r="E1289" s="295" t="s">
        <v>5260</v>
      </c>
      <c r="F1289" s="295" t="s">
        <v>5261</v>
      </c>
      <c r="G1289" s="295" t="s">
        <v>168</v>
      </c>
      <c r="H1289" s="295" t="s">
        <v>1589</v>
      </c>
      <c r="I1289" s="295" t="s">
        <v>1598</v>
      </c>
      <c r="J1289" s="295" t="s">
        <v>5262</v>
      </c>
      <c r="K1289" s="295" t="s">
        <v>1603</v>
      </c>
      <c r="L1289" s="286">
        <v>0</v>
      </c>
      <c r="M1289" s="295" t="s">
        <v>16372</v>
      </c>
    </row>
    <row r="1290" spans="1:13" ht="15" customHeight="1" x14ac:dyDescent="0.25">
      <c r="A1290" s="298" t="s">
        <v>5263</v>
      </c>
      <c r="B1290" s="295" t="s">
        <v>5263</v>
      </c>
      <c r="C1290" s="298" t="s">
        <v>5264</v>
      </c>
      <c r="D1290" s="298" t="s">
        <v>5264</v>
      </c>
      <c r="E1290" s="298" t="s">
        <v>1606</v>
      </c>
      <c r="F1290" s="298" t="s">
        <v>5265</v>
      </c>
      <c r="G1290" s="298" t="s">
        <v>1594</v>
      </c>
      <c r="H1290" s="298" t="s">
        <v>1589</v>
      </c>
      <c r="I1290" s="298" t="s">
        <v>1598</v>
      </c>
      <c r="J1290" s="298" t="s">
        <v>5262</v>
      </c>
      <c r="K1290" s="298"/>
      <c r="L1290" s="288">
        <v>0</v>
      </c>
      <c r="M1290" s="295" t="s">
        <v>16372</v>
      </c>
    </row>
    <row r="1291" spans="1:13" ht="15" customHeight="1" x14ac:dyDescent="0.25">
      <c r="A1291" s="295" t="s">
        <v>5266</v>
      </c>
      <c r="B1291" s="295" t="s">
        <v>5266</v>
      </c>
      <c r="C1291" s="295" t="s">
        <v>5267</v>
      </c>
      <c r="D1291" s="295" t="s">
        <v>5267</v>
      </c>
      <c r="E1291" s="295" t="s">
        <v>1606</v>
      </c>
      <c r="F1291" s="295" t="s">
        <v>5268</v>
      </c>
      <c r="G1291" s="295" t="s">
        <v>168</v>
      </c>
      <c r="H1291" s="295" t="s">
        <v>1589</v>
      </c>
      <c r="I1291" s="295" t="s">
        <v>1598</v>
      </c>
      <c r="J1291" s="295" t="s">
        <v>5269</v>
      </c>
      <c r="K1291" s="295" t="s">
        <v>1230</v>
      </c>
      <c r="L1291" s="286">
        <v>5</v>
      </c>
      <c r="M1291" s="295" t="s">
        <v>171</v>
      </c>
    </row>
    <row r="1292" spans="1:13" ht="15" customHeight="1" x14ac:dyDescent="0.25">
      <c r="A1292" s="295" t="s">
        <v>5270</v>
      </c>
      <c r="B1292" s="295" t="s">
        <v>5270</v>
      </c>
      <c r="C1292" s="295" t="s">
        <v>5271</v>
      </c>
      <c r="D1292" s="295" t="s">
        <v>5271</v>
      </c>
      <c r="E1292" s="295" t="s">
        <v>1606</v>
      </c>
      <c r="F1292" s="295" t="s">
        <v>5272</v>
      </c>
      <c r="G1292" s="295" t="s">
        <v>1594</v>
      </c>
      <c r="H1292" s="295" t="s">
        <v>1589</v>
      </c>
      <c r="I1292" s="295" t="s">
        <v>1598</v>
      </c>
      <c r="J1292" s="295" t="s">
        <v>5269</v>
      </c>
      <c r="L1292" s="286">
        <v>5</v>
      </c>
      <c r="M1292" s="295" t="s">
        <v>171</v>
      </c>
    </row>
    <row r="1293" spans="1:13" ht="15" customHeight="1" x14ac:dyDescent="0.25">
      <c r="A1293" s="295" t="s">
        <v>16615</v>
      </c>
      <c r="B1293" s="295" t="s">
        <v>16615</v>
      </c>
      <c r="C1293" s="295" t="s">
        <v>17184</v>
      </c>
      <c r="D1293" s="295" t="s">
        <v>17184</v>
      </c>
      <c r="E1293" s="295" t="s">
        <v>14737</v>
      </c>
      <c r="G1293" s="295" t="s">
        <v>168</v>
      </c>
      <c r="H1293" s="295" t="s">
        <v>1589</v>
      </c>
      <c r="I1293" s="295" t="s">
        <v>14673</v>
      </c>
      <c r="J1293" s="295" t="s">
        <v>17947</v>
      </c>
      <c r="K1293" s="295" t="s">
        <v>14674</v>
      </c>
      <c r="L1293" s="287">
        <v>3</v>
      </c>
      <c r="M1293" s="295" t="s">
        <v>171</v>
      </c>
    </row>
    <row r="1294" spans="1:13" ht="15" customHeight="1" x14ac:dyDescent="0.25">
      <c r="A1294" s="295" t="s">
        <v>16616</v>
      </c>
      <c r="B1294" s="295" t="s">
        <v>16616</v>
      </c>
      <c r="C1294" s="295" t="s">
        <v>17185</v>
      </c>
      <c r="D1294" s="295" t="s">
        <v>17185</v>
      </c>
      <c r="E1294" s="295" t="s">
        <v>17721</v>
      </c>
      <c r="G1294" s="295" t="s">
        <v>168</v>
      </c>
      <c r="H1294" s="295" t="s">
        <v>1589</v>
      </c>
      <c r="I1294" s="295" t="s">
        <v>14673</v>
      </c>
      <c r="J1294" s="295" t="s">
        <v>17947</v>
      </c>
      <c r="K1294" s="295" t="s">
        <v>14674</v>
      </c>
      <c r="L1294" s="287">
        <v>3</v>
      </c>
      <c r="M1294" s="295" t="s">
        <v>171</v>
      </c>
    </row>
    <row r="1295" spans="1:13" ht="15" customHeight="1" x14ac:dyDescent="0.25">
      <c r="A1295" s="295" t="s">
        <v>16617</v>
      </c>
      <c r="B1295" s="295" t="s">
        <v>16615</v>
      </c>
      <c r="C1295" s="295" t="s">
        <v>17186</v>
      </c>
      <c r="D1295" s="295" t="s">
        <v>17184</v>
      </c>
      <c r="E1295" s="295" t="s">
        <v>17722</v>
      </c>
      <c r="G1295" s="295" t="s">
        <v>168</v>
      </c>
      <c r="H1295" s="295" t="s">
        <v>1632</v>
      </c>
      <c r="I1295" s="295" t="s">
        <v>14673</v>
      </c>
      <c r="J1295" s="295" t="s">
        <v>17947</v>
      </c>
      <c r="K1295" s="295" t="s">
        <v>14674</v>
      </c>
      <c r="L1295" s="287">
        <v>3</v>
      </c>
      <c r="M1295" s="295" t="s">
        <v>171</v>
      </c>
    </row>
    <row r="1296" spans="1:13" ht="15" customHeight="1" x14ac:dyDescent="0.25">
      <c r="A1296" s="295" t="s">
        <v>16614</v>
      </c>
      <c r="B1296" s="295" t="s">
        <v>16614</v>
      </c>
      <c r="C1296" s="295" t="s">
        <v>17183</v>
      </c>
      <c r="D1296" s="295" t="s">
        <v>17183</v>
      </c>
      <c r="G1296" s="295" t="s">
        <v>1594</v>
      </c>
      <c r="H1296" s="295" t="s">
        <v>1589</v>
      </c>
      <c r="I1296" s="295" t="s">
        <v>14673</v>
      </c>
      <c r="J1296" s="295" t="s">
        <v>17947</v>
      </c>
      <c r="K1296" s="295" t="s">
        <v>14674</v>
      </c>
      <c r="L1296" s="287">
        <v>3</v>
      </c>
      <c r="M1296" s="295" t="s">
        <v>171</v>
      </c>
    </row>
    <row r="1297" spans="1:13" ht="15" customHeight="1" x14ac:dyDescent="0.25">
      <c r="A1297" s="295" t="s">
        <v>5273</v>
      </c>
      <c r="B1297" s="295" t="s">
        <v>5273</v>
      </c>
      <c r="C1297" s="295" t="s">
        <v>5274</v>
      </c>
      <c r="D1297" s="295" t="s">
        <v>5274</v>
      </c>
      <c r="E1297" s="295" t="s">
        <v>1606</v>
      </c>
      <c r="F1297" s="295" t="s">
        <v>498</v>
      </c>
      <c r="G1297" s="295" t="s">
        <v>1594</v>
      </c>
      <c r="H1297" s="295" t="s">
        <v>1589</v>
      </c>
      <c r="I1297" s="295" t="s">
        <v>1598</v>
      </c>
      <c r="J1297" s="295" t="s">
        <v>188</v>
      </c>
      <c r="L1297" s="286">
        <v>2</v>
      </c>
      <c r="M1297" s="295" t="s">
        <v>171</v>
      </c>
    </row>
    <row r="1298" spans="1:13" ht="15" customHeight="1" x14ac:dyDescent="0.25">
      <c r="A1298" s="295" t="s">
        <v>1497</v>
      </c>
      <c r="B1298" s="295" t="s">
        <v>1497</v>
      </c>
      <c r="C1298" s="295" t="s">
        <v>1498</v>
      </c>
      <c r="D1298" s="295" t="s">
        <v>1498</v>
      </c>
      <c r="E1298" s="295" t="s">
        <v>1606</v>
      </c>
      <c r="F1298" s="295" t="s">
        <v>5275</v>
      </c>
      <c r="G1298" s="295" t="s">
        <v>168</v>
      </c>
      <c r="H1298" s="295" t="s">
        <v>1589</v>
      </c>
      <c r="I1298" s="295" t="s">
        <v>1598</v>
      </c>
      <c r="J1298" s="295" t="s">
        <v>188</v>
      </c>
      <c r="K1298" s="295" t="s">
        <v>1603</v>
      </c>
      <c r="L1298" s="286">
        <v>2</v>
      </c>
      <c r="M1298" s="295" t="s">
        <v>171</v>
      </c>
    </row>
    <row r="1299" spans="1:13" ht="15" customHeight="1" x14ac:dyDescent="0.25">
      <c r="A1299" s="295" t="s">
        <v>5276</v>
      </c>
      <c r="B1299" s="295" t="s">
        <v>5276</v>
      </c>
      <c r="C1299" s="295" t="s">
        <v>5277</v>
      </c>
      <c r="D1299" s="295" t="s">
        <v>5277</v>
      </c>
      <c r="E1299" s="295" t="s">
        <v>5278</v>
      </c>
      <c r="F1299" s="295" t="s">
        <v>5279</v>
      </c>
      <c r="G1299" s="295" t="s">
        <v>168</v>
      </c>
      <c r="H1299" s="295" t="s">
        <v>1589</v>
      </c>
      <c r="I1299" s="295" t="s">
        <v>1714</v>
      </c>
      <c r="J1299" s="295" t="s">
        <v>353</v>
      </c>
      <c r="K1299" s="295" t="s">
        <v>1603</v>
      </c>
      <c r="L1299" s="286">
        <v>10</v>
      </c>
      <c r="M1299" s="295" t="s">
        <v>171</v>
      </c>
    </row>
    <row r="1300" spans="1:13" ht="15" customHeight="1" x14ac:dyDescent="0.25">
      <c r="A1300" s="295" t="s">
        <v>5280</v>
      </c>
      <c r="B1300" s="295" t="s">
        <v>5280</v>
      </c>
      <c r="C1300" s="295" t="s">
        <v>5281</v>
      </c>
      <c r="D1300" s="295" t="s">
        <v>5281</v>
      </c>
      <c r="E1300" s="295" t="s">
        <v>1618</v>
      </c>
      <c r="F1300" s="295" t="s">
        <v>5279</v>
      </c>
      <c r="G1300" s="295" t="s">
        <v>1594</v>
      </c>
      <c r="H1300" s="295" t="s">
        <v>1589</v>
      </c>
      <c r="I1300" s="295" t="s">
        <v>1714</v>
      </c>
      <c r="J1300" s="295" t="s">
        <v>353</v>
      </c>
      <c r="L1300" s="286">
        <v>10</v>
      </c>
      <c r="M1300" s="295" t="s">
        <v>171</v>
      </c>
    </row>
    <row r="1301" spans="1:13" ht="15" customHeight="1" x14ac:dyDescent="0.25">
      <c r="A1301" s="295" t="s">
        <v>5282</v>
      </c>
      <c r="B1301" s="295" t="s">
        <v>5282</v>
      </c>
      <c r="C1301" s="295" t="s">
        <v>5283</v>
      </c>
      <c r="D1301" s="295" t="s">
        <v>5283</v>
      </c>
      <c r="E1301" s="295" t="s">
        <v>1606</v>
      </c>
      <c r="F1301" s="295" t="s">
        <v>5284</v>
      </c>
      <c r="G1301" s="295" t="s">
        <v>1676</v>
      </c>
      <c r="H1301" s="295" t="s">
        <v>1589</v>
      </c>
      <c r="I1301" s="295" t="s">
        <v>1598</v>
      </c>
      <c r="J1301" s="295" t="s">
        <v>179</v>
      </c>
      <c r="K1301" s="295" t="s">
        <v>1755</v>
      </c>
      <c r="L1301" s="286">
        <v>7</v>
      </c>
      <c r="M1301" s="295" t="s">
        <v>171</v>
      </c>
    </row>
    <row r="1302" spans="1:13" ht="15" customHeight="1" x14ac:dyDescent="0.25">
      <c r="A1302" s="295" t="s">
        <v>5285</v>
      </c>
      <c r="B1302" s="295" t="s">
        <v>5285</v>
      </c>
      <c r="C1302" s="295" t="s">
        <v>5286</v>
      </c>
      <c r="D1302" s="295" t="s">
        <v>5286</v>
      </c>
      <c r="E1302" s="295" t="s">
        <v>1606</v>
      </c>
      <c r="F1302" s="295" t="s">
        <v>5284</v>
      </c>
      <c r="G1302" s="295" t="s">
        <v>1678</v>
      </c>
      <c r="H1302" s="295" t="s">
        <v>1589</v>
      </c>
      <c r="I1302" s="295" t="s">
        <v>1598</v>
      </c>
      <c r="J1302" s="295" t="s">
        <v>179</v>
      </c>
      <c r="K1302" s="295" t="s">
        <v>1755</v>
      </c>
      <c r="L1302" s="286">
        <v>7</v>
      </c>
      <c r="M1302" s="295" t="s">
        <v>171</v>
      </c>
    </row>
    <row r="1303" spans="1:13" ht="15" customHeight="1" x14ac:dyDescent="0.25">
      <c r="A1303" s="295" t="s">
        <v>5287</v>
      </c>
      <c r="B1303" s="295" t="s">
        <v>5287</v>
      </c>
      <c r="C1303" s="295" t="s">
        <v>5288</v>
      </c>
      <c r="D1303" s="295" t="s">
        <v>5288</v>
      </c>
      <c r="E1303" s="295" t="s">
        <v>1606</v>
      </c>
      <c r="F1303" s="295" t="s">
        <v>5289</v>
      </c>
      <c r="G1303" s="295" t="s">
        <v>1594</v>
      </c>
      <c r="H1303" s="295" t="s">
        <v>1589</v>
      </c>
      <c r="I1303" s="295" t="s">
        <v>1598</v>
      </c>
      <c r="J1303" s="295" t="s">
        <v>179</v>
      </c>
      <c r="L1303" s="286">
        <v>7</v>
      </c>
      <c r="M1303" s="295" t="s">
        <v>171</v>
      </c>
    </row>
    <row r="1304" spans="1:13" ht="15" customHeight="1" x14ac:dyDescent="0.25">
      <c r="A1304" s="295" t="s">
        <v>16619</v>
      </c>
      <c r="B1304" s="295" t="s">
        <v>16619</v>
      </c>
      <c r="C1304" s="295" t="s">
        <v>17188</v>
      </c>
      <c r="D1304" s="295" t="s">
        <v>17188</v>
      </c>
      <c r="E1304" s="295" t="s">
        <v>17723</v>
      </c>
      <c r="G1304" s="295" t="s">
        <v>168</v>
      </c>
      <c r="H1304" s="295" t="s">
        <v>1589</v>
      </c>
      <c r="I1304" s="295" t="s">
        <v>14673</v>
      </c>
      <c r="J1304" s="295" t="s">
        <v>17941</v>
      </c>
      <c r="K1304" s="295" t="s">
        <v>14674</v>
      </c>
      <c r="L1304" s="287">
        <v>8</v>
      </c>
      <c r="M1304" s="295" t="s">
        <v>171</v>
      </c>
    </row>
    <row r="1305" spans="1:13" ht="15" customHeight="1" x14ac:dyDescent="0.25">
      <c r="A1305" s="295" t="s">
        <v>16620</v>
      </c>
      <c r="B1305" s="295" t="s">
        <v>16620</v>
      </c>
      <c r="C1305" s="295" t="s">
        <v>17189</v>
      </c>
      <c r="D1305" s="295" t="s">
        <v>17189</v>
      </c>
      <c r="E1305" s="295" t="s">
        <v>17724</v>
      </c>
      <c r="G1305" s="295" t="s">
        <v>168</v>
      </c>
      <c r="H1305" s="295" t="s">
        <v>1589</v>
      </c>
      <c r="I1305" s="295" t="s">
        <v>14673</v>
      </c>
      <c r="J1305" s="295" t="s">
        <v>17941</v>
      </c>
      <c r="K1305" s="295" t="s">
        <v>14674</v>
      </c>
      <c r="L1305" s="287">
        <v>7</v>
      </c>
      <c r="M1305" s="295" t="s">
        <v>171</v>
      </c>
    </row>
    <row r="1306" spans="1:13" ht="15" customHeight="1" x14ac:dyDescent="0.25">
      <c r="A1306" s="295" t="s">
        <v>16618</v>
      </c>
      <c r="B1306" s="295" t="s">
        <v>16618</v>
      </c>
      <c r="C1306" s="295" t="s">
        <v>17187</v>
      </c>
      <c r="D1306" s="295" t="s">
        <v>17187</v>
      </c>
      <c r="G1306" s="295" t="s">
        <v>1594</v>
      </c>
      <c r="H1306" s="295" t="s">
        <v>1589</v>
      </c>
      <c r="I1306" s="295" t="s">
        <v>14673</v>
      </c>
      <c r="J1306" s="295" t="s">
        <v>17941</v>
      </c>
      <c r="K1306" s="295" t="s">
        <v>14674</v>
      </c>
      <c r="L1306" s="287">
        <v>8</v>
      </c>
      <c r="M1306" s="295" t="s">
        <v>171</v>
      </c>
    </row>
    <row r="1307" spans="1:13" ht="15" customHeight="1" x14ac:dyDescent="0.25">
      <c r="A1307" s="295" t="s">
        <v>5290</v>
      </c>
      <c r="B1307" s="295" t="s">
        <v>5290</v>
      </c>
      <c r="C1307" s="295" t="s">
        <v>5291</v>
      </c>
      <c r="D1307" s="295" t="s">
        <v>5291</v>
      </c>
      <c r="E1307" s="295" t="s">
        <v>5292</v>
      </c>
      <c r="F1307" s="295" t="s">
        <v>5293</v>
      </c>
      <c r="G1307" s="295" t="s">
        <v>1594</v>
      </c>
      <c r="H1307" s="295" t="s">
        <v>1589</v>
      </c>
      <c r="I1307" s="295" t="s">
        <v>1714</v>
      </c>
      <c r="J1307" s="295" t="s">
        <v>355</v>
      </c>
      <c r="L1307" s="286">
        <v>9</v>
      </c>
      <c r="M1307" s="295" t="s">
        <v>171</v>
      </c>
    </row>
    <row r="1308" spans="1:13" ht="15" customHeight="1" x14ac:dyDescent="0.25">
      <c r="A1308" s="295" t="s">
        <v>5295</v>
      </c>
      <c r="B1308" s="295" t="s">
        <v>5296</v>
      </c>
      <c r="C1308" s="295" t="s">
        <v>5297</v>
      </c>
      <c r="D1308" s="295" t="s">
        <v>5298</v>
      </c>
      <c r="E1308" s="295" t="s">
        <v>5299</v>
      </c>
      <c r="F1308" s="295" t="s">
        <v>5300</v>
      </c>
      <c r="G1308" s="295" t="s">
        <v>1676</v>
      </c>
      <c r="H1308" s="295" t="s">
        <v>1632</v>
      </c>
      <c r="I1308" s="295" t="s">
        <v>1714</v>
      </c>
      <c r="J1308" s="295" t="s">
        <v>355</v>
      </c>
      <c r="K1308" s="295" t="s">
        <v>1603</v>
      </c>
      <c r="L1308" s="287">
        <v>9</v>
      </c>
      <c r="M1308" s="295" t="s">
        <v>171</v>
      </c>
    </row>
    <row r="1309" spans="1:13" ht="15" customHeight="1" x14ac:dyDescent="0.25">
      <c r="A1309" s="295" t="s">
        <v>5301</v>
      </c>
      <c r="B1309" s="295" t="s">
        <v>5296</v>
      </c>
      <c r="C1309" s="295" t="s">
        <v>5302</v>
      </c>
      <c r="D1309" s="295" t="s">
        <v>5298</v>
      </c>
      <c r="E1309" s="295" t="s">
        <v>5303</v>
      </c>
      <c r="F1309" s="295" t="s">
        <v>5304</v>
      </c>
      <c r="G1309" s="295" t="s">
        <v>1678</v>
      </c>
      <c r="H1309" s="295" t="s">
        <v>1632</v>
      </c>
      <c r="I1309" s="295" t="s">
        <v>1714</v>
      </c>
      <c r="J1309" s="295" t="s">
        <v>355</v>
      </c>
      <c r="K1309" s="295" t="s">
        <v>1603</v>
      </c>
      <c r="L1309" s="286">
        <v>9</v>
      </c>
      <c r="M1309" s="295" t="s">
        <v>171</v>
      </c>
    </row>
    <row r="1310" spans="1:13" ht="15" customHeight="1" x14ac:dyDescent="0.25">
      <c r="A1310" s="295" t="s">
        <v>5305</v>
      </c>
      <c r="B1310" s="295" t="s">
        <v>5296</v>
      </c>
      <c r="C1310" s="295" t="s">
        <v>5306</v>
      </c>
      <c r="D1310" s="295" t="s">
        <v>5298</v>
      </c>
      <c r="E1310" s="295" t="s">
        <v>5307</v>
      </c>
      <c r="F1310" s="295" t="s">
        <v>5304</v>
      </c>
      <c r="G1310" s="295" t="s">
        <v>1678</v>
      </c>
      <c r="H1310" s="295" t="s">
        <v>1632</v>
      </c>
      <c r="I1310" s="295" t="s">
        <v>1714</v>
      </c>
      <c r="J1310" s="295" t="s">
        <v>355</v>
      </c>
      <c r="K1310" s="295" t="s">
        <v>1603</v>
      </c>
      <c r="L1310" s="286">
        <v>9</v>
      </c>
      <c r="M1310" s="295" t="s">
        <v>171</v>
      </c>
    </row>
    <row r="1311" spans="1:13" ht="15" customHeight="1" x14ac:dyDescent="0.25">
      <c r="A1311" s="295" t="s">
        <v>5308</v>
      </c>
      <c r="B1311" s="295" t="s">
        <v>5308</v>
      </c>
      <c r="C1311" s="295" t="s">
        <v>5309</v>
      </c>
      <c r="D1311" s="295" t="s">
        <v>5309</v>
      </c>
      <c r="E1311" s="295" t="s">
        <v>5310</v>
      </c>
      <c r="F1311" s="295" t="s">
        <v>5311</v>
      </c>
      <c r="G1311" s="295" t="s">
        <v>168</v>
      </c>
      <c r="H1311" s="295" t="s">
        <v>1589</v>
      </c>
      <c r="I1311" s="295" t="s">
        <v>1714</v>
      </c>
      <c r="J1311" s="295" t="s">
        <v>174</v>
      </c>
      <c r="K1311" s="295" t="s">
        <v>1892</v>
      </c>
      <c r="L1311" s="286">
        <v>9</v>
      </c>
      <c r="M1311" s="295" t="s">
        <v>171</v>
      </c>
    </row>
    <row r="1312" spans="1:13" ht="15" customHeight="1" x14ac:dyDescent="0.25">
      <c r="A1312" s="295" t="s">
        <v>5312</v>
      </c>
      <c r="B1312" s="295" t="s">
        <v>5312</v>
      </c>
      <c r="C1312" s="295" t="s">
        <v>5313</v>
      </c>
      <c r="D1312" s="295" t="s">
        <v>5313</v>
      </c>
      <c r="E1312" s="295" t="s">
        <v>5314</v>
      </c>
      <c r="F1312" s="295" t="s">
        <v>5315</v>
      </c>
      <c r="G1312" s="295" t="s">
        <v>1594</v>
      </c>
      <c r="H1312" s="295" t="s">
        <v>1589</v>
      </c>
      <c r="I1312" s="295" t="s">
        <v>1714</v>
      </c>
      <c r="J1312" s="295" t="s">
        <v>174</v>
      </c>
      <c r="L1312" s="286">
        <v>9</v>
      </c>
      <c r="M1312" s="295" t="s">
        <v>171</v>
      </c>
    </row>
    <row r="1313" spans="1:13" ht="15" customHeight="1" x14ac:dyDescent="0.25">
      <c r="A1313" s="295" t="s">
        <v>5316</v>
      </c>
      <c r="B1313" s="295" t="s">
        <v>5316</v>
      </c>
      <c r="C1313" s="295" t="s">
        <v>5317</v>
      </c>
      <c r="D1313" s="295" t="s">
        <v>5317</v>
      </c>
      <c r="E1313" s="295" t="s">
        <v>5318</v>
      </c>
      <c r="F1313" s="295" t="s">
        <v>5319</v>
      </c>
      <c r="G1313" s="295" t="s">
        <v>168</v>
      </c>
      <c r="H1313" s="295" t="s">
        <v>1589</v>
      </c>
      <c r="I1313" s="295" t="s">
        <v>1598</v>
      </c>
      <c r="J1313" s="295" t="s">
        <v>255</v>
      </c>
      <c r="K1313" s="295" t="s">
        <v>1603</v>
      </c>
      <c r="L1313" s="286">
        <v>0</v>
      </c>
      <c r="M1313" s="295" t="s">
        <v>16372</v>
      </c>
    </row>
    <row r="1314" spans="1:13" ht="15" customHeight="1" x14ac:dyDescent="0.25">
      <c r="A1314" s="295" t="s">
        <v>5320</v>
      </c>
      <c r="B1314" s="295" t="s">
        <v>5320</v>
      </c>
      <c r="C1314" s="295" t="s">
        <v>5321</v>
      </c>
      <c r="D1314" s="295" t="s">
        <v>5321</v>
      </c>
      <c r="E1314" s="295" t="s">
        <v>5322</v>
      </c>
      <c r="F1314" s="295" t="s">
        <v>5323</v>
      </c>
      <c r="G1314" s="295" t="s">
        <v>1594</v>
      </c>
      <c r="H1314" s="295" t="s">
        <v>1589</v>
      </c>
      <c r="I1314" s="295" t="s">
        <v>1598</v>
      </c>
      <c r="J1314" s="295" t="s">
        <v>255</v>
      </c>
      <c r="L1314" s="286">
        <v>0</v>
      </c>
      <c r="M1314" s="295" t="s">
        <v>16372</v>
      </c>
    </row>
    <row r="1315" spans="1:13" ht="15" customHeight="1" x14ac:dyDescent="0.25">
      <c r="A1315" s="295" t="s">
        <v>5324</v>
      </c>
      <c r="B1315" s="295" t="s">
        <v>5325</v>
      </c>
      <c r="C1315" s="295" t="s">
        <v>5326</v>
      </c>
      <c r="D1315" s="295" t="s">
        <v>5327</v>
      </c>
      <c r="E1315" s="295" t="s">
        <v>5328</v>
      </c>
      <c r="F1315" s="295" t="s">
        <v>5329</v>
      </c>
      <c r="G1315" s="295" t="s">
        <v>168</v>
      </c>
      <c r="H1315" s="295" t="s">
        <v>1632</v>
      </c>
      <c r="I1315" s="295" t="s">
        <v>1714</v>
      </c>
      <c r="J1315" s="295" t="s">
        <v>174</v>
      </c>
      <c r="K1315" s="295" t="s">
        <v>1892</v>
      </c>
      <c r="L1315" s="287">
        <v>7</v>
      </c>
      <c r="M1315" s="295" t="s">
        <v>171</v>
      </c>
    </row>
    <row r="1316" spans="1:13" ht="15" customHeight="1" x14ac:dyDescent="0.25">
      <c r="A1316" s="295" t="s">
        <v>5330</v>
      </c>
      <c r="B1316" s="295" t="s">
        <v>5331</v>
      </c>
      <c r="C1316" s="295" t="s">
        <v>5332</v>
      </c>
      <c r="D1316" s="295" t="s">
        <v>5333</v>
      </c>
      <c r="E1316" s="295" t="s">
        <v>5334</v>
      </c>
      <c r="F1316" s="295" t="s">
        <v>5329</v>
      </c>
      <c r="G1316" s="295" t="s">
        <v>168</v>
      </c>
      <c r="H1316" s="295" t="s">
        <v>1632</v>
      </c>
      <c r="I1316" s="295" t="s">
        <v>1714</v>
      </c>
      <c r="J1316" s="295" t="s">
        <v>174</v>
      </c>
      <c r="K1316" s="295" t="s">
        <v>1892</v>
      </c>
      <c r="L1316" s="287">
        <v>4</v>
      </c>
      <c r="M1316" s="295" t="s">
        <v>171</v>
      </c>
    </row>
    <row r="1317" spans="1:13" ht="15" customHeight="1" x14ac:dyDescent="0.25">
      <c r="A1317" s="295" t="s">
        <v>5335</v>
      </c>
      <c r="B1317" s="295" t="s">
        <v>5336</v>
      </c>
      <c r="C1317" s="295" t="s">
        <v>518</v>
      </c>
      <c r="D1317" s="295" t="s">
        <v>5337</v>
      </c>
      <c r="E1317" s="295" t="s">
        <v>5338</v>
      </c>
      <c r="F1317" s="295" t="s">
        <v>5329</v>
      </c>
      <c r="G1317" s="295" t="s">
        <v>168</v>
      </c>
      <c r="H1317" s="295" t="s">
        <v>1632</v>
      </c>
      <c r="I1317" s="295" t="s">
        <v>1714</v>
      </c>
      <c r="J1317" s="295" t="s">
        <v>174</v>
      </c>
      <c r="K1317" s="295" t="s">
        <v>1892</v>
      </c>
      <c r="L1317" s="287">
        <v>5</v>
      </c>
      <c r="M1317" s="295" t="s">
        <v>171</v>
      </c>
    </row>
    <row r="1318" spans="1:13" ht="15" customHeight="1" x14ac:dyDescent="0.25">
      <c r="A1318" s="295" t="s">
        <v>5339</v>
      </c>
      <c r="B1318" s="295" t="s">
        <v>5339</v>
      </c>
      <c r="C1318" s="295" t="s">
        <v>5340</v>
      </c>
      <c r="D1318" s="295" t="s">
        <v>5340</v>
      </c>
      <c r="E1318" s="295" t="s">
        <v>1606</v>
      </c>
      <c r="F1318" s="295" t="s">
        <v>5341</v>
      </c>
      <c r="G1318" s="295" t="s">
        <v>168</v>
      </c>
      <c r="H1318" s="295" t="s">
        <v>1589</v>
      </c>
      <c r="I1318" s="295" t="s">
        <v>1598</v>
      </c>
      <c r="J1318" s="295" t="s">
        <v>188</v>
      </c>
      <c r="K1318" s="295" t="s">
        <v>1603</v>
      </c>
      <c r="L1318" s="286">
        <v>8</v>
      </c>
      <c r="M1318" s="295" t="s">
        <v>171</v>
      </c>
    </row>
    <row r="1319" spans="1:13" ht="15" customHeight="1" x14ac:dyDescent="0.25">
      <c r="A1319" s="295" t="s">
        <v>5342</v>
      </c>
      <c r="B1319" s="295" t="s">
        <v>5342</v>
      </c>
      <c r="C1319" s="295" t="s">
        <v>5343</v>
      </c>
      <c r="D1319" s="295" t="s">
        <v>5343</v>
      </c>
      <c r="E1319" s="295" t="s">
        <v>1606</v>
      </c>
      <c r="F1319" s="295" t="s">
        <v>5344</v>
      </c>
      <c r="G1319" s="295" t="s">
        <v>1594</v>
      </c>
      <c r="H1319" s="295" t="s">
        <v>1589</v>
      </c>
      <c r="I1319" s="295" t="s">
        <v>1598</v>
      </c>
      <c r="J1319" s="295" t="s">
        <v>188</v>
      </c>
      <c r="L1319" s="286">
        <v>8</v>
      </c>
      <c r="M1319" s="295" t="s">
        <v>171</v>
      </c>
    </row>
    <row r="1320" spans="1:13" ht="15" customHeight="1" x14ac:dyDescent="0.25">
      <c r="A1320" s="295" t="s">
        <v>5345</v>
      </c>
      <c r="B1320" s="295" t="s">
        <v>5345</v>
      </c>
      <c r="C1320" s="295" t="s">
        <v>5346</v>
      </c>
      <c r="D1320" s="295" t="s">
        <v>5346</v>
      </c>
      <c r="E1320" s="295" t="s">
        <v>1606</v>
      </c>
      <c r="F1320" s="295" t="s">
        <v>5347</v>
      </c>
      <c r="G1320" s="295" t="s">
        <v>168</v>
      </c>
      <c r="H1320" s="295" t="s">
        <v>1589</v>
      </c>
      <c r="I1320" s="295" t="s">
        <v>1598</v>
      </c>
      <c r="J1320" s="295" t="s">
        <v>179</v>
      </c>
      <c r="K1320" s="295" t="s">
        <v>1230</v>
      </c>
      <c r="L1320" s="286">
        <v>0</v>
      </c>
      <c r="M1320" s="295" t="s">
        <v>16372</v>
      </c>
    </row>
    <row r="1321" spans="1:13" ht="15" customHeight="1" x14ac:dyDescent="0.25">
      <c r="A1321" s="295" t="s">
        <v>5348</v>
      </c>
      <c r="B1321" s="295" t="s">
        <v>5348</v>
      </c>
      <c r="C1321" s="295" t="s">
        <v>5349</v>
      </c>
      <c r="D1321" s="295" t="s">
        <v>5349</v>
      </c>
      <c r="E1321" s="295" t="s">
        <v>1606</v>
      </c>
      <c r="F1321" s="295" t="s">
        <v>5350</v>
      </c>
      <c r="G1321" s="295" t="s">
        <v>1594</v>
      </c>
      <c r="H1321" s="295" t="s">
        <v>1589</v>
      </c>
      <c r="I1321" s="295" t="s">
        <v>1598</v>
      </c>
      <c r="J1321" s="295" t="s">
        <v>179</v>
      </c>
      <c r="L1321" s="286">
        <v>0</v>
      </c>
      <c r="M1321" s="295" t="s">
        <v>16372</v>
      </c>
    </row>
    <row r="1322" spans="1:13" ht="15" customHeight="1" x14ac:dyDescent="0.25">
      <c r="A1322" s="295" t="s">
        <v>5351</v>
      </c>
      <c r="B1322" s="295" t="s">
        <v>5351</v>
      </c>
      <c r="C1322" s="295" t="s">
        <v>5352</v>
      </c>
      <c r="D1322" s="295" t="s">
        <v>5352</v>
      </c>
      <c r="E1322" s="295" t="s">
        <v>2665</v>
      </c>
      <c r="F1322" s="295" t="s">
        <v>5353</v>
      </c>
      <c r="G1322" s="295" t="s">
        <v>1594</v>
      </c>
      <c r="H1322" s="295" t="s">
        <v>1589</v>
      </c>
      <c r="I1322" s="295" t="s">
        <v>1598</v>
      </c>
      <c r="J1322" s="295" t="s">
        <v>505</v>
      </c>
      <c r="L1322" s="286">
        <v>5</v>
      </c>
      <c r="M1322" s="295" t="s">
        <v>171</v>
      </c>
    </row>
    <row r="1323" spans="1:13" ht="15" customHeight="1" x14ac:dyDescent="0.25">
      <c r="A1323" s="295" t="s">
        <v>503</v>
      </c>
      <c r="B1323" s="295" t="s">
        <v>503</v>
      </c>
      <c r="C1323" s="295" t="s">
        <v>504</v>
      </c>
      <c r="D1323" s="295" t="s">
        <v>504</v>
      </c>
      <c r="E1323" s="295" t="s">
        <v>4653</v>
      </c>
      <c r="F1323" s="295" t="s">
        <v>5354</v>
      </c>
      <c r="G1323" s="295" t="s">
        <v>168</v>
      </c>
      <c r="H1323" s="295" t="s">
        <v>1589</v>
      </c>
      <c r="I1323" s="295" t="s">
        <v>1598</v>
      </c>
      <c r="J1323" s="295" t="s">
        <v>505</v>
      </c>
      <c r="K1323" s="295" t="s">
        <v>1603</v>
      </c>
      <c r="L1323" s="286">
        <v>5</v>
      </c>
      <c r="M1323" s="295" t="s">
        <v>171</v>
      </c>
    </row>
    <row r="1324" spans="1:13" ht="15" customHeight="1" x14ac:dyDescent="0.25">
      <c r="A1324" s="295" t="s">
        <v>500</v>
      </c>
      <c r="B1324" s="295" t="s">
        <v>500</v>
      </c>
      <c r="C1324" s="295" t="s">
        <v>501</v>
      </c>
      <c r="D1324" s="295" t="s">
        <v>501</v>
      </c>
      <c r="E1324" s="295" t="s">
        <v>1606</v>
      </c>
      <c r="F1324" s="295" t="s">
        <v>5355</v>
      </c>
      <c r="G1324" s="295" t="s">
        <v>168</v>
      </c>
      <c r="H1324" s="295" t="s">
        <v>1589</v>
      </c>
      <c r="I1324" s="295" t="s">
        <v>1598</v>
      </c>
      <c r="J1324" s="295" t="s">
        <v>226</v>
      </c>
      <c r="K1324" s="295" t="s">
        <v>1603</v>
      </c>
      <c r="L1324" s="286">
        <v>10</v>
      </c>
      <c r="M1324" s="295" t="s">
        <v>171</v>
      </c>
    </row>
    <row r="1325" spans="1:13" ht="15" customHeight="1" x14ac:dyDescent="0.25">
      <c r="A1325" s="295" t="s">
        <v>5357</v>
      </c>
      <c r="B1325" s="295" t="s">
        <v>5357</v>
      </c>
      <c r="C1325" s="295" t="s">
        <v>5358</v>
      </c>
      <c r="D1325" s="295" t="s">
        <v>5358</v>
      </c>
      <c r="E1325" s="295" t="s">
        <v>1606</v>
      </c>
      <c r="F1325" s="295" t="s">
        <v>502</v>
      </c>
      <c r="G1325" s="295" t="s">
        <v>1594</v>
      </c>
      <c r="H1325" s="295" t="s">
        <v>1589</v>
      </c>
      <c r="I1325" s="295" t="s">
        <v>1598</v>
      </c>
      <c r="J1325" s="295" t="s">
        <v>226</v>
      </c>
      <c r="L1325" s="286">
        <v>10</v>
      </c>
      <c r="M1325" s="295" t="s">
        <v>171</v>
      </c>
    </row>
    <row r="1326" spans="1:13" ht="15" customHeight="1" x14ac:dyDescent="0.25">
      <c r="A1326" s="295" t="s">
        <v>5359</v>
      </c>
      <c r="B1326" s="295" t="s">
        <v>5359</v>
      </c>
      <c r="C1326" s="295" t="s">
        <v>5360</v>
      </c>
      <c r="D1326" s="295" t="s">
        <v>5360</v>
      </c>
      <c r="E1326" s="295" t="s">
        <v>1606</v>
      </c>
      <c r="F1326" s="295" t="s">
        <v>5361</v>
      </c>
      <c r="G1326" s="295" t="s">
        <v>168</v>
      </c>
      <c r="H1326" s="295" t="s">
        <v>1589</v>
      </c>
      <c r="I1326" s="295" t="s">
        <v>1714</v>
      </c>
      <c r="J1326" s="295" t="s">
        <v>5362</v>
      </c>
      <c r="K1326" s="295" t="s">
        <v>1603</v>
      </c>
      <c r="L1326" s="286">
        <v>0</v>
      </c>
      <c r="M1326" s="295" t="s">
        <v>16372</v>
      </c>
    </row>
    <row r="1327" spans="1:13" ht="15" customHeight="1" x14ac:dyDescent="0.25">
      <c r="A1327" s="295" t="s">
        <v>5363</v>
      </c>
      <c r="B1327" s="295" t="s">
        <v>5363</v>
      </c>
      <c r="C1327" s="295" t="s">
        <v>5364</v>
      </c>
      <c r="D1327" s="295" t="s">
        <v>5364</v>
      </c>
      <c r="E1327" s="295" t="s">
        <v>5365</v>
      </c>
      <c r="F1327" s="295" t="s">
        <v>5366</v>
      </c>
      <c r="G1327" s="295" t="s">
        <v>168</v>
      </c>
      <c r="H1327" s="295" t="s">
        <v>1589</v>
      </c>
      <c r="I1327" s="295" t="s">
        <v>1714</v>
      </c>
      <c r="J1327" s="295" t="s">
        <v>5362</v>
      </c>
      <c r="K1327" s="295" t="s">
        <v>1603</v>
      </c>
      <c r="L1327" s="286">
        <v>0</v>
      </c>
      <c r="M1327" s="295" t="s">
        <v>16372</v>
      </c>
    </row>
    <row r="1328" spans="1:13" ht="15" customHeight="1" x14ac:dyDescent="0.25">
      <c r="A1328" s="295" t="s">
        <v>5367</v>
      </c>
      <c r="B1328" s="295" t="s">
        <v>5367</v>
      </c>
      <c r="C1328" s="295" t="s">
        <v>5368</v>
      </c>
      <c r="D1328" s="295" t="s">
        <v>5368</v>
      </c>
      <c r="E1328" s="295" t="s">
        <v>1606</v>
      </c>
      <c r="F1328" s="295" t="s">
        <v>5369</v>
      </c>
      <c r="G1328" s="295" t="s">
        <v>1676</v>
      </c>
      <c r="H1328" s="295" t="s">
        <v>1589</v>
      </c>
      <c r="I1328" s="295" t="s">
        <v>1714</v>
      </c>
      <c r="J1328" s="295" t="s">
        <v>5362</v>
      </c>
      <c r="K1328" s="295" t="s">
        <v>1603</v>
      </c>
      <c r="L1328" s="287">
        <v>8</v>
      </c>
      <c r="M1328" s="295" t="s">
        <v>171</v>
      </c>
    </row>
    <row r="1329" spans="1:13" ht="15" customHeight="1" x14ac:dyDescent="0.25">
      <c r="A1329" s="295" t="s">
        <v>5370</v>
      </c>
      <c r="B1329" s="295" t="s">
        <v>5370</v>
      </c>
      <c r="C1329" s="295" t="s">
        <v>5371</v>
      </c>
      <c r="D1329" s="295" t="s">
        <v>5371</v>
      </c>
      <c r="E1329" s="295" t="s">
        <v>1606</v>
      </c>
      <c r="F1329" s="295" t="s">
        <v>5372</v>
      </c>
      <c r="G1329" s="295" t="s">
        <v>1678</v>
      </c>
      <c r="H1329" s="295" t="s">
        <v>1589</v>
      </c>
      <c r="I1329" s="295" t="s">
        <v>1714</v>
      </c>
      <c r="J1329" s="295" t="s">
        <v>5362</v>
      </c>
      <c r="K1329" s="295" t="s">
        <v>1603</v>
      </c>
      <c r="L1329" s="286">
        <v>8</v>
      </c>
      <c r="M1329" s="295" t="s">
        <v>171</v>
      </c>
    </row>
    <row r="1330" spans="1:13" ht="15" customHeight="1" x14ac:dyDescent="0.25">
      <c r="A1330" s="295" t="s">
        <v>5373</v>
      </c>
      <c r="B1330" s="295" t="s">
        <v>5373</v>
      </c>
      <c r="C1330" s="295" t="s">
        <v>5374</v>
      </c>
      <c r="D1330" s="295" t="s">
        <v>5374</v>
      </c>
      <c r="E1330" s="295" t="s">
        <v>1606</v>
      </c>
      <c r="F1330" s="295" t="s">
        <v>5375</v>
      </c>
      <c r="G1330" s="295" t="s">
        <v>1594</v>
      </c>
      <c r="H1330" s="295" t="s">
        <v>1589</v>
      </c>
      <c r="I1330" s="295" t="s">
        <v>1714</v>
      </c>
      <c r="J1330" s="295" t="s">
        <v>5362</v>
      </c>
      <c r="L1330" s="286">
        <v>3</v>
      </c>
      <c r="M1330" s="295" t="s">
        <v>171</v>
      </c>
    </row>
    <row r="1331" spans="1:13" ht="15" customHeight="1" x14ac:dyDescent="0.25">
      <c r="A1331" s="295" t="s">
        <v>5376</v>
      </c>
      <c r="B1331" s="295" t="s">
        <v>5376</v>
      </c>
      <c r="C1331" s="295" t="s">
        <v>5377</v>
      </c>
      <c r="D1331" s="295" t="s">
        <v>5377</v>
      </c>
      <c r="E1331" s="295" t="s">
        <v>1606</v>
      </c>
      <c r="F1331" s="295" t="s">
        <v>5378</v>
      </c>
      <c r="G1331" s="295" t="s">
        <v>168</v>
      </c>
      <c r="H1331" s="295" t="s">
        <v>1589</v>
      </c>
      <c r="I1331" s="295" t="s">
        <v>1714</v>
      </c>
      <c r="J1331" s="295" t="s">
        <v>5362</v>
      </c>
      <c r="K1331" s="295" t="s">
        <v>1603</v>
      </c>
      <c r="L1331" s="287">
        <v>0</v>
      </c>
      <c r="M1331" s="295" t="s">
        <v>16372</v>
      </c>
    </row>
    <row r="1332" spans="1:13" ht="15" customHeight="1" x14ac:dyDescent="0.25">
      <c r="A1332" s="295" t="s">
        <v>5379</v>
      </c>
      <c r="B1332" s="295" t="s">
        <v>5379</v>
      </c>
      <c r="C1332" s="295" t="s">
        <v>5380</v>
      </c>
      <c r="D1332" s="295" t="s">
        <v>5380</v>
      </c>
      <c r="E1332" s="295" t="s">
        <v>5381</v>
      </c>
      <c r="F1332" s="295" t="s">
        <v>5382</v>
      </c>
      <c r="G1332" s="295" t="s">
        <v>168</v>
      </c>
      <c r="H1332" s="295" t="s">
        <v>1589</v>
      </c>
      <c r="I1332" s="295" t="s">
        <v>1598</v>
      </c>
      <c r="J1332" s="295" t="s">
        <v>934</v>
      </c>
      <c r="K1332" s="295" t="s">
        <v>2253</v>
      </c>
      <c r="L1332" s="286">
        <v>5</v>
      </c>
      <c r="M1332" s="295" t="s">
        <v>171</v>
      </c>
    </row>
    <row r="1333" spans="1:13" ht="15" customHeight="1" x14ac:dyDescent="0.25">
      <c r="A1333" s="295" t="s">
        <v>5383</v>
      </c>
      <c r="B1333" s="295" t="s">
        <v>5383</v>
      </c>
      <c r="C1333" s="295" t="s">
        <v>5384</v>
      </c>
      <c r="D1333" s="295" t="s">
        <v>5384</v>
      </c>
      <c r="E1333" s="295" t="s">
        <v>5381</v>
      </c>
      <c r="F1333" s="295" t="s">
        <v>5385</v>
      </c>
      <c r="G1333" s="295" t="s">
        <v>1594</v>
      </c>
      <c r="H1333" s="295" t="s">
        <v>1589</v>
      </c>
      <c r="I1333" s="295" t="s">
        <v>1598</v>
      </c>
      <c r="J1333" s="295" t="s">
        <v>934</v>
      </c>
      <c r="L1333" s="286">
        <v>5</v>
      </c>
      <c r="M1333" s="295" t="s">
        <v>171</v>
      </c>
    </row>
    <row r="1334" spans="1:13" ht="15" customHeight="1" x14ac:dyDescent="0.25">
      <c r="A1334" s="295" t="s">
        <v>5386</v>
      </c>
      <c r="B1334" s="295" t="s">
        <v>5386</v>
      </c>
      <c r="C1334" s="295" t="s">
        <v>5387</v>
      </c>
      <c r="D1334" s="295" t="s">
        <v>5387</v>
      </c>
      <c r="E1334" s="295" t="s">
        <v>1770</v>
      </c>
      <c r="F1334" s="295" t="s">
        <v>5388</v>
      </c>
      <c r="G1334" s="295" t="s">
        <v>168</v>
      </c>
      <c r="H1334" s="295" t="s">
        <v>1589</v>
      </c>
      <c r="I1334" s="295" t="s">
        <v>1598</v>
      </c>
      <c r="J1334" s="295" t="s">
        <v>237</v>
      </c>
      <c r="K1334" s="295" t="s">
        <v>1603</v>
      </c>
      <c r="L1334" s="286">
        <v>9</v>
      </c>
      <c r="M1334" s="295" t="s">
        <v>171</v>
      </c>
    </row>
    <row r="1335" spans="1:13" ht="15" customHeight="1" x14ac:dyDescent="0.25">
      <c r="A1335" s="295" t="s">
        <v>5389</v>
      </c>
      <c r="B1335" s="295" t="s">
        <v>5389</v>
      </c>
      <c r="C1335" s="295" t="s">
        <v>5390</v>
      </c>
      <c r="D1335" s="295" t="s">
        <v>5390</v>
      </c>
      <c r="E1335" s="295" t="s">
        <v>3455</v>
      </c>
      <c r="F1335" s="295" t="s">
        <v>5391</v>
      </c>
      <c r="G1335" s="295" t="s">
        <v>1594</v>
      </c>
      <c r="H1335" s="295" t="s">
        <v>1589</v>
      </c>
      <c r="I1335" s="295" t="s">
        <v>1598</v>
      </c>
      <c r="J1335" s="295" t="s">
        <v>237</v>
      </c>
      <c r="L1335" s="286">
        <v>9</v>
      </c>
      <c r="M1335" s="295" t="s">
        <v>171</v>
      </c>
    </row>
    <row r="1336" spans="1:13" ht="15" customHeight="1" x14ac:dyDescent="0.25">
      <c r="A1336" s="295" t="s">
        <v>5392</v>
      </c>
      <c r="B1336" s="295" t="s">
        <v>5392</v>
      </c>
      <c r="C1336" s="295" t="s">
        <v>5393</v>
      </c>
      <c r="D1336" s="295" t="s">
        <v>5393</v>
      </c>
      <c r="E1336" s="295" t="s">
        <v>1606</v>
      </c>
      <c r="F1336" s="295" t="s">
        <v>5394</v>
      </c>
      <c r="G1336" s="295" t="s">
        <v>168</v>
      </c>
      <c r="H1336" s="295" t="s">
        <v>1589</v>
      </c>
      <c r="I1336" s="295" t="s">
        <v>1598</v>
      </c>
      <c r="J1336" s="295" t="s">
        <v>237</v>
      </c>
      <c r="K1336" s="295" t="s">
        <v>1603</v>
      </c>
      <c r="L1336" s="286">
        <v>0</v>
      </c>
      <c r="M1336" s="295" t="s">
        <v>16372</v>
      </c>
    </row>
    <row r="1337" spans="1:13" ht="15" customHeight="1" x14ac:dyDescent="0.25">
      <c r="A1337" s="295" t="s">
        <v>5395</v>
      </c>
      <c r="B1337" s="295" t="s">
        <v>5395</v>
      </c>
      <c r="C1337" s="295" t="s">
        <v>5396</v>
      </c>
      <c r="D1337" s="295" t="s">
        <v>5396</v>
      </c>
      <c r="E1337" s="295" t="s">
        <v>1606</v>
      </c>
      <c r="F1337" s="295" t="s">
        <v>5397</v>
      </c>
      <c r="G1337" s="295" t="s">
        <v>1594</v>
      </c>
      <c r="H1337" s="295" t="s">
        <v>1589</v>
      </c>
      <c r="I1337" s="295" t="s">
        <v>1598</v>
      </c>
      <c r="J1337" s="295" t="s">
        <v>237</v>
      </c>
      <c r="L1337" s="286">
        <v>0</v>
      </c>
      <c r="M1337" s="295" t="s">
        <v>16372</v>
      </c>
    </row>
    <row r="1338" spans="1:13" ht="15" customHeight="1" x14ac:dyDescent="0.25">
      <c r="A1338" s="295" t="s">
        <v>5398</v>
      </c>
      <c r="B1338" s="295" t="s">
        <v>5398</v>
      </c>
      <c r="C1338" s="295" t="s">
        <v>5399</v>
      </c>
      <c r="D1338" s="295" t="s">
        <v>5399</v>
      </c>
      <c r="E1338" s="295" t="s">
        <v>3360</v>
      </c>
      <c r="F1338" s="295" t="s">
        <v>5400</v>
      </c>
      <c r="G1338" s="295" t="s">
        <v>168</v>
      </c>
      <c r="H1338" s="295" t="s">
        <v>1589</v>
      </c>
      <c r="I1338" s="295" t="s">
        <v>1598</v>
      </c>
      <c r="J1338" s="295" t="s">
        <v>177</v>
      </c>
      <c r="K1338" s="295" t="s">
        <v>1603</v>
      </c>
      <c r="L1338" s="286">
        <v>3</v>
      </c>
      <c r="M1338" s="295" t="s">
        <v>171</v>
      </c>
    </row>
    <row r="1339" spans="1:13" ht="15" customHeight="1" x14ac:dyDescent="0.25">
      <c r="A1339" s="295" t="s">
        <v>5402</v>
      </c>
      <c r="B1339" s="295" t="s">
        <v>5403</v>
      </c>
      <c r="C1339" s="295" t="s">
        <v>5404</v>
      </c>
      <c r="D1339" s="295" t="s">
        <v>5405</v>
      </c>
      <c r="E1339" s="295" t="s">
        <v>2238</v>
      </c>
      <c r="F1339" s="295" t="s">
        <v>5406</v>
      </c>
      <c r="G1339" s="295" t="s">
        <v>1594</v>
      </c>
      <c r="H1339" s="295" t="s">
        <v>1632</v>
      </c>
      <c r="I1339" s="295" t="s">
        <v>1598</v>
      </c>
      <c r="J1339" s="295" t="s">
        <v>177</v>
      </c>
      <c r="L1339" s="286">
        <v>3</v>
      </c>
      <c r="M1339" s="295" t="s">
        <v>171</v>
      </c>
    </row>
    <row r="1340" spans="1:13" ht="15" customHeight="1" x14ac:dyDescent="0.25">
      <c r="A1340" s="295" t="s">
        <v>5407</v>
      </c>
      <c r="B1340" s="295" t="s">
        <v>5407</v>
      </c>
      <c r="C1340" s="295" t="s">
        <v>5408</v>
      </c>
      <c r="D1340" s="295" t="s">
        <v>5408</v>
      </c>
      <c r="E1340" s="295" t="s">
        <v>5409</v>
      </c>
      <c r="F1340" s="295" t="s">
        <v>5410</v>
      </c>
      <c r="G1340" s="295" t="s">
        <v>168</v>
      </c>
      <c r="H1340" s="295" t="s">
        <v>1589</v>
      </c>
      <c r="I1340" s="295" t="s">
        <v>1598</v>
      </c>
      <c r="J1340" s="295" t="s">
        <v>248</v>
      </c>
      <c r="K1340" s="295" t="s">
        <v>1603</v>
      </c>
      <c r="L1340" s="286">
        <v>7</v>
      </c>
      <c r="M1340" s="295" t="s">
        <v>171</v>
      </c>
    </row>
    <row r="1341" spans="1:13" ht="15" customHeight="1" x14ac:dyDescent="0.25">
      <c r="A1341" s="295" t="s">
        <v>5411</v>
      </c>
      <c r="B1341" s="295" t="s">
        <v>5411</v>
      </c>
      <c r="C1341" s="295" t="s">
        <v>5412</v>
      </c>
      <c r="D1341" s="295" t="s">
        <v>5412</v>
      </c>
      <c r="E1341" s="295" t="s">
        <v>1860</v>
      </c>
      <c r="F1341" s="295" t="s">
        <v>5413</v>
      </c>
      <c r="G1341" s="295" t="s">
        <v>1594</v>
      </c>
      <c r="H1341" s="295" t="s">
        <v>1589</v>
      </c>
      <c r="I1341" s="295" t="s">
        <v>1598</v>
      </c>
      <c r="J1341" s="295" t="s">
        <v>248</v>
      </c>
      <c r="L1341" s="286">
        <v>7</v>
      </c>
      <c r="M1341" s="295" t="s">
        <v>171</v>
      </c>
    </row>
    <row r="1342" spans="1:13" ht="15" customHeight="1" x14ac:dyDescent="0.25">
      <c r="A1342" s="295" t="s">
        <v>5414</v>
      </c>
      <c r="B1342" s="295" t="s">
        <v>5414</v>
      </c>
      <c r="C1342" s="295" t="s">
        <v>5415</v>
      </c>
      <c r="D1342" s="295" t="s">
        <v>5415</v>
      </c>
      <c r="E1342" s="295" t="s">
        <v>5416</v>
      </c>
      <c r="F1342" s="295" t="s">
        <v>5417</v>
      </c>
      <c r="G1342" s="295" t="s">
        <v>168</v>
      </c>
      <c r="H1342" s="295" t="s">
        <v>1589</v>
      </c>
      <c r="I1342" s="295" t="s">
        <v>1598</v>
      </c>
      <c r="J1342" s="295" t="s">
        <v>255</v>
      </c>
      <c r="K1342" s="295" t="s">
        <v>1603</v>
      </c>
      <c r="L1342" s="286">
        <v>0</v>
      </c>
      <c r="M1342" s="295" t="s">
        <v>16372</v>
      </c>
    </row>
    <row r="1343" spans="1:13" ht="15" customHeight="1" x14ac:dyDescent="0.25">
      <c r="A1343" s="295" t="s">
        <v>5418</v>
      </c>
      <c r="B1343" s="295" t="s">
        <v>5418</v>
      </c>
      <c r="C1343" s="295" t="s">
        <v>5419</v>
      </c>
      <c r="D1343" s="295" t="s">
        <v>5419</v>
      </c>
      <c r="E1343" s="295" t="s">
        <v>1986</v>
      </c>
      <c r="F1343" s="295" t="s">
        <v>5420</v>
      </c>
      <c r="G1343" s="295" t="s">
        <v>1594</v>
      </c>
      <c r="H1343" s="295" t="s">
        <v>1589</v>
      </c>
      <c r="I1343" s="295" t="s">
        <v>1598</v>
      </c>
      <c r="J1343" s="295" t="s">
        <v>255</v>
      </c>
      <c r="L1343" s="286">
        <v>0</v>
      </c>
      <c r="M1343" s="295" t="s">
        <v>16372</v>
      </c>
    </row>
    <row r="1344" spans="1:13" ht="15" customHeight="1" x14ac:dyDescent="0.25">
      <c r="A1344" s="295" t="s">
        <v>5421</v>
      </c>
      <c r="B1344" s="295" t="s">
        <v>5421</v>
      </c>
      <c r="C1344" s="295" t="s">
        <v>5422</v>
      </c>
      <c r="D1344" s="295" t="s">
        <v>5422</v>
      </c>
      <c r="E1344" s="295" t="s">
        <v>2357</v>
      </c>
      <c r="F1344" s="295" t="s">
        <v>5423</v>
      </c>
      <c r="G1344" s="295" t="s">
        <v>168</v>
      </c>
      <c r="H1344" s="295" t="s">
        <v>1589</v>
      </c>
      <c r="I1344" s="295" t="s">
        <v>1714</v>
      </c>
      <c r="J1344" s="295" t="s">
        <v>353</v>
      </c>
      <c r="K1344" s="295" t="s">
        <v>1603</v>
      </c>
      <c r="L1344" s="286">
        <v>0</v>
      </c>
      <c r="M1344" s="295" t="s">
        <v>16372</v>
      </c>
    </row>
    <row r="1345" spans="1:13" ht="15" customHeight="1" x14ac:dyDescent="0.25">
      <c r="A1345" s="295" t="s">
        <v>5424</v>
      </c>
      <c r="B1345" s="295" t="s">
        <v>5424</v>
      </c>
      <c r="C1345" s="295" t="s">
        <v>5425</v>
      </c>
      <c r="D1345" s="295" t="s">
        <v>5425</v>
      </c>
      <c r="E1345" s="295" t="s">
        <v>1606</v>
      </c>
      <c r="F1345" s="295" t="s">
        <v>5426</v>
      </c>
      <c r="G1345" s="295" t="s">
        <v>1594</v>
      </c>
      <c r="H1345" s="295" t="s">
        <v>1589</v>
      </c>
      <c r="I1345" s="295" t="s">
        <v>1714</v>
      </c>
      <c r="J1345" s="295" t="s">
        <v>353</v>
      </c>
      <c r="L1345" s="286">
        <v>0</v>
      </c>
      <c r="M1345" s="295" t="s">
        <v>16372</v>
      </c>
    </row>
    <row r="1346" spans="1:13" ht="15" customHeight="1" x14ac:dyDescent="0.25">
      <c r="A1346" s="295" t="s">
        <v>1491</v>
      </c>
      <c r="B1346" s="295" t="s">
        <v>1491</v>
      </c>
      <c r="C1346" s="295" t="s">
        <v>1492</v>
      </c>
      <c r="D1346" s="295" t="s">
        <v>1492</v>
      </c>
      <c r="E1346" s="295" t="s">
        <v>1606</v>
      </c>
      <c r="F1346" s="295" t="s">
        <v>5427</v>
      </c>
      <c r="G1346" s="295" t="s">
        <v>168</v>
      </c>
      <c r="H1346" s="295" t="s">
        <v>1589</v>
      </c>
      <c r="I1346" s="295" t="s">
        <v>1598</v>
      </c>
      <c r="J1346" s="295" t="s">
        <v>1493</v>
      </c>
      <c r="K1346" s="295" t="s">
        <v>1755</v>
      </c>
      <c r="L1346" s="286">
        <v>0</v>
      </c>
      <c r="M1346" s="295" t="s">
        <v>16372</v>
      </c>
    </row>
    <row r="1347" spans="1:13" ht="15" customHeight="1" x14ac:dyDescent="0.25">
      <c r="A1347" s="295" t="s">
        <v>5428</v>
      </c>
      <c r="B1347" s="295" t="s">
        <v>5428</v>
      </c>
      <c r="C1347" s="295" t="s">
        <v>5429</v>
      </c>
      <c r="D1347" s="295" t="s">
        <v>5429</v>
      </c>
      <c r="E1347" s="295" t="s">
        <v>1606</v>
      </c>
      <c r="F1347" s="295" t="s">
        <v>5430</v>
      </c>
      <c r="G1347" s="295" t="s">
        <v>1594</v>
      </c>
      <c r="H1347" s="295" t="s">
        <v>1589</v>
      </c>
      <c r="I1347" s="295" t="s">
        <v>1598</v>
      </c>
      <c r="J1347" s="295" t="s">
        <v>1493</v>
      </c>
      <c r="L1347" s="286">
        <v>0</v>
      </c>
      <c r="M1347" s="295" t="s">
        <v>16372</v>
      </c>
    </row>
    <row r="1348" spans="1:13" ht="15" customHeight="1" x14ac:dyDescent="0.25">
      <c r="A1348" s="295" t="s">
        <v>506</v>
      </c>
      <c r="B1348" s="295" t="s">
        <v>506</v>
      </c>
      <c r="C1348" s="295" t="s">
        <v>507</v>
      </c>
      <c r="D1348" s="295" t="s">
        <v>507</v>
      </c>
      <c r="E1348" s="295" t="s">
        <v>5431</v>
      </c>
      <c r="F1348" s="295" t="s">
        <v>5432</v>
      </c>
      <c r="G1348" s="295" t="s">
        <v>1676</v>
      </c>
      <c r="H1348" s="295" t="s">
        <v>1589</v>
      </c>
      <c r="I1348" s="295" t="s">
        <v>1598</v>
      </c>
      <c r="J1348" s="295" t="s">
        <v>177</v>
      </c>
      <c r="K1348" s="295" t="s">
        <v>1603</v>
      </c>
      <c r="L1348" s="287">
        <v>1</v>
      </c>
      <c r="M1348" s="295" t="s">
        <v>171</v>
      </c>
    </row>
    <row r="1349" spans="1:13" ht="15" customHeight="1" x14ac:dyDescent="0.25">
      <c r="A1349" s="295" t="s">
        <v>5433</v>
      </c>
      <c r="B1349" s="295" t="s">
        <v>5433</v>
      </c>
      <c r="C1349" s="295" t="s">
        <v>5434</v>
      </c>
      <c r="D1349" s="295" t="s">
        <v>5434</v>
      </c>
      <c r="E1349" s="295" t="s">
        <v>5431</v>
      </c>
      <c r="F1349" s="295" t="s">
        <v>5432</v>
      </c>
      <c r="G1349" s="295" t="s">
        <v>1678</v>
      </c>
      <c r="H1349" s="295" t="s">
        <v>1589</v>
      </c>
      <c r="I1349" s="295" t="s">
        <v>1598</v>
      </c>
      <c r="J1349" s="295" t="s">
        <v>177</v>
      </c>
      <c r="K1349" s="295" t="s">
        <v>1603</v>
      </c>
      <c r="L1349" s="286">
        <v>1</v>
      </c>
      <c r="M1349" s="295" t="s">
        <v>171</v>
      </c>
    </row>
    <row r="1350" spans="1:13" ht="15" customHeight="1" x14ac:dyDescent="0.25">
      <c r="A1350" s="295" t="s">
        <v>5436</v>
      </c>
      <c r="B1350" s="295" t="s">
        <v>5436</v>
      </c>
      <c r="C1350" s="295" t="s">
        <v>5437</v>
      </c>
      <c r="D1350" s="295" t="s">
        <v>5437</v>
      </c>
      <c r="E1350" s="295" t="s">
        <v>5438</v>
      </c>
      <c r="F1350" s="295" t="s">
        <v>5432</v>
      </c>
      <c r="G1350" s="295" t="s">
        <v>1678</v>
      </c>
      <c r="H1350" s="295" t="s">
        <v>1589</v>
      </c>
      <c r="I1350" s="295" t="s">
        <v>1598</v>
      </c>
      <c r="J1350" s="295" t="s">
        <v>177</v>
      </c>
      <c r="K1350" s="295" t="s">
        <v>1603</v>
      </c>
      <c r="L1350" s="286">
        <v>1</v>
      </c>
      <c r="M1350" s="295" t="s">
        <v>171</v>
      </c>
    </row>
    <row r="1351" spans="1:13" ht="15" customHeight="1" x14ac:dyDescent="0.25">
      <c r="A1351" s="295" t="s">
        <v>5439</v>
      </c>
      <c r="B1351" s="295" t="s">
        <v>5439</v>
      </c>
      <c r="C1351" s="295" t="s">
        <v>5440</v>
      </c>
      <c r="D1351" s="295" t="s">
        <v>5440</v>
      </c>
      <c r="E1351" s="295" t="s">
        <v>3043</v>
      </c>
      <c r="F1351" s="295" t="s">
        <v>5441</v>
      </c>
      <c r="G1351" s="295" t="s">
        <v>168</v>
      </c>
      <c r="H1351" s="295" t="s">
        <v>1589</v>
      </c>
      <c r="I1351" s="295" t="s">
        <v>1598</v>
      </c>
      <c r="J1351" s="295" t="s">
        <v>177</v>
      </c>
      <c r="K1351" s="295" t="s">
        <v>1603</v>
      </c>
      <c r="L1351" s="286">
        <v>0</v>
      </c>
      <c r="M1351" s="295" t="s">
        <v>16372</v>
      </c>
    </row>
    <row r="1352" spans="1:13" ht="15" customHeight="1" x14ac:dyDescent="0.25">
      <c r="A1352" s="295" t="s">
        <v>5442</v>
      </c>
      <c r="B1352" s="295" t="s">
        <v>5442</v>
      </c>
      <c r="C1352" s="295" t="s">
        <v>5443</v>
      </c>
      <c r="D1352" s="295" t="s">
        <v>5443</v>
      </c>
      <c r="E1352" s="295" t="s">
        <v>5444</v>
      </c>
      <c r="F1352" s="295" t="s">
        <v>5445</v>
      </c>
      <c r="G1352" s="295" t="s">
        <v>1594</v>
      </c>
      <c r="H1352" s="295" t="s">
        <v>1589</v>
      </c>
      <c r="I1352" s="295" t="s">
        <v>1598</v>
      </c>
      <c r="J1352" s="295" t="s">
        <v>177</v>
      </c>
      <c r="L1352" s="286">
        <v>1</v>
      </c>
      <c r="M1352" s="295" t="s">
        <v>171</v>
      </c>
    </row>
    <row r="1353" spans="1:13" ht="15" customHeight="1" x14ac:dyDescent="0.25">
      <c r="A1353" s="295" t="s">
        <v>5446</v>
      </c>
      <c r="B1353" s="295" t="s">
        <v>5447</v>
      </c>
      <c r="C1353" s="295" t="s">
        <v>5448</v>
      </c>
      <c r="D1353" s="295" t="s">
        <v>5449</v>
      </c>
      <c r="E1353" s="295" t="s">
        <v>5450</v>
      </c>
      <c r="F1353" s="295" t="s">
        <v>5451</v>
      </c>
      <c r="G1353" s="295" t="s">
        <v>168</v>
      </c>
      <c r="H1353" s="295" t="s">
        <v>1632</v>
      </c>
      <c r="I1353" s="295" t="s">
        <v>1598</v>
      </c>
      <c r="J1353" s="295" t="s">
        <v>180</v>
      </c>
      <c r="K1353" s="295" t="s">
        <v>1603</v>
      </c>
      <c r="L1353" s="286">
        <v>10</v>
      </c>
      <c r="M1353" s="295" t="s">
        <v>171</v>
      </c>
    </row>
    <row r="1354" spans="1:13" ht="15" customHeight="1" x14ac:dyDescent="0.25">
      <c r="A1354" s="295" t="s">
        <v>5452</v>
      </c>
      <c r="B1354" s="295" t="s">
        <v>5452</v>
      </c>
      <c r="C1354" s="295" t="s">
        <v>5453</v>
      </c>
      <c r="D1354" s="295" t="s">
        <v>5453</v>
      </c>
      <c r="E1354" s="295" t="s">
        <v>3827</v>
      </c>
      <c r="F1354" s="295" t="s">
        <v>5451</v>
      </c>
      <c r="G1354" s="295" t="s">
        <v>1594</v>
      </c>
      <c r="H1354" s="295" t="s">
        <v>1589</v>
      </c>
      <c r="I1354" s="295" t="s">
        <v>1598</v>
      </c>
      <c r="J1354" s="295" t="s">
        <v>180</v>
      </c>
      <c r="L1354" s="286">
        <v>10</v>
      </c>
      <c r="M1354" s="295" t="s">
        <v>171</v>
      </c>
    </row>
    <row r="1355" spans="1:13" ht="15" customHeight="1" x14ac:dyDescent="0.25">
      <c r="A1355" s="295" t="s">
        <v>5447</v>
      </c>
      <c r="B1355" s="295" t="s">
        <v>5447</v>
      </c>
      <c r="C1355" s="295" t="s">
        <v>5449</v>
      </c>
      <c r="D1355" s="295" t="s">
        <v>5449</v>
      </c>
      <c r="E1355" s="295" t="s">
        <v>5454</v>
      </c>
      <c r="F1355" s="295" t="s">
        <v>5451</v>
      </c>
      <c r="G1355" s="295" t="s">
        <v>168</v>
      </c>
      <c r="H1355" s="295" t="s">
        <v>1589</v>
      </c>
      <c r="I1355" s="295" t="s">
        <v>1598</v>
      </c>
      <c r="J1355" s="295" t="s">
        <v>180</v>
      </c>
      <c r="K1355" s="295" t="s">
        <v>1603</v>
      </c>
      <c r="L1355" s="286">
        <v>10</v>
      </c>
      <c r="M1355" s="295" t="s">
        <v>171</v>
      </c>
    </row>
    <row r="1356" spans="1:13" ht="15" customHeight="1" x14ac:dyDescent="0.25">
      <c r="A1356" s="295" t="s">
        <v>512</v>
      </c>
      <c r="B1356" s="295" t="s">
        <v>512</v>
      </c>
      <c r="C1356" s="295" t="s">
        <v>513</v>
      </c>
      <c r="D1356" s="295" t="s">
        <v>513</v>
      </c>
      <c r="E1356" s="295" t="s">
        <v>1712</v>
      </c>
      <c r="F1356" s="295" t="s">
        <v>5455</v>
      </c>
      <c r="G1356" s="295" t="s">
        <v>168</v>
      </c>
      <c r="H1356" s="295" t="s">
        <v>1589</v>
      </c>
      <c r="I1356" s="295" t="s">
        <v>1714</v>
      </c>
      <c r="J1356" s="295" t="s">
        <v>355</v>
      </c>
      <c r="K1356" s="295" t="s">
        <v>1603</v>
      </c>
      <c r="L1356" s="286">
        <v>7</v>
      </c>
      <c r="M1356" s="295" t="s">
        <v>171</v>
      </c>
    </row>
    <row r="1357" spans="1:13" ht="15" customHeight="1" x14ac:dyDescent="0.25">
      <c r="A1357" s="295" t="s">
        <v>5456</v>
      </c>
      <c r="B1357" s="295" t="s">
        <v>5456</v>
      </c>
      <c r="C1357" s="295" t="s">
        <v>5457</v>
      </c>
      <c r="D1357" s="295" t="s">
        <v>5457</v>
      </c>
      <c r="E1357" s="295" t="s">
        <v>5458</v>
      </c>
      <c r="F1357" s="295" t="s">
        <v>5459</v>
      </c>
      <c r="G1357" s="295" t="s">
        <v>168</v>
      </c>
      <c r="H1357" s="295" t="s">
        <v>1589</v>
      </c>
      <c r="I1357" s="295" t="s">
        <v>1714</v>
      </c>
      <c r="J1357" s="295" t="s">
        <v>355</v>
      </c>
      <c r="K1357" s="295" t="s">
        <v>1603</v>
      </c>
      <c r="L1357" s="286">
        <v>7</v>
      </c>
      <c r="M1357" s="295" t="s">
        <v>171</v>
      </c>
    </row>
    <row r="1358" spans="1:13" ht="15" customHeight="1" x14ac:dyDescent="0.25">
      <c r="A1358" s="295" t="s">
        <v>5460</v>
      </c>
      <c r="B1358" s="295" t="s">
        <v>5460</v>
      </c>
      <c r="C1358" s="295" t="s">
        <v>508</v>
      </c>
      <c r="D1358" s="295" t="s">
        <v>508</v>
      </c>
      <c r="E1358" s="295" t="s">
        <v>5461</v>
      </c>
      <c r="F1358" s="295" t="s">
        <v>5462</v>
      </c>
      <c r="G1358" s="295" t="s">
        <v>1594</v>
      </c>
      <c r="H1358" s="295" t="s">
        <v>1589</v>
      </c>
      <c r="I1358" s="295" t="s">
        <v>1714</v>
      </c>
      <c r="J1358" s="295" t="s">
        <v>355</v>
      </c>
      <c r="L1358" s="286">
        <v>7</v>
      </c>
      <c r="M1358" s="295" t="s">
        <v>171</v>
      </c>
    </row>
    <row r="1359" spans="1:13" ht="15" customHeight="1" x14ac:dyDescent="0.25">
      <c r="A1359" s="295" t="s">
        <v>521</v>
      </c>
      <c r="B1359" s="295" t="s">
        <v>521</v>
      </c>
      <c r="C1359" s="295" t="s">
        <v>522</v>
      </c>
      <c r="D1359" s="295" t="s">
        <v>522</v>
      </c>
      <c r="E1359" s="295" t="s">
        <v>5463</v>
      </c>
      <c r="F1359" s="295" t="s">
        <v>5464</v>
      </c>
      <c r="G1359" s="295" t="s">
        <v>168</v>
      </c>
      <c r="H1359" s="295" t="s">
        <v>1589</v>
      </c>
      <c r="I1359" s="295" t="s">
        <v>1714</v>
      </c>
      <c r="J1359" s="295" t="s">
        <v>355</v>
      </c>
      <c r="K1359" s="295" t="s">
        <v>1603</v>
      </c>
      <c r="L1359" s="286">
        <v>9</v>
      </c>
      <c r="M1359" s="295" t="s">
        <v>171</v>
      </c>
    </row>
    <row r="1360" spans="1:13" ht="15" customHeight="1" x14ac:dyDescent="0.25">
      <c r="A1360" s="295" t="s">
        <v>5465</v>
      </c>
      <c r="B1360" s="295" t="s">
        <v>5465</v>
      </c>
      <c r="C1360" s="295" t="s">
        <v>5466</v>
      </c>
      <c r="D1360" s="295" t="s">
        <v>5466</v>
      </c>
      <c r="E1360" s="295" t="s">
        <v>5467</v>
      </c>
      <c r="F1360" s="295" t="s">
        <v>5468</v>
      </c>
      <c r="G1360" s="295" t="s">
        <v>168</v>
      </c>
      <c r="H1360" s="295" t="s">
        <v>1589</v>
      </c>
      <c r="I1360" s="295" t="s">
        <v>1714</v>
      </c>
      <c r="J1360" s="295" t="s">
        <v>355</v>
      </c>
      <c r="K1360" s="295" t="s">
        <v>1603</v>
      </c>
      <c r="L1360" s="286">
        <v>7</v>
      </c>
      <c r="M1360" s="295" t="s">
        <v>171</v>
      </c>
    </row>
    <row r="1361" spans="1:13" ht="15" customHeight="1" x14ac:dyDescent="0.25">
      <c r="A1361" s="295" t="s">
        <v>5469</v>
      </c>
      <c r="B1361" s="295" t="s">
        <v>5469</v>
      </c>
      <c r="C1361" s="295" t="s">
        <v>5470</v>
      </c>
      <c r="D1361" s="295" t="s">
        <v>5470</v>
      </c>
      <c r="E1361" s="295" t="s">
        <v>5471</v>
      </c>
      <c r="F1361" s="295" t="s">
        <v>5472</v>
      </c>
      <c r="G1361" s="295" t="s">
        <v>168</v>
      </c>
      <c r="H1361" s="295" t="s">
        <v>1589</v>
      </c>
      <c r="I1361" s="295" t="s">
        <v>1598</v>
      </c>
      <c r="J1361" s="295" t="s">
        <v>5473</v>
      </c>
      <c r="K1361" s="295" t="s">
        <v>2550</v>
      </c>
      <c r="L1361" s="286">
        <v>9</v>
      </c>
      <c r="M1361" s="295" t="s">
        <v>171</v>
      </c>
    </row>
    <row r="1362" spans="1:13" ht="15" customHeight="1" x14ac:dyDescent="0.25">
      <c r="A1362" s="295" t="s">
        <v>5474</v>
      </c>
      <c r="B1362" s="295" t="s">
        <v>5474</v>
      </c>
      <c r="C1362" s="295" t="s">
        <v>5475</v>
      </c>
      <c r="D1362" s="295" t="s">
        <v>5475</v>
      </c>
      <c r="E1362" s="295" t="s">
        <v>5476</v>
      </c>
      <c r="F1362" s="295" t="s">
        <v>5477</v>
      </c>
      <c r="G1362" s="295" t="s">
        <v>1594</v>
      </c>
      <c r="H1362" s="295" t="s">
        <v>1589</v>
      </c>
      <c r="I1362" s="295" t="s">
        <v>1598</v>
      </c>
      <c r="J1362" s="295" t="s">
        <v>5473</v>
      </c>
      <c r="L1362" s="286">
        <v>9</v>
      </c>
      <c r="M1362" s="295" t="s">
        <v>171</v>
      </c>
    </row>
    <row r="1363" spans="1:13" ht="15" customHeight="1" x14ac:dyDescent="0.25">
      <c r="A1363" s="295" t="s">
        <v>5478</v>
      </c>
      <c r="B1363" s="295" t="s">
        <v>5478</v>
      </c>
      <c r="C1363" s="295" t="s">
        <v>5479</v>
      </c>
      <c r="D1363" s="295" t="s">
        <v>5479</v>
      </c>
      <c r="E1363" s="295" t="s">
        <v>5480</v>
      </c>
      <c r="F1363" s="295" t="s">
        <v>5481</v>
      </c>
      <c r="G1363" s="295" t="s">
        <v>168</v>
      </c>
      <c r="H1363" s="295" t="s">
        <v>1589</v>
      </c>
      <c r="I1363" s="295" t="s">
        <v>1598</v>
      </c>
      <c r="J1363" s="295" t="s">
        <v>177</v>
      </c>
      <c r="K1363" s="295" t="s">
        <v>1603</v>
      </c>
      <c r="L1363" s="286">
        <v>0</v>
      </c>
      <c r="M1363" s="295" t="s">
        <v>16372</v>
      </c>
    </row>
    <row r="1364" spans="1:13" ht="15" customHeight="1" x14ac:dyDescent="0.25">
      <c r="A1364" s="295" t="s">
        <v>5482</v>
      </c>
      <c r="B1364" s="295" t="s">
        <v>5482</v>
      </c>
      <c r="C1364" s="295" t="s">
        <v>5483</v>
      </c>
      <c r="D1364" s="295" t="s">
        <v>5483</v>
      </c>
      <c r="E1364" s="295" t="s">
        <v>1606</v>
      </c>
      <c r="F1364" s="295" t="s">
        <v>5484</v>
      </c>
      <c r="G1364" s="295" t="s">
        <v>168</v>
      </c>
      <c r="H1364" s="295" t="s">
        <v>1589</v>
      </c>
      <c r="I1364" s="295" t="s">
        <v>1598</v>
      </c>
      <c r="J1364" s="295" t="s">
        <v>177</v>
      </c>
      <c r="K1364" s="295" t="s">
        <v>1603</v>
      </c>
      <c r="L1364" s="286">
        <v>0</v>
      </c>
      <c r="M1364" s="295" t="s">
        <v>16372</v>
      </c>
    </row>
    <row r="1365" spans="1:13" ht="15" customHeight="1" x14ac:dyDescent="0.25">
      <c r="A1365" s="295" t="s">
        <v>5485</v>
      </c>
      <c r="B1365" s="295" t="s">
        <v>5485</v>
      </c>
      <c r="C1365" s="295" t="s">
        <v>5486</v>
      </c>
      <c r="D1365" s="295" t="s">
        <v>5486</v>
      </c>
      <c r="E1365" s="295" t="s">
        <v>2665</v>
      </c>
      <c r="F1365" s="295" t="s">
        <v>5487</v>
      </c>
      <c r="G1365" s="295" t="s">
        <v>168</v>
      </c>
      <c r="H1365" s="295" t="s">
        <v>1589</v>
      </c>
      <c r="I1365" s="295" t="s">
        <v>1598</v>
      </c>
      <c r="J1365" s="295" t="s">
        <v>177</v>
      </c>
      <c r="K1365" s="295" t="s">
        <v>1603</v>
      </c>
      <c r="L1365" s="286">
        <v>9</v>
      </c>
      <c r="M1365" s="295" t="s">
        <v>171</v>
      </c>
    </row>
    <row r="1366" spans="1:13" ht="15" customHeight="1" x14ac:dyDescent="0.25">
      <c r="A1366" s="295" t="s">
        <v>5488</v>
      </c>
      <c r="B1366" s="295" t="s">
        <v>5488</v>
      </c>
      <c r="C1366" s="295" t="s">
        <v>5489</v>
      </c>
      <c r="D1366" s="295" t="s">
        <v>5489</v>
      </c>
      <c r="E1366" s="295" t="s">
        <v>1606</v>
      </c>
      <c r="F1366" s="295" t="s">
        <v>5490</v>
      </c>
      <c r="G1366" s="295" t="s">
        <v>1594</v>
      </c>
      <c r="H1366" s="295" t="s">
        <v>1589</v>
      </c>
      <c r="I1366" s="295" t="s">
        <v>1598</v>
      </c>
      <c r="J1366" s="295" t="s">
        <v>177</v>
      </c>
      <c r="L1366" s="286">
        <v>0</v>
      </c>
      <c r="M1366" s="295" t="s">
        <v>16372</v>
      </c>
    </row>
    <row r="1367" spans="1:13" ht="15" customHeight="1" x14ac:dyDescent="0.25">
      <c r="A1367" s="295" t="s">
        <v>519</v>
      </c>
      <c r="B1367" s="295" t="s">
        <v>519</v>
      </c>
      <c r="C1367" s="295" t="s">
        <v>520</v>
      </c>
      <c r="D1367" s="295" t="s">
        <v>520</v>
      </c>
      <c r="E1367" s="295" t="s">
        <v>2665</v>
      </c>
      <c r="F1367" s="295" t="s">
        <v>5491</v>
      </c>
      <c r="G1367" s="295" t="s">
        <v>168</v>
      </c>
      <c r="H1367" s="295" t="s">
        <v>1589</v>
      </c>
      <c r="I1367" s="295" t="s">
        <v>1598</v>
      </c>
      <c r="J1367" s="295" t="s">
        <v>177</v>
      </c>
      <c r="K1367" s="295" t="s">
        <v>1603</v>
      </c>
      <c r="L1367" s="286">
        <v>0</v>
      </c>
      <c r="M1367" s="295" t="s">
        <v>16372</v>
      </c>
    </row>
    <row r="1368" spans="1:13" ht="15" customHeight="1" x14ac:dyDescent="0.25">
      <c r="A1368" s="295" t="s">
        <v>5492</v>
      </c>
      <c r="B1368" s="295" t="s">
        <v>5492</v>
      </c>
      <c r="C1368" s="295" t="s">
        <v>5493</v>
      </c>
      <c r="D1368" s="295" t="s">
        <v>5493</v>
      </c>
      <c r="E1368" s="295" t="s">
        <v>1606</v>
      </c>
      <c r="F1368" s="295" t="s">
        <v>5494</v>
      </c>
      <c r="G1368" s="295" t="s">
        <v>168</v>
      </c>
      <c r="H1368" s="295" t="s">
        <v>1589</v>
      </c>
      <c r="I1368" s="295" t="s">
        <v>1598</v>
      </c>
      <c r="J1368" s="295" t="s">
        <v>177</v>
      </c>
      <c r="K1368" s="295" t="s">
        <v>1603</v>
      </c>
      <c r="L1368" s="286">
        <v>0</v>
      </c>
      <c r="M1368" s="295" t="s">
        <v>16372</v>
      </c>
    </row>
    <row r="1369" spans="1:13" ht="15" customHeight="1" x14ac:dyDescent="0.25">
      <c r="A1369" s="297" t="s">
        <v>5495</v>
      </c>
      <c r="B1369" s="295" t="s">
        <v>5495</v>
      </c>
      <c r="C1369" s="295" t="s">
        <v>5496</v>
      </c>
      <c r="D1369" s="295" t="s">
        <v>5496</v>
      </c>
      <c r="E1369" s="295" t="s">
        <v>1606</v>
      </c>
      <c r="F1369" s="295" t="s">
        <v>5497</v>
      </c>
      <c r="G1369" s="295" t="s">
        <v>168</v>
      </c>
      <c r="H1369" s="295" t="s">
        <v>1589</v>
      </c>
      <c r="I1369" s="295" t="s">
        <v>1598</v>
      </c>
      <c r="J1369" s="295" t="s">
        <v>237</v>
      </c>
      <c r="K1369" s="295" t="s">
        <v>1603</v>
      </c>
      <c r="L1369" s="286">
        <v>0</v>
      </c>
      <c r="M1369" s="295" t="s">
        <v>16372</v>
      </c>
    </row>
    <row r="1370" spans="1:13" ht="15" customHeight="1" x14ac:dyDescent="0.25">
      <c r="A1370" s="295" t="s">
        <v>5498</v>
      </c>
      <c r="B1370" s="295" t="s">
        <v>5498</v>
      </c>
      <c r="C1370" s="295" t="s">
        <v>5499</v>
      </c>
      <c r="D1370" s="295" t="s">
        <v>5499</v>
      </c>
      <c r="E1370" s="295" t="s">
        <v>1606</v>
      </c>
      <c r="F1370" s="295" t="s">
        <v>5500</v>
      </c>
      <c r="G1370" s="295" t="s">
        <v>1594</v>
      </c>
      <c r="H1370" s="295" t="s">
        <v>1589</v>
      </c>
      <c r="I1370" s="295" t="s">
        <v>1598</v>
      </c>
      <c r="J1370" s="295" t="s">
        <v>237</v>
      </c>
      <c r="L1370" s="286">
        <v>0</v>
      </c>
      <c r="M1370" s="295" t="s">
        <v>16372</v>
      </c>
    </row>
    <row r="1371" spans="1:13" ht="15" customHeight="1" x14ac:dyDescent="0.25">
      <c r="A1371" s="295" t="s">
        <v>5501</v>
      </c>
      <c r="B1371" s="295" t="s">
        <v>5502</v>
      </c>
      <c r="C1371" s="295" t="s">
        <v>5503</v>
      </c>
      <c r="D1371" s="295" t="s">
        <v>516</v>
      </c>
      <c r="E1371" s="295" t="s">
        <v>5504</v>
      </c>
      <c r="F1371" s="295" t="s">
        <v>5505</v>
      </c>
      <c r="G1371" s="295" t="s">
        <v>168</v>
      </c>
      <c r="H1371" s="295" t="s">
        <v>1632</v>
      </c>
      <c r="I1371" s="295" t="s">
        <v>1598</v>
      </c>
      <c r="J1371" s="295" t="s">
        <v>515</v>
      </c>
      <c r="K1371" s="295" t="s">
        <v>1230</v>
      </c>
      <c r="L1371" s="286">
        <v>7</v>
      </c>
      <c r="M1371" s="295" t="s">
        <v>171</v>
      </c>
    </row>
    <row r="1372" spans="1:13" ht="15" customHeight="1" x14ac:dyDescent="0.25">
      <c r="A1372" s="295" t="s">
        <v>5506</v>
      </c>
      <c r="B1372" s="295" t="s">
        <v>5506</v>
      </c>
      <c r="C1372" s="295" t="s">
        <v>5507</v>
      </c>
      <c r="D1372" s="295" t="s">
        <v>5507</v>
      </c>
      <c r="E1372" s="295" t="s">
        <v>3124</v>
      </c>
      <c r="F1372" s="295" t="s">
        <v>5508</v>
      </c>
      <c r="G1372" s="295" t="s">
        <v>168</v>
      </c>
      <c r="H1372" s="295" t="s">
        <v>1589</v>
      </c>
      <c r="I1372" s="295" t="s">
        <v>1598</v>
      </c>
      <c r="J1372" s="295" t="s">
        <v>515</v>
      </c>
      <c r="K1372" s="295" t="s">
        <v>1230</v>
      </c>
      <c r="L1372" s="286">
        <v>7</v>
      </c>
      <c r="M1372" s="295" t="s">
        <v>171</v>
      </c>
    </row>
    <row r="1373" spans="1:13" ht="15" customHeight="1" x14ac:dyDescent="0.25">
      <c r="A1373" s="295" t="s">
        <v>5509</v>
      </c>
      <c r="B1373" s="295" t="s">
        <v>5509</v>
      </c>
      <c r="C1373" s="295" t="s">
        <v>5510</v>
      </c>
      <c r="D1373" s="295" t="s">
        <v>5510</v>
      </c>
      <c r="E1373" s="295" t="s">
        <v>1592</v>
      </c>
      <c r="F1373" s="295" t="s">
        <v>5511</v>
      </c>
      <c r="G1373" s="295" t="s">
        <v>168</v>
      </c>
      <c r="H1373" s="295" t="s">
        <v>1589</v>
      </c>
      <c r="I1373" s="295" t="s">
        <v>1598</v>
      </c>
      <c r="J1373" s="295" t="s">
        <v>515</v>
      </c>
      <c r="K1373" s="295" t="s">
        <v>1230</v>
      </c>
      <c r="L1373" s="287">
        <v>5</v>
      </c>
      <c r="M1373" s="295" t="s">
        <v>171</v>
      </c>
    </row>
    <row r="1374" spans="1:13" ht="15" customHeight="1" x14ac:dyDescent="0.25">
      <c r="A1374" s="295" t="s">
        <v>5512</v>
      </c>
      <c r="B1374" s="295" t="s">
        <v>5513</v>
      </c>
      <c r="C1374" s="295" t="s">
        <v>5514</v>
      </c>
      <c r="D1374" s="295" t="s">
        <v>5515</v>
      </c>
      <c r="E1374" s="295" t="s">
        <v>5516</v>
      </c>
      <c r="F1374" s="295" t="s">
        <v>5517</v>
      </c>
      <c r="G1374" s="295" t="s">
        <v>1678</v>
      </c>
      <c r="H1374" s="295" t="s">
        <v>1632</v>
      </c>
      <c r="I1374" s="295" t="s">
        <v>1598</v>
      </c>
      <c r="J1374" s="295" t="s">
        <v>515</v>
      </c>
      <c r="K1374" s="295" t="s">
        <v>1230</v>
      </c>
      <c r="L1374" s="286">
        <v>7</v>
      </c>
      <c r="M1374" s="295" t="s">
        <v>171</v>
      </c>
    </row>
    <row r="1375" spans="1:13" ht="15" customHeight="1" x14ac:dyDescent="0.25">
      <c r="A1375" s="295" t="s">
        <v>5518</v>
      </c>
      <c r="B1375" s="295" t="s">
        <v>5518</v>
      </c>
      <c r="C1375" s="295" t="s">
        <v>5519</v>
      </c>
      <c r="D1375" s="295" t="s">
        <v>5519</v>
      </c>
      <c r="E1375" s="295" t="s">
        <v>1606</v>
      </c>
      <c r="F1375" s="295" t="s">
        <v>5520</v>
      </c>
      <c r="G1375" s="295" t="s">
        <v>168</v>
      </c>
      <c r="H1375" s="295" t="s">
        <v>1589</v>
      </c>
      <c r="I1375" s="295" t="s">
        <v>1598</v>
      </c>
      <c r="J1375" s="295" t="s">
        <v>515</v>
      </c>
      <c r="K1375" s="295" t="s">
        <v>2550</v>
      </c>
      <c r="L1375" s="286">
        <v>10</v>
      </c>
      <c r="M1375" s="295" t="s">
        <v>171</v>
      </c>
    </row>
    <row r="1376" spans="1:13" ht="15" customHeight="1" x14ac:dyDescent="0.25">
      <c r="A1376" s="298" t="s">
        <v>5521</v>
      </c>
      <c r="B1376" s="295" t="s">
        <v>5521</v>
      </c>
      <c r="C1376" s="298" t="s">
        <v>5522</v>
      </c>
      <c r="D1376" s="298" t="s">
        <v>5522</v>
      </c>
      <c r="E1376" s="298" t="s">
        <v>5523</v>
      </c>
      <c r="F1376" s="298" t="s">
        <v>5524</v>
      </c>
      <c r="G1376" s="295" t="s">
        <v>168</v>
      </c>
      <c r="H1376" s="298" t="s">
        <v>1589</v>
      </c>
      <c r="I1376" s="298" t="s">
        <v>1598</v>
      </c>
      <c r="J1376" s="298" t="s">
        <v>515</v>
      </c>
      <c r="K1376" s="298" t="s">
        <v>1230</v>
      </c>
      <c r="L1376" s="288">
        <v>0</v>
      </c>
      <c r="M1376" s="295" t="s">
        <v>16372</v>
      </c>
    </row>
    <row r="1377" spans="1:13" ht="15" customHeight="1" x14ac:dyDescent="0.25">
      <c r="A1377" s="295" t="s">
        <v>5525</v>
      </c>
      <c r="B1377" s="295" t="s">
        <v>5525</v>
      </c>
      <c r="C1377" s="295" t="s">
        <v>5526</v>
      </c>
      <c r="D1377" s="295" t="s">
        <v>5526</v>
      </c>
      <c r="E1377" s="295" t="s">
        <v>1606</v>
      </c>
      <c r="F1377" s="295" t="s">
        <v>5527</v>
      </c>
      <c r="G1377" s="295" t="s">
        <v>168</v>
      </c>
      <c r="H1377" s="295" t="s">
        <v>1589</v>
      </c>
      <c r="I1377" s="295" t="s">
        <v>1598</v>
      </c>
      <c r="J1377" s="295" t="s">
        <v>515</v>
      </c>
      <c r="K1377" s="295" t="s">
        <v>1325</v>
      </c>
      <c r="L1377" s="286">
        <v>5</v>
      </c>
      <c r="M1377" s="295" t="s">
        <v>171</v>
      </c>
    </row>
    <row r="1378" spans="1:13" ht="15" customHeight="1" x14ac:dyDescent="0.25">
      <c r="A1378" s="295" t="s">
        <v>5528</v>
      </c>
      <c r="B1378" s="295" t="s">
        <v>5528</v>
      </c>
      <c r="C1378" s="295" t="s">
        <v>5529</v>
      </c>
      <c r="D1378" s="295" t="s">
        <v>5529</v>
      </c>
      <c r="E1378" s="295" t="s">
        <v>5530</v>
      </c>
      <c r="F1378" s="295" t="s">
        <v>5531</v>
      </c>
      <c r="G1378" s="295" t="s">
        <v>168</v>
      </c>
      <c r="H1378" s="295" t="s">
        <v>1589</v>
      </c>
      <c r="I1378" s="295" t="s">
        <v>1598</v>
      </c>
      <c r="J1378" s="295" t="s">
        <v>515</v>
      </c>
      <c r="K1378" s="295" t="s">
        <v>1230</v>
      </c>
      <c r="L1378" s="286">
        <v>8</v>
      </c>
      <c r="M1378" s="295" t="s">
        <v>171</v>
      </c>
    </row>
    <row r="1379" spans="1:13" ht="15" customHeight="1" x14ac:dyDescent="0.25">
      <c r="A1379" s="295" t="s">
        <v>5513</v>
      </c>
      <c r="B1379" s="295" t="s">
        <v>5513</v>
      </c>
      <c r="C1379" s="295" t="s">
        <v>5515</v>
      </c>
      <c r="D1379" s="295" t="s">
        <v>5515</v>
      </c>
      <c r="E1379" s="295" t="s">
        <v>1618</v>
      </c>
      <c r="F1379" s="295" t="s">
        <v>5532</v>
      </c>
      <c r="G1379" s="295" t="s">
        <v>168</v>
      </c>
      <c r="H1379" s="295" t="s">
        <v>1589</v>
      </c>
      <c r="I1379" s="295" t="s">
        <v>1598</v>
      </c>
      <c r="J1379" s="295" t="s">
        <v>515</v>
      </c>
      <c r="K1379" s="295" t="s">
        <v>1230</v>
      </c>
      <c r="L1379" s="286">
        <v>7</v>
      </c>
      <c r="M1379" s="295" t="s">
        <v>171</v>
      </c>
    </row>
    <row r="1380" spans="1:13" ht="15" customHeight="1" x14ac:dyDescent="0.25">
      <c r="A1380" s="295" t="s">
        <v>5533</v>
      </c>
      <c r="B1380" s="295" t="s">
        <v>5533</v>
      </c>
      <c r="C1380" s="295" t="s">
        <v>5534</v>
      </c>
      <c r="D1380" s="295" t="s">
        <v>5534</v>
      </c>
      <c r="E1380" s="295" t="s">
        <v>1696</v>
      </c>
      <c r="F1380" s="295" t="s">
        <v>5535</v>
      </c>
      <c r="G1380" s="295" t="s">
        <v>168</v>
      </c>
      <c r="H1380" s="295" t="s">
        <v>1589</v>
      </c>
      <c r="I1380" s="295" t="s">
        <v>1598</v>
      </c>
      <c r="J1380" s="295" t="s">
        <v>515</v>
      </c>
      <c r="K1380" s="295" t="s">
        <v>1230</v>
      </c>
      <c r="L1380" s="286">
        <v>5</v>
      </c>
      <c r="M1380" s="295" t="s">
        <v>171</v>
      </c>
    </row>
    <row r="1381" spans="1:13" ht="15" customHeight="1" x14ac:dyDescent="0.25">
      <c r="A1381" s="295" t="s">
        <v>5537</v>
      </c>
      <c r="B1381" s="295" t="s">
        <v>5537</v>
      </c>
      <c r="C1381" s="295" t="s">
        <v>5538</v>
      </c>
      <c r="D1381" s="295" t="s">
        <v>5538</v>
      </c>
      <c r="E1381" s="295" t="s">
        <v>1696</v>
      </c>
      <c r="F1381" s="295" t="s">
        <v>5539</v>
      </c>
      <c r="G1381" s="295" t="s">
        <v>168</v>
      </c>
      <c r="H1381" s="295" t="s">
        <v>1589</v>
      </c>
      <c r="I1381" s="295" t="s">
        <v>1598</v>
      </c>
      <c r="J1381" s="295" t="s">
        <v>515</v>
      </c>
      <c r="K1381" s="295" t="s">
        <v>1230</v>
      </c>
      <c r="L1381" s="286">
        <v>7</v>
      </c>
      <c r="M1381" s="295" t="s">
        <v>171</v>
      </c>
    </row>
    <row r="1382" spans="1:13" ht="15" customHeight="1" x14ac:dyDescent="0.25">
      <c r="A1382" s="295" t="s">
        <v>5502</v>
      </c>
      <c r="B1382" s="295" t="s">
        <v>5502</v>
      </c>
      <c r="C1382" s="295" t="s">
        <v>516</v>
      </c>
      <c r="D1382" s="295" t="s">
        <v>516</v>
      </c>
      <c r="E1382" s="295" t="s">
        <v>1606</v>
      </c>
      <c r="F1382" s="295" t="s">
        <v>5505</v>
      </c>
      <c r="G1382" s="295" t="s">
        <v>168</v>
      </c>
      <c r="H1382" s="295" t="s">
        <v>1589</v>
      </c>
      <c r="I1382" s="295" t="s">
        <v>1598</v>
      </c>
      <c r="J1382" s="295" t="s">
        <v>515</v>
      </c>
      <c r="K1382" s="295" t="s">
        <v>1230</v>
      </c>
      <c r="L1382" s="286">
        <v>7</v>
      </c>
      <c r="M1382" s="295" t="s">
        <v>171</v>
      </c>
    </row>
    <row r="1383" spans="1:13" ht="15" customHeight="1" x14ac:dyDescent="0.25">
      <c r="A1383" s="295" t="s">
        <v>5540</v>
      </c>
      <c r="B1383" s="295" t="s">
        <v>5540</v>
      </c>
      <c r="C1383" s="295" t="s">
        <v>514</v>
      </c>
      <c r="D1383" s="295" t="s">
        <v>514</v>
      </c>
      <c r="E1383" s="295" t="s">
        <v>1606</v>
      </c>
      <c r="F1383" s="295" t="s">
        <v>5541</v>
      </c>
      <c r="G1383" s="295" t="s">
        <v>1594</v>
      </c>
      <c r="H1383" s="295" t="s">
        <v>1589</v>
      </c>
      <c r="I1383" s="295" t="s">
        <v>1598</v>
      </c>
      <c r="J1383" s="295" t="s">
        <v>515</v>
      </c>
      <c r="L1383" s="286">
        <v>7</v>
      </c>
      <c r="M1383" s="295" t="s">
        <v>171</v>
      </c>
    </row>
    <row r="1384" spans="1:13" ht="15" customHeight="1" x14ac:dyDescent="0.25">
      <c r="A1384" s="295" t="s">
        <v>517</v>
      </c>
      <c r="B1384" s="295" t="s">
        <v>5502</v>
      </c>
      <c r="C1384" s="295" t="s">
        <v>5542</v>
      </c>
      <c r="D1384" s="295" t="s">
        <v>516</v>
      </c>
      <c r="E1384" s="295" t="s">
        <v>1880</v>
      </c>
      <c r="F1384" s="295" t="s">
        <v>5505</v>
      </c>
      <c r="G1384" s="295" t="s">
        <v>168</v>
      </c>
      <c r="H1384" s="295" t="s">
        <v>1632</v>
      </c>
      <c r="I1384" s="295" t="s">
        <v>1598</v>
      </c>
      <c r="J1384" s="295" t="s">
        <v>515</v>
      </c>
      <c r="K1384" s="295" t="s">
        <v>1230</v>
      </c>
      <c r="L1384" s="286">
        <v>7</v>
      </c>
      <c r="M1384" s="295" t="s">
        <v>171</v>
      </c>
    </row>
    <row r="1385" spans="1:13" ht="15" customHeight="1" x14ac:dyDescent="0.25">
      <c r="A1385" s="295" t="s">
        <v>5543</v>
      </c>
      <c r="B1385" s="295" t="s">
        <v>5544</v>
      </c>
      <c r="C1385" s="295" t="s">
        <v>5545</v>
      </c>
      <c r="D1385" s="295" t="s">
        <v>5546</v>
      </c>
      <c r="E1385" s="295" t="s">
        <v>1606</v>
      </c>
      <c r="F1385" s="295" t="s">
        <v>5547</v>
      </c>
      <c r="G1385" s="295" t="s">
        <v>1594</v>
      </c>
      <c r="H1385" s="295" t="s">
        <v>1632</v>
      </c>
      <c r="I1385" s="295" t="s">
        <v>1598</v>
      </c>
      <c r="J1385" s="295" t="s">
        <v>179</v>
      </c>
      <c r="L1385" s="286">
        <v>0</v>
      </c>
      <c r="M1385" s="295" t="s">
        <v>16372</v>
      </c>
    </row>
    <row r="1386" spans="1:13" ht="15" customHeight="1" x14ac:dyDescent="0.25">
      <c r="A1386" s="295" t="s">
        <v>5548</v>
      </c>
      <c r="B1386" s="295" t="s">
        <v>5549</v>
      </c>
      <c r="C1386" s="295" t="s">
        <v>5550</v>
      </c>
      <c r="D1386" s="295" t="s">
        <v>5551</v>
      </c>
      <c r="E1386" s="295" t="s">
        <v>1606</v>
      </c>
      <c r="F1386" s="295" t="s">
        <v>5552</v>
      </c>
      <c r="G1386" s="295" t="s">
        <v>168</v>
      </c>
      <c r="H1386" s="295" t="s">
        <v>1632</v>
      </c>
      <c r="I1386" s="295" t="s">
        <v>1598</v>
      </c>
      <c r="J1386" s="295" t="s">
        <v>179</v>
      </c>
      <c r="K1386" s="295" t="s">
        <v>1755</v>
      </c>
      <c r="L1386" s="286">
        <v>0</v>
      </c>
      <c r="M1386" s="295" t="s">
        <v>16372</v>
      </c>
    </row>
    <row r="1387" spans="1:13" ht="15" customHeight="1" x14ac:dyDescent="0.25">
      <c r="A1387" s="295" t="s">
        <v>5553</v>
      </c>
      <c r="B1387" s="295" t="s">
        <v>5553</v>
      </c>
      <c r="C1387" s="295" t="s">
        <v>5554</v>
      </c>
      <c r="D1387" s="295" t="s">
        <v>5554</v>
      </c>
      <c r="E1387" s="295" t="s">
        <v>3898</v>
      </c>
      <c r="F1387" s="295" t="s">
        <v>5555</v>
      </c>
      <c r="G1387" s="295" t="s">
        <v>168</v>
      </c>
      <c r="H1387" s="295" t="s">
        <v>1589</v>
      </c>
      <c r="I1387" s="295" t="s">
        <v>1598</v>
      </c>
      <c r="J1387" s="295" t="s">
        <v>255</v>
      </c>
      <c r="K1387" s="295" t="s">
        <v>1603</v>
      </c>
      <c r="L1387" s="286">
        <v>0</v>
      </c>
      <c r="M1387" s="295" t="s">
        <v>16372</v>
      </c>
    </row>
    <row r="1388" spans="1:13" ht="15" customHeight="1" x14ac:dyDescent="0.25">
      <c r="A1388" s="295" t="s">
        <v>5556</v>
      </c>
      <c r="B1388" s="295" t="s">
        <v>5556</v>
      </c>
      <c r="C1388" s="295" t="s">
        <v>5557</v>
      </c>
      <c r="D1388" s="295" t="s">
        <v>5557</v>
      </c>
      <c r="E1388" s="295" t="s">
        <v>5558</v>
      </c>
      <c r="F1388" s="295" t="s">
        <v>5559</v>
      </c>
      <c r="G1388" s="295" t="s">
        <v>1594</v>
      </c>
      <c r="H1388" s="295" t="s">
        <v>1589</v>
      </c>
      <c r="I1388" s="295" t="s">
        <v>1598</v>
      </c>
      <c r="J1388" s="295" t="s">
        <v>255</v>
      </c>
      <c r="L1388" s="286">
        <v>0</v>
      </c>
      <c r="M1388" s="295" t="s">
        <v>16372</v>
      </c>
    </row>
    <row r="1389" spans="1:13" ht="15" customHeight="1" x14ac:dyDescent="0.25">
      <c r="A1389" s="295" t="s">
        <v>5560</v>
      </c>
      <c r="B1389" s="295" t="s">
        <v>5560</v>
      </c>
      <c r="C1389" s="295" t="s">
        <v>5561</v>
      </c>
      <c r="D1389" s="295" t="s">
        <v>5561</v>
      </c>
      <c r="E1389" s="295" t="s">
        <v>5562</v>
      </c>
      <c r="F1389" s="295" t="s">
        <v>5563</v>
      </c>
      <c r="G1389" s="295" t="s">
        <v>168</v>
      </c>
      <c r="H1389" s="295" t="s">
        <v>1589</v>
      </c>
      <c r="I1389" s="295" t="s">
        <v>1598</v>
      </c>
      <c r="J1389" s="295" t="s">
        <v>1754</v>
      </c>
      <c r="K1389" s="295" t="s">
        <v>1603</v>
      </c>
      <c r="L1389" s="286">
        <v>6</v>
      </c>
      <c r="M1389" s="295" t="s">
        <v>171</v>
      </c>
    </row>
    <row r="1390" spans="1:13" ht="15" customHeight="1" x14ac:dyDescent="0.25">
      <c r="A1390" s="295" t="s">
        <v>3929</v>
      </c>
      <c r="B1390" s="295" t="s">
        <v>3929</v>
      </c>
      <c r="C1390" s="295" t="s">
        <v>3931</v>
      </c>
      <c r="D1390" s="295" t="s">
        <v>3931</v>
      </c>
      <c r="E1390" s="295" t="s">
        <v>5564</v>
      </c>
      <c r="F1390" s="295" t="s">
        <v>3933</v>
      </c>
      <c r="G1390" s="295" t="s">
        <v>168</v>
      </c>
      <c r="H1390" s="295" t="s">
        <v>1589</v>
      </c>
      <c r="I1390" s="295" t="s">
        <v>1598</v>
      </c>
      <c r="J1390" s="295" t="s">
        <v>1754</v>
      </c>
      <c r="K1390" s="295" t="s">
        <v>1603</v>
      </c>
      <c r="L1390" s="286">
        <v>8</v>
      </c>
      <c r="M1390" s="295" t="s">
        <v>171</v>
      </c>
    </row>
    <row r="1391" spans="1:13" ht="15" customHeight="1" x14ac:dyDescent="0.25">
      <c r="A1391" s="295" t="s">
        <v>5565</v>
      </c>
      <c r="B1391" s="295" t="s">
        <v>5565</v>
      </c>
      <c r="C1391" s="295" t="s">
        <v>523</v>
      </c>
      <c r="D1391" s="295" t="s">
        <v>523</v>
      </c>
      <c r="E1391" s="295" t="s">
        <v>2238</v>
      </c>
      <c r="F1391" s="295" t="s">
        <v>5566</v>
      </c>
      <c r="G1391" s="295" t="s">
        <v>1594</v>
      </c>
      <c r="H1391" s="295" t="s">
        <v>1589</v>
      </c>
      <c r="I1391" s="295" t="s">
        <v>1598</v>
      </c>
      <c r="J1391" s="295" t="s">
        <v>1754</v>
      </c>
      <c r="L1391" s="286">
        <v>6</v>
      </c>
      <c r="M1391" s="295" t="s">
        <v>171</v>
      </c>
    </row>
    <row r="1392" spans="1:13" ht="15" customHeight="1" x14ac:dyDescent="0.25">
      <c r="A1392" s="295" t="s">
        <v>5567</v>
      </c>
      <c r="B1392" s="295" t="s">
        <v>5567</v>
      </c>
      <c r="C1392" s="295" t="s">
        <v>5568</v>
      </c>
      <c r="D1392" s="295" t="s">
        <v>5568</v>
      </c>
      <c r="E1392" s="295" t="s">
        <v>3375</v>
      </c>
      <c r="F1392" s="295" t="s">
        <v>5569</v>
      </c>
      <c r="G1392" s="295" t="s">
        <v>168</v>
      </c>
      <c r="H1392" s="295" t="s">
        <v>1589</v>
      </c>
      <c r="I1392" s="295" t="s">
        <v>1598</v>
      </c>
      <c r="J1392" s="295" t="s">
        <v>215</v>
      </c>
      <c r="K1392" s="295" t="s">
        <v>1230</v>
      </c>
      <c r="L1392" s="286">
        <v>5</v>
      </c>
      <c r="M1392" s="295" t="s">
        <v>171</v>
      </c>
    </row>
    <row r="1393" spans="1:13" ht="15" customHeight="1" x14ac:dyDescent="0.25">
      <c r="A1393" s="295" t="s">
        <v>510</v>
      </c>
      <c r="B1393" s="295" t="s">
        <v>510</v>
      </c>
      <c r="C1393" s="295" t="s">
        <v>511</v>
      </c>
      <c r="D1393" s="295" t="s">
        <v>511</v>
      </c>
      <c r="E1393" s="295" t="s">
        <v>3375</v>
      </c>
      <c r="F1393" s="295" t="s">
        <v>5570</v>
      </c>
      <c r="G1393" s="295" t="s">
        <v>168</v>
      </c>
      <c r="H1393" s="295" t="s">
        <v>1589</v>
      </c>
      <c r="I1393" s="295" t="s">
        <v>1598</v>
      </c>
      <c r="J1393" s="295" t="s">
        <v>215</v>
      </c>
      <c r="K1393" s="295" t="s">
        <v>1230</v>
      </c>
      <c r="L1393" s="286">
        <v>7</v>
      </c>
      <c r="M1393" s="295" t="s">
        <v>171</v>
      </c>
    </row>
    <row r="1394" spans="1:13" ht="15" customHeight="1" x14ac:dyDescent="0.25">
      <c r="A1394" s="295" t="s">
        <v>5571</v>
      </c>
      <c r="B1394" s="295" t="s">
        <v>5571</v>
      </c>
      <c r="C1394" s="295" t="s">
        <v>5572</v>
      </c>
      <c r="D1394" s="295" t="s">
        <v>5572</v>
      </c>
      <c r="E1394" s="295" t="s">
        <v>1606</v>
      </c>
      <c r="F1394" s="295" t="s">
        <v>5573</v>
      </c>
      <c r="G1394" s="295" t="s">
        <v>1594</v>
      </c>
      <c r="H1394" s="295" t="s">
        <v>1589</v>
      </c>
      <c r="I1394" s="295" t="s">
        <v>1598</v>
      </c>
      <c r="J1394" s="295" t="s">
        <v>215</v>
      </c>
      <c r="L1394" s="286">
        <v>6</v>
      </c>
      <c r="M1394" s="295" t="s">
        <v>171</v>
      </c>
    </row>
    <row r="1395" spans="1:13" ht="15" customHeight="1" x14ac:dyDescent="0.25">
      <c r="A1395" s="295" t="s">
        <v>5574</v>
      </c>
      <c r="B1395" s="295" t="s">
        <v>5574</v>
      </c>
      <c r="C1395" s="295" t="s">
        <v>5575</v>
      </c>
      <c r="D1395" s="295" t="s">
        <v>5575</v>
      </c>
      <c r="E1395" s="295" t="s">
        <v>5576</v>
      </c>
      <c r="F1395" s="295" t="s">
        <v>5577</v>
      </c>
      <c r="G1395" s="295" t="s">
        <v>168</v>
      </c>
      <c r="H1395" s="295" t="s">
        <v>1589</v>
      </c>
      <c r="I1395" s="295" t="s">
        <v>1714</v>
      </c>
      <c r="J1395" s="295" t="s">
        <v>174</v>
      </c>
      <c r="K1395" s="295" t="s">
        <v>1892</v>
      </c>
      <c r="L1395" s="286">
        <v>0</v>
      </c>
      <c r="M1395" s="295" t="s">
        <v>16372</v>
      </c>
    </row>
    <row r="1396" spans="1:13" ht="15" customHeight="1" x14ac:dyDescent="0.25">
      <c r="A1396" s="295" t="s">
        <v>5578</v>
      </c>
      <c r="B1396" s="295" t="s">
        <v>5578</v>
      </c>
      <c r="C1396" s="295" t="s">
        <v>5579</v>
      </c>
      <c r="D1396" s="295" t="s">
        <v>5579</v>
      </c>
      <c r="E1396" s="295" t="s">
        <v>2734</v>
      </c>
      <c r="F1396" s="295" t="s">
        <v>5580</v>
      </c>
      <c r="G1396" s="295" t="s">
        <v>1594</v>
      </c>
      <c r="H1396" s="295" t="s">
        <v>1589</v>
      </c>
      <c r="I1396" s="295" t="s">
        <v>1714</v>
      </c>
      <c r="J1396" s="295" t="s">
        <v>174</v>
      </c>
      <c r="L1396" s="286">
        <v>0</v>
      </c>
      <c r="M1396" s="295" t="s">
        <v>16372</v>
      </c>
    </row>
    <row r="1397" spans="1:13" ht="15" customHeight="1" x14ac:dyDescent="0.25">
      <c r="A1397" s="295" t="s">
        <v>5581</v>
      </c>
      <c r="B1397" s="295" t="s">
        <v>5581</v>
      </c>
      <c r="C1397" s="295" t="s">
        <v>530</v>
      </c>
      <c r="D1397" s="295" t="s">
        <v>530</v>
      </c>
      <c r="E1397" s="295" t="s">
        <v>5582</v>
      </c>
      <c r="F1397" s="295" t="s">
        <v>5583</v>
      </c>
      <c r="G1397" s="295" t="s">
        <v>168</v>
      </c>
      <c r="H1397" s="295" t="s">
        <v>1589</v>
      </c>
      <c r="I1397" s="295" t="s">
        <v>1598</v>
      </c>
      <c r="J1397" s="295" t="s">
        <v>226</v>
      </c>
      <c r="K1397" s="295" t="s">
        <v>5584</v>
      </c>
      <c r="L1397" s="286">
        <v>9</v>
      </c>
      <c r="M1397" s="295" t="s">
        <v>171</v>
      </c>
    </row>
    <row r="1398" spans="1:13" ht="15" customHeight="1" x14ac:dyDescent="0.25">
      <c r="A1398" s="295" t="s">
        <v>5585</v>
      </c>
      <c r="B1398" s="295" t="s">
        <v>5585</v>
      </c>
      <c r="C1398" s="295" t="s">
        <v>5586</v>
      </c>
      <c r="D1398" s="295" t="s">
        <v>5586</v>
      </c>
      <c r="E1398" s="295" t="s">
        <v>2280</v>
      </c>
      <c r="F1398" s="295" t="s">
        <v>5587</v>
      </c>
      <c r="G1398" s="295" t="s">
        <v>1676</v>
      </c>
      <c r="H1398" s="295" t="s">
        <v>1589</v>
      </c>
      <c r="I1398" s="295" t="s">
        <v>1598</v>
      </c>
      <c r="J1398" s="295" t="s">
        <v>226</v>
      </c>
      <c r="K1398" s="295" t="s">
        <v>5584</v>
      </c>
      <c r="L1398" s="287">
        <v>7</v>
      </c>
      <c r="M1398" s="295" t="s">
        <v>171</v>
      </c>
    </row>
    <row r="1399" spans="1:13" ht="15" customHeight="1" x14ac:dyDescent="0.25">
      <c r="A1399" s="295" t="s">
        <v>5588</v>
      </c>
      <c r="B1399" s="295" t="s">
        <v>5588</v>
      </c>
      <c r="C1399" s="295" t="s">
        <v>5589</v>
      </c>
      <c r="D1399" s="295" t="s">
        <v>5589</v>
      </c>
      <c r="E1399" s="295" t="s">
        <v>2280</v>
      </c>
      <c r="F1399" s="295" t="s">
        <v>5587</v>
      </c>
      <c r="G1399" s="295" t="s">
        <v>1678</v>
      </c>
      <c r="H1399" s="295" t="s">
        <v>1589</v>
      </c>
      <c r="I1399" s="295" t="s">
        <v>1598</v>
      </c>
      <c r="J1399" s="295" t="s">
        <v>226</v>
      </c>
      <c r="K1399" s="295" t="s">
        <v>5584</v>
      </c>
      <c r="L1399" s="286">
        <v>7</v>
      </c>
      <c r="M1399" s="295" t="s">
        <v>171</v>
      </c>
    </row>
    <row r="1400" spans="1:13" ht="15" customHeight="1" x14ac:dyDescent="0.25">
      <c r="A1400" s="295" t="s">
        <v>5591</v>
      </c>
      <c r="B1400" s="295" t="s">
        <v>5592</v>
      </c>
      <c r="C1400" s="295" t="s">
        <v>5593</v>
      </c>
      <c r="D1400" s="295" t="s">
        <v>5594</v>
      </c>
      <c r="E1400" s="295" t="s">
        <v>5504</v>
      </c>
      <c r="F1400" s="295" t="s">
        <v>5595</v>
      </c>
      <c r="G1400" s="295" t="s">
        <v>168</v>
      </c>
      <c r="H1400" s="295" t="s">
        <v>1632</v>
      </c>
      <c r="I1400" s="295" t="s">
        <v>1598</v>
      </c>
      <c r="J1400" s="295" t="s">
        <v>226</v>
      </c>
      <c r="K1400" s="295" t="s">
        <v>5584</v>
      </c>
      <c r="L1400" s="286">
        <v>4</v>
      </c>
      <c r="M1400" s="295" t="s">
        <v>171</v>
      </c>
    </row>
    <row r="1401" spans="1:13" ht="15" customHeight="1" x14ac:dyDescent="0.25">
      <c r="A1401" s="295" t="s">
        <v>5596</v>
      </c>
      <c r="B1401" s="295" t="s">
        <v>5597</v>
      </c>
      <c r="C1401" s="295" t="s">
        <v>5598</v>
      </c>
      <c r="D1401" s="295" t="s">
        <v>5599</v>
      </c>
      <c r="E1401" s="295" t="s">
        <v>5600</v>
      </c>
      <c r="F1401" s="295" t="s">
        <v>5601</v>
      </c>
      <c r="G1401" s="295" t="s">
        <v>168</v>
      </c>
      <c r="H1401" s="295" t="s">
        <v>1632</v>
      </c>
      <c r="I1401" s="295" t="s">
        <v>1598</v>
      </c>
      <c r="J1401" s="295" t="s">
        <v>226</v>
      </c>
      <c r="K1401" s="295" t="s">
        <v>5584</v>
      </c>
      <c r="L1401" s="286">
        <v>4</v>
      </c>
      <c r="M1401" s="295" t="s">
        <v>171</v>
      </c>
    </row>
    <row r="1402" spans="1:13" ht="15" customHeight="1" x14ac:dyDescent="0.25">
      <c r="A1402" s="295" t="s">
        <v>5602</v>
      </c>
      <c r="B1402" s="295" t="s">
        <v>5602</v>
      </c>
      <c r="C1402" s="295" t="s">
        <v>5603</v>
      </c>
      <c r="D1402" s="295" t="s">
        <v>5603</v>
      </c>
      <c r="E1402" s="295" t="s">
        <v>1606</v>
      </c>
      <c r="F1402" s="295" t="s">
        <v>5604</v>
      </c>
      <c r="G1402" s="295" t="s">
        <v>168</v>
      </c>
      <c r="H1402" s="295" t="s">
        <v>1589</v>
      </c>
      <c r="I1402" s="295" t="s">
        <v>1598</v>
      </c>
      <c r="J1402" s="295" t="s">
        <v>226</v>
      </c>
      <c r="K1402" s="295" t="s">
        <v>5584</v>
      </c>
      <c r="L1402" s="286">
        <v>3</v>
      </c>
      <c r="M1402" s="295" t="s">
        <v>171</v>
      </c>
    </row>
    <row r="1403" spans="1:13" ht="15" customHeight="1" x14ac:dyDescent="0.25">
      <c r="A1403" s="295" t="s">
        <v>5605</v>
      </c>
      <c r="B1403" s="295" t="s">
        <v>5605</v>
      </c>
      <c r="C1403" s="295" t="s">
        <v>5606</v>
      </c>
      <c r="D1403" s="295" t="s">
        <v>5606</v>
      </c>
      <c r="E1403" s="295" t="s">
        <v>2280</v>
      </c>
      <c r="F1403" s="295" t="s">
        <v>5607</v>
      </c>
      <c r="G1403" s="295" t="s">
        <v>168</v>
      </c>
      <c r="H1403" s="295" t="s">
        <v>1589</v>
      </c>
      <c r="I1403" s="295" t="s">
        <v>1598</v>
      </c>
      <c r="J1403" s="295" t="s">
        <v>226</v>
      </c>
      <c r="K1403" s="295" t="s">
        <v>5584</v>
      </c>
      <c r="L1403" s="286">
        <v>4</v>
      </c>
      <c r="M1403" s="295" t="s">
        <v>171</v>
      </c>
    </row>
    <row r="1404" spans="1:13" ht="15" customHeight="1" x14ac:dyDescent="0.25">
      <c r="A1404" s="295" t="s">
        <v>5608</v>
      </c>
      <c r="B1404" s="295" t="s">
        <v>5609</v>
      </c>
      <c r="C1404" s="295" t="s">
        <v>5610</v>
      </c>
      <c r="D1404" s="295" t="s">
        <v>5611</v>
      </c>
      <c r="E1404" s="295" t="s">
        <v>5600</v>
      </c>
      <c r="F1404" s="295" t="s">
        <v>5612</v>
      </c>
      <c r="G1404" s="295" t="s">
        <v>168</v>
      </c>
      <c r="H1404" s="295" t="s">
        <v>1632</v>
      </c>
      <c r="I1404" s="295" t="s">
        <v>1598</v>
      </c>
      <c r="J1404" s="295" t="s">
        <v>226</v>
      </c>
      <c r="K1404" s="295" t="s">
        <v>5584</v>
      </c>
      <c r="L1404" s="287">
        <v>4</v>
      </c>
      <c r="M1404" s="295" t="s">
        <v>171</v>
      </c>
    </row>
    <row r="1405" spans="1:13" ht="15" customHeight="1" x14ac:dyDescent="0.25">
      <c r="A1405" s="295" t="s">
        <v>5613</v>
      </c>
      <c r="B1405" s="295" t="s">
        <v>5613</v>
      </c>
      <c r="C1405" s="295" t="s">
        <v>5614</v>
      </c>
      <c r="D1405" s="295" t="s">
        <v>5614</v>
      </c>
      <c r="E1405" s="295" t="s">
        <v>2280</v>
      </c>
      <c r="F1405" s="295" t="s">
        <v>5615</v>
      </c>
      <c r="G1405" s="295" t="s">
        <v>168</v>
      </c>
      <c r="H1405" s="295" t="s">
        <v>1589</v>
      </c>
      <c r="I1405" s="295" t="s">
        <v>1598</v>
      </c>
      <c r="J1405" s="295" t="s">
        <v>226</v>
      </c>
      <c r="K1405" s="295" t="s">
        <v>5584</v>
      </c>
      <c r="L1405" s="286">
        <v>4</v>
      </c>
      <c r="M1405" s="295" t="s">
        <v>171</v>
      </c>
    </row>
    <row r="1406" spans="1:13" ht="15" customHeight="1" x14ac:dyDescent="0.25">
      <c r="A1406" s="295" t="s">
        <v>5616</v>
      </c>
      <c r="B1406" s="295" t="s">
        <v>5616</v>
      </c>
      <c r="C1406" s="295" t="s">
        <v>5617</v>
      </c>
      <c r="D1406" s="295" t="s">
        <v>5617</v>
      </c>
      <c r="E1406" s="295" t="s">
        <v>5618</v>
      </c>
      <c r="F1406" s="295" t="s">
        <v>5619</v>
      </c>
      <c r="G1406" s="295" t="s">
        <v>168</v>
      </c>
      <c r="H1406" s="295" t="s">
        <v>1589</v>
      </c>
      <c r="I1406" s="295" t="s">
        <v>1598</v>
      </c>
      <c r="J1406" s="295" t="s">
        <v>226</v>
      </c>
      <c r="K1406" s="295" t="s">
        <v>5584</v>
      </c>
      <c r="L1406" s="286">
        <v>4</v>
      </c>
      <c r="M1406" s="295" t="s">
        <v>171</v>
      </c>
    </row>
    <row r="1407" spans="1:13" ht="15" customHeight="1" x14ac:dyDescent="0.25">
      <c r="A1407" s="295" t="s">
        <v>5621</v>
      </c>
      <c r="B1407" s="295" t="s">
        <v>5621</v>
      </c>
      <c r="C1407" s="295" t="s">
        <v>5622</v>
      </c>
      <c r="D1407" s="295" t="s">
        <v>5622</v>
      </c>
      <c r="E1407" s="295" t="s">
        <v>5623</v>
      </c>
      <c r="F1407" s="295" t="s">
        <v>5624</v>
      </c>
      <c r="G1407" s="295" t="s">
        <v>168</v>
      </c>
      <c r="H1407" s="295" t="s">
        <v>1589</v>
      </c>
      <c r="I1407" s="295" t="s">
        <v>1598</v>
      </c>
      <c r="J1407" s="295" t="s">
        <v>226</v>
      </c>
      <c r="K1407" s="295" t="s">
        <v>5584</v>
      </c>
      <c r="L1407" s="287">
        <v>-99</v>
      </c>
      <c r="M1407" s="295" t="s">
        <v>16367</v>
      </c>
    </row>
    <row r="1408" spans="1:13" ht="15" customHeight="1" x14ac:dyDescent="0.25">
      <c r="A1408" s="295" t="s">
        <v>5609</v>
      </c>
      <c r="B1408" s="295" t="s">
        <v>5609</v>
      </c>
      <c r="C1408" s="295" t="s">
        <v>5611</v>
      </c>
      <c r="D1408" s="295" t="s">
        <v>5611</v>
      </c>
      <c r="E1408" s="295" t="s">
        <v>2280</v>
      </c>
      <c r="F1408" s="295" t="s">
        <v>5625</v>
      </c>
      <c r="G1408" s="295" t="s">
        <v>168</v>
      </c>
      <c r="H1408" s="295" t="s">
        <v>1589</v>
      </c>
      <c r="I1408" s="295" t="s">
        <v>1598</v>
      </c>
      <c r="J1408" s="295" t="s">
        <v>226</v>
      </c>
      <c r="K1408" s="295" t="s">
        <v>5584</v>
      </c>
      <c r="L1408" s="286">
        <v>4</v>
      </c>
      <c r="M1408" s="295" t="s">
        <v>171</v>
      </c>
    </row>
    <row r="1409" spans="1:13" ht="15" customHeight="1" x14ac:dyDescent="0.25">
      <c r="A1409" s="295" t="s">
        <v>5626</v>
      </c>
      <c r="B1409" s="295" t="s">
        <v>5626</v>
      </c>
      <c r="C1409" s="295" t="s">
        <v>526</v>
      </c>
      <c r="D1409" s="295" t="s">
        <v>526</v>
      </c>
      <c r="E1409" s="295" t="s">
        <v>5627</v>
      </c>
      <c r="F1409" s="295" t="s">
        <v>5628</v>
      </c>
      <c r="G1409" s="295" t="s">
        <v>168</v>
      </c>
      <c r="H1409" s="295" t="s">
        <v>1589</v>
      </c>
      <c r="I1409" s="295" t="s">
        <v>1598</v>
      </c>
      <c r="J1409" s="295" t="s">
        <v>226</v>
      </c>
      <c r="K1409" s="295" t="s">
        <v>5584</v>
      </c>
      <c r="L1409" s="287">
        <v>-99</v>
      </c>
      <c r="M1409" s="295" t="s">
        <v>16367</v>
      </c>
    </row>
    <row r="1410" spans="1:13" ht="15" customHeight="1" x14ac:dyDescent="0.25">
      <c r="A1410" s="295" t="s">
        <v>527</v>
      </c>
      <c r="B1410" s="295" t="s">
        <v>527</v>
      </c>
      <c r="C1410" s="295" t="s">
        <v>525</v>
      </c>
      <c r="D1410" s="295" t="s">
        <v>525</v>
      </c>
      <c r="E1410" s="295" t="s">
        <v>2463</v>
      </c>
      <c r="F1410" s="295" t="s">
        <v>5629</v>
      </c>
      <c r="G1410" s="295" t="s">
        <v>168</v>
      </c>
      <c r="H1410" s="295" t="s">
        <v>1589</v>
      </c>
      <c r="I1410" s="295" t="s">
        <v>1598</v>
      </c>
      <c r="J1410" s="295" t="s">
        <v>226</v>
      </c>
      <c r="K1410" s="295" t="s">
        <v>5584</v>
      </c>
      <c r="L1410" s="286">
        <v>0</v>
      </c>
      <c r="M1410" s="295" t="s">
        <v>16372</v>
      </c>
    </row>
    <row r="1411" spans="1:13" ht="15" customHeight="1" x14ac:dyDescent="0.25">
      <c r="A1411" s="295" t="s">
        <v>5592</v>
      </c>
      <c r="B1411" s="295" t="s">
        <v>5592</v>
      </c>
      <c r="C1411" s="295" t="s">
        <v>5594</v>
      </c>
      <c r="D1411" s="295" t="s">
        <v>5594</v>
      </c>
      <c r="E1411" s="295" t="s">
        <v>5600</v>
      </c>
      <c r="F1411" s="295" t="s">
        <v>5630</v>
      </c>
      <c r="G1411" s="295" t="s">
        <v>168</v>
      </c>
      <c r="H1411" s="295" t="s">
        <v>1589</v>
      </c>
      <c r="I1411" s="295" t="s">
        <v>1598</v>
      </c>
      <c r="J1411" s="295" t="s">
        <v>226</v>
      </c>
      <c r="K1411" s="295" t="s">
        <v>5584</v>
      </c>
      <c r="L1411" s="286">
        <v>4</v>
      </c>
      <c r="M1411" s="295" t="s">
        <v>171</v>
      </c>
    </row>
    <row r="1412" spans="1:13" ht="15" customHeight="1" x14ac:dyDescent="0.25">
      <c r="A1412" s="295" t="s">
        <v>5631</v>
      </c>
      <c r="B1412" s="295" t="s">
        <v>5631</v>
      </c>
      <c r="C1412" s="295" t="s">
        <v>5632</v>
      </c>
      <c r="D1412" s="295" t="s">
        <v>5632</v>
      </c>
      <c r="E1412" s="295" t="s">
        <v>2280</v>
      </c>
      <c r="F1412" s="295" t="s">
        <v>5633</v>
      </c>
      <c r="G1412" s="295" t="s">
        <v>168</v>
      </c>
      <c r="H1412" s="295" t="s">
        <v>1589</v>
      </c>
      <c r="I1412" s="295" t="s">
        <v>1598</v>
      </c>
      <c r="J1412" s="295" t="s">
        <v>226</v>
      </c>
      <c r="K1412" s="295" t="s">
        <v>5584</v>
      </c>
      <c r="L1412" s="286">
        <v>5</v>
      </c>
      <c r="M1412" s="295" t="s">
        <v>171</v>
      </c>
    </row>
    <row r="1413" spans="1:13" ht="15" customHeight="1" x14ac:dyDescent="0.25">
      <c r="A1413" s="295" t="s">
        <v>5634</v>
      </c>
      <c r="B1413" s="295" t="s">
        <v>5634</v>
      </c>
      <c r="C1413" s="295" t="s">
        <v>5635</v>
      </c>
      <c r="D1413" s="295" t="s">
        <v>5635</v>
      </c>
      <c r="E1413" s="295" t="s">
        <v>5636</v>
      </c>
      <c r="F1413" s="295" t="s">
        <v>5637</v>
      </c>
      <c r="G1413" s="295" t="s">
        <v>168</v>
      </c>
      <c r="H1413" s="295" t="s">
        <v>1589</v>
      </c>
      <c r="I1413" s="295" t="s">
        <v>1598</v>
      </c>
      <c r="J1413" s="295" t="s">
        <v>226</v>
      </c>
      <c r="K1413" s="295" t="s">
        <v>5584</v>
      </c>
      <c r="L1413" s="286">
        <v>0</v>
      </c>
      <c r="M1413" s="295" t="s">
        <v>16372</v>
      </c>
    </row>
    <row r="1414" spans="1:13" ht="15" customHeight="1" x14ac:dyDescent="0.25">
      <c r="A1414" s="295" t="s">
        <v>5597</v>
      </c>
      <c r="B1414" s="295" t="s">
        <v>5597</v>
      </c>
      <c r="C1414" s="295" t="s">
        <v>5599</v>
      </c>
      <c r="D1414" s="295" t="s">
        <v>5599</v>
      </c>
      <c r="E1414" s="295" t="s">
        <v>5638</v>
      </c>
      <c r="F1414" s="295" t="s">
        <v>5639</v>
      </c>
      <c r="G1414" s="295" t="s">
        <v>168</v>
      </c>
      <c r="H1414" s="295" t="s">
        <v>1589</v>
      </c>
      <c r="I1414" s="295" t="s">
        <v>1598</v>
      </c>
      <c r="J1414" s="295" t="s">
        <v>226</v>
      </c>
      <c r="K1414" s="295" t="s">
        <v>5584</v>
      </c>
      <c r="L1414" s="286">
        <v>4</v>
      </c>
      <c r="M1414" s="295" t="s">
        <v>171</v>
      </c>
    </row>
    <row r="1415" spans="1:13" ht="15" customHeight="1" x14ac:dyDescent="0.25">
      <c r="A1415" s="295" t="s">
        <v>5640</v>
      </c>
      <c r="B1415" s="295" t="s">
        <v>5640</v>
      </c>
      <c r="C1415" s="295" t="s">
        <v>5641</v>
      </c>
      <c r="D1415" s="295" t="s">
        <v>5641</v>
      </c>
      <c r="E1415" s="295" t="s">
        <v>2463</v>
      </c>
      <c r="F1415" s="295" t="s">
        <v>5642</v>
      </c>
      <c r="G1415" s="295" t="s">
        <v>168</v>
      </c>
      <c r="H1415" s="295" t="s">
        <v>1589</v>
      </c>
      <c r="I1415" s="295" t="s">
        <v>1598</v>
      </c>
      <c r="J1415" s="295" t="s">
        <v>226</v>
      </c>
      <c r="K1415" s="295" t="s">
        <v>5584</v>
      </c>
      <c r="L1415" s="286">
        <v>5</v>
      </c>
      <c r="M1415" s="295" t="s">
        <v>171</v>
      </c>
    </row>
    <row r="1416" spans="1:13" ht="15" customHeight="1" x14ac:dyDescent="0.25">
      <c r="A1416" s="295" t="s">
        <v>5590</v>
      </c>
      <c r="B1416" s="295" t="s">
        <v>5588</v>
      </c>
      <c r="C1416" s="295" t="s">
        <v>5643</v>
      </c>
      <c r="D1416" s="295" t="s">
        <v>5589</v>
      </c>
      <c r="E1416" s="295" t="s">
        <v>5644</v>
      </c>
      <c r="F1416" s="295" t="s">
        <v>5587</v>
      </c>
      <c r="G1416" s="295" t="s">
        <v>168</v>
      </c>
      <c r="H1416" s="295" t="s">
        <v>1632</v>
      </c>
      <c r="I1416" s="295" t="s">
        <v>1598</v>
      </c>
      <c r="J1416" s="295" t="s">
        <v>226</v>
      </c>
      <c r="K1416" s="295" t="s">
        <v>5584</v>
      </c>
      <c r="L1416" s="286">
        <v>7</v>
      </c>
      <c r="M1416" s="295" t="s">
        <v>171</v>
      </c>
    </row>
    <row r="1417" spans="1:13" ht="15" customHeight="1" x14ac:dyDescent="0.25">
      <c r="A1417" s="295" t="s">
        <v>5645</v>
      </c>
      <c r="B1417" s="295" t="s">
        <v>5645</v>
      </c>
      <c r="C1417" s="295" t="s">
        <v>5646</v>
      </c>
      <c r="D1417" s="295" t="s">
        <v>5646</v>
      </c>
      <c r="E1417" s="295" t="s">
        <v>1606</v>
      </c>
      <c r="F1417" s="295" t="s">
        <v>5647</v>
      </c>
      <c r="G1417" s="295" t="s">
        <v>1594</v>
      </c>
      <c r="H1417" s="295" t="s">
        <v>1589</v>
      </c>
      <c r="I1417" s="295" t="s">
        <v>1598</v>
      </c>
      <c r="J1417" s="295" t="s">
        <v>226</v>
      </c>
      <c r="L1417" s="286">
        <v>4</v>
      </c>
      <c r="M1417" s="295" t="s">
        <v>171</v>
      </c>
    </row>
    <row r="1418" spans="1:13" ht="15" customHeight="1" x14ac:dyDescent="0.25">
      <c r="A1418" s="295" t="s">
        <v>5620</v>
      </c>
      <c r="B1418" s="295" t="s">
        <v>5616</v>
      </c>
      <c r="C1418" s="295" t="s">
        <v>5648</v>
      </c>
      <c r="D1418" s="295" t="s">
        <v>5617</v>
      </c>
      <c r="E1418" s="295" t="s">
        <v>5623</v>
      </c>
      <c r="F1418" s="295" t="s">
        <v>5649</v>
      </c>
      <c r="G1418" s="295" t="s">
        <v>168</v>
      </c>
      <c r="H1418" s="295" t="s">
        <v>1632</v>
      </c>
      <c r="I1418" s="295" t="s">
        <v>1598</v>
      </c>
      <c r="J1418" s="295" t="s">
        <v>226</v>
      </c>
      <c r="K1418" s="295" t="s">
        <v>5584</v>
      </c>
      <c r="L1418" s="287">
        <v>4</v>
      </c>
      <c r="M1418" s="295" t="s">
        <v>171</v>
      </c>
    </row>
    <row r="1419" spans="1:13" ht="15" customHeight="1" x14ac:dyDescent="0.25">
      <c r="A1419" s="295" t="s">
        <v>5650</v>
      </c>
      <c r="B1419" s="295" t="s">
        <v>5650</v>
      </c>
      <c r="C1419" s="295" t="s">
        <v>5651</v>
      </c>
      <c r="D1419" s="295" t="s">
        <v>5651</v>
      </c>
      <c r="E1419" s="295" t="s">
        <v>5652</v>
      </c>
      <c r="F1419" s="295" t="s">
        <v>5653</v>
      </c>
      <c r="G1419" s="295" t="s">
        <v>1676</v>
      </c>
      <c r="H1419" s="295" t="s">
        <v>1589</v>
      </c>
      <c r="I1419" s="295" t="s">
        <v>1598</v>
      </c>
      <c r="J1419" s="295" t="s">
        <v>226</v>
      </c>
      <c r="K1419" s="295" t="s">
        <v>5584</v>
      </c>
      <c r="L1419" s="286">
        <v>4</v>
      </c>
      <c r="M1419" s="295" t="s">
        <v>171</v>
      </c>
    </row>
    <row r="1420" spans="1:13" ht="15" customHeight="1" x14ac:dyDescent="0.25">
      <c r="A1420" s="295" t="s">
        <v>5654</v>
      </c>
      <c r="B1420" s="295" t="s">
        <v>5654</v>
      </c>
      <c r="C1420" s="295" t="s">
        <v>5655</v>
      </c>
      <c r="D1420" s="295" t="s">
        <v>5655</v>
      </c>
      <c r="E1420" s="295" t="s">
        <v>5652</v>
      </c>
      <c r="F1420" s="295" t="s">
        <v>5653</v>
      </c>
      <c r="G1420" s="295" t="s">
        <v>1678</v>
      </c>
      <c r="H1420" s="295" t="s">
        <v>1589</v>
      </c>
      <c r="I1420" s="283" t="s">
        <v>1598</v>
      </c>
      <c r="J1420" s="283" t="s">
        <v>226</v>
      </c>
      <c r="K1420" s="283" t="s">
        <v>5584</v>
      </c>
      <c r="L1420" s="287">
        <v>4</v>
      </c>
      <c r="M1420" s="295" t="s">
        <v>171</v>
      </c>
    </row>
    <row r="1421" spans="1:13" ht="15" customHeight="1" x14ac:dyDescent="0.25">
      <c r="A1421" s="295" t="s">
        <v>5656</v>
      </c>
      <c r="B1421" s="295" t="s">
        <v>5656</v>
      </c>
      <c r="C1421" s="295" t="s">
        <v>5657</v>
      </c>
      <c r="D1421" s="295" t="s">
        <v>5657</v>
      </c>
      <c r="E1421" s="295" t="s">
        <v>5658</v>
      </c>
      <c r="F1421" s="295" t="s">
        <v>5659</v>
      </c>
      <c r="G1421" s="295" t="s">
        <v>168</v>
      </c>
      <c r="H1421" s="295" t="s">
        <v>1589</v>
      </c>
      <c r="I1421" s="295" t="s">
        <v>1598</v>
      </c>
      <c r="J1421" s="295" t="s">
        <v>226</v>
      </c>
      <c r="K1421" s="295" t="s">
        <v>5584</v>
      </c>
      <c r="L1421" s="286">
        <v>5</v>
      </c>
      <c r="M1421" s="295" t="s">
        <v>171</v>
      </c>
    </row>
    <row r="1422" spans="1:13" ht="15" customHeight="1" x14ac:dyDescent="0.25">
      <c r="A1422" s="295" t="s">
        <v>16622</v>
      </c>
      <c r="B1422" s="295" t="s">
        <v>16622</v>
      </c>
      <c r="C1422" s="295" t="s">
        <v>17191</v>
      </c>
      <c r="D1422" s="295" t="s">
        <v>17191</v>
      </c>
      <c r="E1422" s="295" t="s">
        <v>17725</v>
      </c>
      <c r="G1422" s="295" t="s">
        <v>168</v>
      </c>
      <c r="H1422" s="295" t="s">
        <v>1589</v>
      </c>
      <c r="I1422" s="295" t="s">
        <v>14673</v>
      </c>
      <c r="J1422" s="295" t="s">
        <v>17927</v>
      </c>
      <c r="K1422" s="295" t="s">
        <v>14674</v>
      </c>
      <c r="L1422" s="287">
        <v>7</v>
      </c>
      <c r="M1422" s="295" t="s">
        <v>171</v>
      </c>
    </row>
    <row r="1423" spans="1:13" ht="15" customHeight="1" x14ac:dyDescent="0.25">
      <c r="A1423" s="295" t="s">
        <v>16621</v>
      </c>
      <c r="B1423" s="295" t="s">
        <v>16621</v>
      </c>
      <c r="C1423" s="295" t="s">
        <v>17190</v>
      </c>
      <c r="D1423" s="295" t="s">
        <v>17190</v>
      </c>
      <c r="G1423" s="295" t="s">
        <v>1594</v>
      </c>
      <c r="H1423" s="295" t="s">
        <v>1589</v>
      </c>
      <c r="I1423" s="295" t="s">
        <v>14673</v>
      </c>
      <c r="J1423" s="295" t="s">
        <v>17927</v>
      </c>
      <c r="K1423" s="295" t="s">
        <v>14674</v>
      </c>
      <c r="L1423" s="287">
        <v>7</v>
      </c>
      <c r="M1423" s="295" t="s">
        <v>171</v>
      </c>
    </row>
    <row r="1424" spans="1:13" ht="15" customHeight="1" x14ac:dyDescent="0.25">
      <c r="A1424" s="295" t="s">
        <v>5660</v>
      </c>
      <c r="B1424" s="295" t="s">
        <v>5661</v>
      </c>
      <c r="C1424" s="295" t="s">
        <v>531</v>
      </c>
      <c r="D1424" s="295" t="s">
        <v>5662</v>
      </c>
      <c r="E1424" s="295" t="s">
        <v>5663</v>
      </c>
      <c r="F1424" s="295" t="s">
        <v>5664</v>
      </c>
      <c r="G1424" s="295" t="s">
        <v>168</v>
      </c>
      <c r="H1424" s="295" t="s">
        <v>1632</v>
      </c>
      <c r="I1424" s="283" t="s">
        <v>1746</v>
      </c>
      <c r="J1424" s="283" t="s">
        <v>5665</v>
      </c>
      <c r="K1424" s="283" t="s">
        <v>1603</v>
      </c>
      <c r="L1424" s="287">
        <v>10</v>
      </c>
      <c r="M1424" s="295" t="s">
        <v>171</v>
      </c>
    </row>
    <row r="1425" spans="1:13" ht="15" customHeight="1" x14ac:dyDescent="0.25">
      <c r="A1425" s="295" t="s">
        <v>528</v>
      </c>
      <c r="B1425" s="295" t="s">
        <v>528</v>
      </c>
      <c r="C1425" s="295" t="s">
        <v>529</v>
      </c>
      <c r="D1425" s="295" t="s">
        <v>529</v>
      </c>
      <c r="E1425" s="295" t="s">
        <v>5409</v>
      </c>
      <c r="F1425" s="295" t="s">
        <v>5666</v>
      </c>
      <c r="G1425" s="295" t="s">
        <v>168</v>
      </c>
      <c r="H1425" s="295" t="s">
        <v>1589</v>
      </c>
      <c r="I1425" s="295" t="s">
        <v>1598</v>
      </c>
      <c r="J1425" s="295" t="s">
        <v>177</v>
      </c>
      <c r="K1425" s="295" t="s">
        <v>1603</v>
      </c>
      <c r="L1425" s="286">
        <v>0</v>
      </c>
      <c r="M1425" s="295" t="s">
        <v>16372</v>
      </c>
    </row>
    <row r="1426" spans="1:13" ht="15" customHeight="1" x14ac:dyDescent="0.25">
      <c r="A1426" s="295" t="s">
        <v>5667</v>
      </c>
      <c r="B1426" s="295" t="s">
        <v>5667</v>
      </c>
      <c r="C1426" s="295" t="s">
        <v>532</v>
      </c>
      <c r="D1426" s="295" t="s">
        <v>532</v>
      </c>
      <c r="E1426" s="295" t="s">
        <v>1606</v>
      </c>
      <c r="F1426" s="295" t="s">
        <v>5668</v>
      </c>
      <c r="G1426" s="295" t="s">
        <v>1594</v>
      </c>
      <c r="H1426" s="295" t="s">
        <v>1589</v>
      </c>
      <c r="I1426" s="295" t="s">
        <v>1598</v>
      </c>
      <c r="J1426" s="295" t="s">
        <v>177</v>
      </c>
      <c r="L1426" s="286">
        <v>0</v>
      </c>
      <c r="M1426" s="295" t="s">
        <v>16372</v>
      </c>
    </row>
    <row r="1427" spans="1:13" ht="15" customHeight="1" x14ac:dyDescent="0.25">
      <c r="A1427" s="295" t="s">
        <v>5669</v>
      </c>
      <c r="B1427" s="295" t="s">
        <v>749</v>
      </c>
      <c r="C1427" s="295" t="s">
        <v>5670</v>
      </c>
      <c r="D1427" s="295" t="s">
        <v>750</v>
      </c>
      <c r="E1427" s="295" t="s">
        <v>5671</v>
      </c>
      <c r="F1427" s="295" t="s">
        <v>5672</v>
      </c>
      <c r="G1427" s="295" t="s">
        <v>168</v>
      </c>
      <c r="H1427" s="295" t="s">
        <v>1632</v>
      </c>
      <c r="I1427" s="295" t="s">
        <v>1714</v>
      </c>
      <c r="J1427" s="295" t="s">
        <v>174</v>
      </c>
      <c r="K1427" s="295" t="s">
        <v>1892</v>
      </c>
      <c r="L1427" s="286">
        <v>0</v>
      </c>
      <c r="M1427" s="295" t="s">
        <v>16372</v>
      </c>
    </row>
    <row r="1428" spans="1:13" ht="15" customHeight="1" x14ac:dyDescent="0.25">
      <c r="A1428" s="295" t="s">
        <v>5673</v>
      </c>
      <c r="B1428" s="295" t="s">
        <v>5674</v>
      </c>
      <c r="C1428" s="295" t="s">
        <v>5675</v>
      </c>
      <c r="D1428" s="295" t="s">
        <v>5676</v>
      </c>
      <c r="E1428" s="295" t="s">
        <v>5677</v>
      </c>
      <c r="F1428" s="295" t="s">
        <v>5678</v>
      </c>
      <c r="G1428" s="295" t="s">
        <v>1738</v>
      </c>
      <c r="H1428" s="295" t="s">
        <v>1632</v>
      </c>
      <c r="I1428" s="295" t="s">
        <v>1714</v>
      </c>
      <c r="J1428" s="295" t="s">
        <v>174</v>
      </c>
      <c r="K1428" s="295" t="s">
        <v>1892</v>
      </c>
      <c r="L1428" s="286">
        <v>0</v>
      </c>
      <c r="M1428" s="295" t="s">
        <v>16372</v>
      </c>
    </row>
    <row r="1429" spans="1:13" ht="15" customHeight="1" x14ac:dyDescent="0.25">
      <c r="A1429" s="295" t="s">
        <v>5679</v>
      </c>
      <c r="B1429" s="295" t="s">
        <v>753</v>
      </c>
      <c r="C1429" s="295" t="s">
        <v>5680</v>
      </c>
      <c r="D1429" s="295" t="s">
        <v>754</v>
      </c>
      <c r="E1429" s="295" t="s">
        <v>5681</v>
      </c>
      <c r="F1429" s="295" t="s">
        <v>5682</v>
      </c>
      <c r="G1429" s="295" t="s">
        <v>168</v>
      </c>
      <c r="H1429" s="295" t="s">
        <v>1632</v>
      </c>
      <c r="I1429" s="295" t="s">
        <v>1714</v>
      </c>
      <c r="J1429" s="295" t="s">
        <v>174</v>
      </c>
      <c r="K1429" s="295" t="s">
        <v>1892</v>
      </c>
      <c r="L1429" s="286">
        <v>1</v>
      </c>
      <c r="M1429" s="295" t="s">
        <v>171</v>
      </c>
    </row>
    <row r="1430" spans="1:13" ht="15" customHeight="1" x14ac:dyDescent="0.25">
      <c r="A1430" s="295" t="s">
        <v>5683</v>
      </c>
      <c r="B1430" s="295" t="s">
        <v>5684</v>
      </c>
      <c r="C1430" s="295" t="s">
        <v>5685</v>
      </c>
      <c r="D1430" s="295" t="s">
        <v>748</v>
      </c>
      <c r="E1430" s="295" t="s">
        <v>1618</v>
      </c>
      <c r="F1430" s="295" t="s">
        <v>5686</v>
      </c>
      <c r="G1430" s="295" t="s">
        <v>1594</v>
      </c>
      <c r="H1430" s="295" t="s">
        <v>1632</v>
      </c>
      <c r="I1430" s="295" t="s">
        <v>1714</v>
      </c>
      <c r="J1430" s="295" t="s">
        <v>174</v>
      </c>
      <c r="L1430" s="286">
        <v>0</v>
      </c>
      <c r="M1430" s="295" t="s">
        <v>16372</v>
      </c>
    </row>
    <row r="1431" spans="1:13" ht="15" customHeight="1" x14ac:dyDescent="0.25">
      <c r="A1431" s="295" t="s">
        <v>5687</v>
      </c>
      <c r="B1431" s="295" t="s">
        <v>5688</v>
      </c>
      <c r="C1431" s="295" t="s">
        <v>5689</v>
      </c>
      <c r="D1431" s="295" t="s">
        <v>5690</v>
      </c>
      <c r="E1431" s="295" t="s">
        <v>5691</v>
      </c>
      <c r="F1431" s="295" t="s">
        <v>5692</v>
      </c>
      <c r="G1431" s="295" t="s">
        <v>168</v>
      </c>
      <c r="H1431" s="295" t="s">
        <v>1632</v>
      </c>
      <c r="I1431" s="295" t="s">
        <v>1598</v>
      </c>
      <c r="J1431" s="295" t="s">
        <v>5693</v>
      </c>
      <c r="K1431" s="295" t="s">
        <v>1603</v>
      </c>
      <c r="L1431" s="287">
        <v>9</v>
      </c>
      <c r="M1431" s="295" t="s">
        <v>171</v>
      </c>
    </row>
    <row r="1432" spans="1:13" ht="15" customHeight="1" x14ac:dyDescent="0.25">
      <c r="A1432" s="295" t="s">
        <v>5694</v>
      </c>
      <c r="B1432" s="295" t="s">
        <v>5695</v>
      </c>
      <c r="C1432" s="295" t="s">
        <v>5696</v>
      </c>
      <c r="D1432" s="295" t="s">
        <v>5697</v>
      </c>
      <c r="E1432" s="295" t="s">
        <v>5698</v>
      </c>
      <c r="F1432" s="295" t="s">
        <v>5699</v>
      </c>
      <c r="G1432" s="295" t="s">
        <v>168</v>
      </c>
      <c r="H1432" s="295" t="s">
        <v>1632</v>
      </c>
      <c r="I1432" s="295" t="s">
        <v>1598</v>
      </c>
      <c r="J1432" s="295" t="s">
        <v>5693</v>
      </c>
      <c r="K1432" s="295" t="s">
        <v>1603</v>
      </c>
      <c r="L1432" s="287">
        <v>5</v>
      </c>
      <c r="M1432" s="295" t="s">
        <v>171</v>
      </c>
    </row>
    <row r="1433" spans="1:13" ht="15" customHeight="1" x14ac:dyDescent="0.25">
      <c r="A1433" s="295" t="s">
        <v>5700</v>
      </c>
      <c r="B1433" s="295" t="s">
        <v>5701</v>
      </c>
      <c r="C1433" s="295" t="s">
        <v>5702</v>
      </c>
      <c r="D1433" s="295" t="s">
        <v>5703</v>
      </c>
      <c r="E1433" s="295" t="s">
        <v>5704</v>
      </c>
      <c r="F1433" s="295" t="s">
        <v>5705</v>
      </c>
      <c r="G1433" s="295" t="s">
        <v>168</v>
      </c>
      <c r="H1433" s="295" t="s">
        <v>1632</v>
      </c>
      <c r="I1433" s="295" t="s">
        <v>1598</v>
      </c>
      <c r="J1433" s="295" t="s">
        <v>5693</v>
      </c>
      <c r="K1433" s="295" t="s">
        <v>1603</v>
      </c>
      <c r="L1433" s="287">
        <v>7</v>
      </c>
      <c r="M1433" s="295" t="s">
        <v>171</v>
      </c>
    </row>
    <row r="1434" spans="1:13" ht="15" customHeight="1" x14ac:dyDescent="0.25">
      <c r="A1434" s="295" t="s">
        <v>5706</v>
      </c>
      <c r="B1434" s="295" t="s">
        <v>5706</v>
      </c>
      <c r="C1434" s="295" t="s">
        <v>5707</v>
      </c>
      <c r="D1434" s="295" t="s">
        <v>5707</v>
      </c>
      <c r="E1434" s="295" t="s">
        <v>1606</v>
      </c>
      <c r="F1434" s="295" t="s">
        <v>5708</v>
      </c>
      <c r="G1434" s="295" t="s">
        <v>168</v>
      </c>
      <c r="H1434" s="295" t="s">
        <v>1589</v>
      </c>
      <c r="I1434" s="295" t="s">
        <v>1598</v>
      </c>
      <c r="J1434" s="295" t="s">
        <v>179</v>
      </c>
      <c r="K1434" s="295" t="s">
        <v>1603</v>
      </c>
      <c r="L1434" s="286">
        <v>2</v>
      </c>
      <c r="M1434" s="295" t="s">
        <v>171</v>
      </c>
    </row>
    <row r="1435" spans="1:13" ht="15" customHeight="1" x14ac:dyDescent="0.25">
      <c r="A1435" s="295" t="s">
        <v>5709</v>
      </c>
      <c r="B1435" s="295" t="s">
        <v>5709</v>
      </c>
      <c r="C1435" s="295" t="s">
        <v>5710</v>
      </c>
      <c r="D1435" s="295" t="s">
        <v>5710</v>
      </c>
      <c r="E1435" s="295" t="s">
        <v>1606</v>
      </c>
      <c r="F1435" s="295" t="s">
        <v>5708</v>
      </c>
      <c r="G1435" s="295" t="s">
        <v>1594</v>
      </c>
      <c r="H1435" s="295" t="s">
        <v>1589</v>
      </c>
      <c r="I1435" s="295" t="s">
        <v>1598</v>
      </c>
      <c r="J1435" s="295" t="s">
        <v>179</v>
      </c>
      <c r="L1435" s="286">
        <v>2</v>
      </c>
      <c r="M1435" s="295" t="s">
        <v>171</v>
      </c>
    </row>
    <row r="1436" spans="1:13" ht="15" customHeight="1" x14ac:dyDescent="0.25">
      <c r="A1436" s="295" t="s">
        <v>5711</v>
      </c>
      <c r="B1436" s="295" t="s">
        <v>5711</v>
      </c>
      <c r="C1436" s="295" t="s">
        <v>5712</v>
      </c>
      <c r="D1436" s="295" t="s">
        <v>5712</v>
      </c>
      <c r="E1436" s="295" t="s">
        <v>1880</v>
      </c>
      <c r="F1436" s="295" t="s">
        <v>5713</v>
      </c>
      <c r="G1436" s="295" t="s">
        <v>168</v>
      </c>
      <c r="H1436" s="295" t="s">
        <v>1589</v>
      </c>
      <c r="I1436" s="295" t="s">
        <v>1598</v>
      </c>
      <c r="J1436" s="295" t="s">
        <v>475</v>
      </c>
      <c r="K1436" s="295" t="s">
        <v>1603</v>
      </c>
      <c r="L1436" s="286">
        <v>0</v>
      </c>
      <c r="M1436" s="295" t="s">
        <v>16372</v>
      </c>
    </row>
    <row r="1437" spans="1:13" ht="15" customHeight="1" x14ac:dyDescent="0.25">
      <c r="A1437" s="295" t="s">
        <v>5714</v>
      </c>
      <c r="B1437" s="295" t="s">
        <v>5714</v>
      </c>
      <c r="C1437" s="295" t="s">
        <v>5715</v>
      </c>
      <c r="D1437" s="295" t="s">
        <v>5715</v>
      </c>
      <c r="E1437" s="295" t="s">
        <v>1606</v>
      </c>
      <c r="F1437" s="295" t="s">
        <v>533</v>
      </c>
      <c r="G1437" s="295" t="s">
        <v>168</v>
      </c>
      <c r="H1437" s="295" t="s">
        <v>1589</v>
      </c>
      <c r="I1437" s="295" t="s">
        <v>1598</v>
      </c>
      <c r="J1437" s="295" t="s">
        <v>475</v>
      </c>
      <c r="K1437" s="295" t="s">
        <v>1603</v>
      </c>
      <c r="L1437" s="287">
        <v>0</v>
      </c>
      <c r="M1437" s="295" t="s">
        <v>16372</v>
      </c>
    </row>
    <row r="1438" spans="1:13" ht="15" customHeight="1" x14ac:dyDescent="0.25">
      <c r="A1438" s="295" t="s">
        <v>5716</v>
      </c>
      <c r="B1438" s="295" t="s">
        <v>5716</v>
      </c>
      <c r="C1438" s="295" t="s">
        <v>5717</v>
      </c>
      <c r="D1438" s="295" t="s">
        <v>5717</v>
      </c>
      <c r="E1438" s="295" t="s">
        <v>5718</v>
      </c>
      <c r="F1438" s="295" t="s">
        <v>5719</v>
      </c>
      <c r="G1438" s="295" t="s">
        <v>1676</v>
      </c>
      <c r="H1438" s="295" t="s">
        <v>1589</v>
      </c>
      <c r="I1438" s="295" t="s">
        <v>1598</v>
      </c>
      <c r="J1438" s="295" t="s">
        <v>475</v>
      </c>
      <c r="K1438" s="295" t="s">
        <v>1603</v>
      </c>
      <c r="L1438" s="287">
        <v>6</v>
      </c>
      <c r="M1438" s="295" t="s">
        <v>171</v>
      </c>
    </row>
    <row r="1439" spans="1:13" ht="15" customHeight="1" x14ac:dyDescent="0.25">
      <c r="A1439" s="295" t="s">
        <v>5721</v>
      </c>
      <c r="B1439" s="295" t="s">
        <v>5721</v>
      </c>
      <c r="C1439" s="295" t="s">
        <v>5722</v>
      </c>
      <c r="D1439" s="295" t="s">
        <v>5722</v>
      </c>
      <c r="E1439" s="295" t="s">
        <v>5723</v>
      </c>
      <c r="F1439" s="295" t="s">
        <v>5719</v>
      </c>
      <c r="G1439" s="295" t="s">
        <v>1678</v>
      </c>
      <c r="H1439" s="295" t="s">
        <v>1589</v>
      </c>
      <c r="I1439" s="295" t="s">
        <v>1598</v>
      </c>
      <c r="J1439" s="295" t="s">
        <v>475</v>
      </c>
      <c r="K1439" s="295" t="s">
        <v>1603</v>
      </c>
      <c r="L1439" s="286">
        <v>6</v>
      </c>
      <c r="M1439" s="295" t="s">
        <v>171</v>
      </c>
    </row>
    <row r="1440" spans="1:13" ht="15" customHeight="1" x14ac:dyDescent="0.25">
      <c r="A1440" s="295" t="s">
        <v>5724</v>
      </c>
      <c r="B1440" s="295" t="s">
        <v>5724</v>
      </c>
      <c r="C1440" s="295" t="s">
        <v>5725</v>
      </c>
      <c r="D1440" s="295" t="s">
        <v>5725</v>
      </c>
      <c r="E1440" s="295" t="s">
        <v>1606</v>
      </c>
      <c r="F1440" s="295" t="s">
        <v>533</v>
      </c>
      <c r="G1440" s="295" t="s">
        <v>1594</v>
      </c>
      <c r="H1440" s="295" t="s">
        <v>1589</v>
      </c>
      <c r="I1440" s="295" t="s">
        <v>1598</v>
      </c>
      <c r="J1440" s="295" t="s">
        <v>475</v>
      </c>
      <c r="L1440" s="286">
        <v>1</v>
      </c>
      <c r="M1440" s="295" t="s">
        <v>171</v>
      </c>
    </row>
    <row r="1441" spans="1:13" ht="15" customHeight="1" x14ac:dyDescent="0.25">
      <c r="A1441" s="295" t="s">
        <v>5720</v>
      </c>
      <c r="B1441" s="295" t="s">
        <v>5721</v>
      </c>
      <c r="C1441" s="295" t="s">
        <v>5726</v>
      </c>
      <c r="D1441" s="295" t="s">
        <v>5722</v>
      </c>
      <c r="E1441" s="295" t="s">
        <v>5718</v>
      </c>
      <c r="F1441" s="295" t="s">
        <v>5727</v>
      </c>
      <c r="G1441" s="295" t="s">
        <v>168</v>
      </c>
      <c r="H1441" s="295" t="s">
        <v>1632</v>
      </c>
      <c r="I1441" s="295" t="s">
        <v>1598</v>
      </c>
      <c r="J1441" s="295" t="s">
        <v>475</v>
      </c>
      <c r="K1441" s="295" t="s">
        <v>1603</v>
      </c>
      <c r="L1441" s="286">
        <v>6</v>
      </c>
      <c r="M1441" s="295" t="s">
        <v>171</v>
      </c>
    </row>
    <row r="1442" spans="1:13" ht="15" customHeight="1" x14ac:dyDescent="0.25">
      <c r="A1442" s="295" t="s">
        <v>5728</v>
      </c>
      <c r="B1442" s="295" t="s">
        <v>5728</v>
      </c>
      <c r="C1442" s="295" t="s">
        <v>5729</v>
      </c>
      <c r="D1442" s="295" t="s">
        <v>5729</v>
      </c>
      <c r="E1442" s="295" t="s">
        <v>5730</v>
      </c>
      <c r="F1442" s="295" t="s">
        <v>5731</v>
      </c>
      <c r="G1442" s="295" t="s">
        <v>168</v>
      </c>
      <c r="H1442" s="295" t="s">
        <v>1589</v>
      </c>
      <c r="I1442" s="295" t="s">
        <v>1598</v>
      </c>
      <c r="J1442" s="295" t="s">
        <v>679</v>
      </c>
      <c r="K1442" s="295" t="s">
        <v>1603</v>
      </c>
      <c r="L1442" s="286">
        <v>0</v>
      </c>
      <c r="M1442" s="295" t="s">
        <v>16372</v>
      </c>
    </row>
    <row r="1443" spans="1:13" ht="15" customHeight="1" x14ac:dyDescent="0.25">
      <c r="A1443" s="295" t="s">
        <v>5733</v>
      </c>
      <c r="B1443" s="295" t="s">
        <v>5733</v>
      </c>
      <c r="C1443" s="295" t="s">
        <v>5734</v>
      </c>
      <c r="D1443" s="295" t="s">
        <v>5734</v>
      </c>
      <c r="E1443" s="295" t="s">
        <v>1592</v>
      </c>
      <c r="F1443" s="295" t="s">
        <v>5735</v>
      </c>
      <c r="G1443" s="295" t="s">
        <v>1594</v>
      </c>
      <c r="H1443" s="295" t="s">
        <v>1589</v>
      </c>
      <c r="I1443" s="295" t="s">
        <v>1598</v>
      </c>
      <c r="J1443" s="295" t="s">
        <v>679</v>
      </c>
      <c r="L1443" s="286">
        <v>0</v>
      </c>
      <c r="M1443" s="295" t="s">
        <v>16372</v>
      </c>
    </row>
    <row r="1444" spans="1:13" ht="15" customHeight="1" x14ac:dyDescent="0.25">
      <c r="A1444" s="295" t="s">
        <v>16624</v>
      </c>
      <c r="B1444" s="295" t="s">
        <v>16624</v>
      </c>
      <c r="C1444" s="295" t="s">
        <v>17193</v>
      </c>
      <c r="D1444" s="295" t="s">
        <v>17193</v>
      </c>
      <c r="E1444" s="295" t="s">
        <v>17726</v>
      </c>
      <c r="G1444" s="295" t="s">
        <v>168</v>
      </c>
      <c r="H1444" s="295" t="s">
        <v>1589</v>
      </c>
      <c r="I1444" s="295" t="s">
        <v>14673</v>
      </c>
      <c r="J1444" s="295" t="s">
        <v>17948</v>
      </c>
      <c r="K1444" s="295" t="s">
        <v>14674</v>
      </c>
      <c r="L1444" s="287">
        <v>5</v>
      </c>
      <c r="M1444" s="295" t="s">
        <v>171</v>
      </c>
    </row>
    <row r="1445" spans="1:13" ht="15" customHeight="1" x14ac:dyDescent="0.25">
      <c r="A1445" s="295" t="s">
        <v>16623</v>
      </c>
      <c r="B1445" s="295" t="s">
        <v>16623</v>
      </c>
      <c r="C1445" s="295" t="s">
        <v>17192</v>
      </c>
      <c r="D1445" s="295" t="s">
        <v>17192</v>
      </c>
      <c r="G1445" s="295" t="s">
        <v>1594</v>
      </c>
      <c r="H1445" s="295" t="s">
        <v>1589</v>
      </c>
      <c r="I1445" s="295" t="s">
        <v>14673</v>
      </c>
      <c r="J1445" s="295" t="s">
        <v>17948</v>
      </c>
      <c r="K1445" s="295" t="s">
        <v>14674</v>
      </c>
      <c r="L1445" s="287">
        <v>5</v>
      </c>
      <c r="M1445" s="295" t="s">
        <v>171</v>
      </c>
    </row>
    <row r="1446" spans="1:13" ht="15" customHeight="1" x14ac:dyDescent="0.25">
      <c r="A1446" s="295" t="s">
        <v>5736</v>
      </c>
      <c r="B1446" s="295" t="s">
        <v>5736</v>
      </c>
      <c r="C1446" s="295" t="s">
        <v>5737</v>
      </c>
      <c r="D1446" s="295" t="s">
        <v>5737</v>
      </c>
      <c r="E1446" s="295" t="s">
        <v>5738</v>
      </c>
      <c r="F1446" s="295" t="s">
        <v>5739</v>
      </c>
      <c r="G1446" s="295" t="s">
        <v>168</v>
      </c>
      <c r="H1446" s="295" t="s">
        <v>1589</v>
      </c>
      <c r="I1446" s="295" t="s">
        <v>1714</v>
      </c>
      <c r="J1446" s="295" t="s">
        <v>174</v>
      </c>
      <c r="K1446" s="295" t="s">
        <v>1892</v>
      </c>
      <c r="L1446" s="286">
        <v>0</v>
      </c>
      <c r="M1446" s="295" t="s">
        <v>16372</v>
      </c>
    </row>
    <row r="1447" spans="1:13" ht="15" customHeight="1" x14ac:dyDescent="0.25">
      <c r="A1447" s="295" t="s">
        <v>5740</v>
      </c>
      <c r="B1447" s="295" t="s">
        <v>5740</v>
      </c>
      <c r="C1447" s="295" t="s">
        <v>5741</v>
      </c>
      <c r="D1447" s="295" t="s">
        <v>5741</v>
      </c>
      <c r="E1447" s="295" t="s">
        <v>1867</v>
      </c>
      <c r="F1447" s="295" t="s">
        <v>5742</v>
      </c>
      <c r="G1447" s="295" t="s">
        <v>1594</v>
      </c>
      <c r="H1447" s="295" t="s">
        <v>1589</v>
      </c>
      <c r="I1447" s="295" t="s">
        <v>1714</v>
      </c>
      <c r="J1447" s="295" t="s">
        <v>174</v>
      </c>
      <c r="L1447" s="286">
        <v>0</v>
      </c>
      <c r="M1447" s="295" t="s">
        <v>16372</v>
      </c>
    </row>
    <row r="1448" spans="1:13" ht="15" customHeight="1" x14ac:dyDescent="0.25">
      <c r="A1448" s="295" t="s">
        <v>5743</v>
      </c>
      <c r="B1448" s="295" t="s">
        <v>5743</v>
      </c>
      <c r="C1448" s="295" t="s">
        <v>534</v>
      </c>
      <c r="D1448" s="295" t="s">
        <v>534</v>
      </c>
      <c r="E1448" s="295" t="s">
        <v>3833</v>
      </c>
      <c r="F1448" s="295" t="s">
        <v>5744</v>
      </c>
      <c r="G1448" s="295" t="s">
        <v>1594</v>
      </c>
      <c r="H1448" s="295" t="s">
        <v>1589</v>
      </c>
      <c r="I1448" s="295" t="s">
        <v>1746</v>
      </c>
      <c r="J1448" s="295" t="s">
        <v>186</v>
      </c>
      <c r="L1448" s="286">
        <v>10</v>
      </c>
      <c r="M1448" s="295" t="s">
        <v>171</v>
      </c>
    </row>
    <row r="1449" spans="1:13" ht="15" customHeight="1" x14ac:dyDescent="0.25">
      <c r="A1449" s="295" t="s">
        <v>5745</v>
      </c>
      <c r="B1449" s="295" t="s">
        <v>5745</v>
      </c>
      <c r="C1449" s="295" t="s">
        <v>5746</v>
      </c>
      <c r="D1449" s="295" t="s">
        <v>5746</v>
      </c>
      <c r="E1449" s="295" t="s">
        <v>5747</v>
      </c>
      <c r="F1449" s="295" t="s">
        <v>5748</v>
      </c>
      <c r="G1449" s="295" t="s">
        <v>168</v>
      </c>
      <c r="H1449" s="295" t="s">
        <v>1589</v>
      </c>
      <c r="I1449" s="295" t="s">
        <v>1746</v>
      </c>
      <c r="J1449" s="295" t="s">
        <v>186</v>
      </c>
      <c r="K1449" s="295" t="s">
        <v>1603</v>
      </c>
      <c r="L1449" s="286">
        <v>10</v>
      </c>
      <c r="M1449" s="295" t="s">
        <v>171</v>
      </c>
    </row>
    <row r="1450" spans="1:13" ht="15" customHeight="1" x14ac:dyDescent="0.25">
      <c r="A1450" s="295" t="s">
        <v>5749</v>
      </c>
      <c r="B1450" s="295" t="s">
        <v>5749</v>
      </c>
      <c r="C1450" s="295" t="s">
        <v>5750</v>
      </c>
      <c r="D1450" s="295" t="s">
        <v>5750</v>
      </c>
      <c r="E1450" s="295" t="s">
        <v>3360</v>
      </c>
      <c r="F1450" s="295" t="s">
        <v>5751</v>
      </c>
      <c r="G1450" s="295" t="s">
        <v>168</v>
      </c>
      <c r="H1450" s="295" t="s">
        <v>1589</v>
      </c>
      <c r="I1450" s="295" t="s">
        <v>1598</v>
      </c>
      <c r="J1450" s="295" t="s">
        <v>237</v>
      </c>
      <c r="K1450" s="295" t="s">
        <v>1603</v>
      </c>
      <c r="L1450" s="286">
        <v>5</v>
      </c>
      <c r="M1450" s="295" t="s">
        <v>171</v>
      </c>
    </row>
    <row r="1451" spans="1:13" ht="15" customHeight="1" x14ac:dyDescent="0.25">
      <c r="A1451" s="295" t="s">
        <v>5752</v>
      </c>
      <c r="B1451" s="295" t="s">
        <v>5752</v>
      </c>
      <c r="C1451" s="295" t="s">
        <v>5753</v>
      </c>
      <c r="D1451" s="295" t="s">
        <v>5753</v>
      </c>
      <c r="E1451" s="295" t="s">
        <v>2238</v>
      </c>
      <c r="F1451" s="295" t="s">
        <v>5751</v>
      </c>
      <c r="G1451" s="295" t="s">
        <v>1594</v>
      </c>
      <c r="H1451" s="295" t="s">
        <v>1589</v>
      </c>
      <c r="I1451" s="295" t="s">
        <v>1598</v>
      </c>
      <c r="J1451" s="295" t="s">
        <v>237</v>
      </c>
      <c r="L1451" s="286">
        <v>5</v>
      </c>
      <c r="M1451" s="295" t="s">
        <v>171</v>
      </c>
    </row>
    <row r="1452" spans="1:13" ht="15" customHeight="1" x14ac:dyDescent="0.25">
      <c r="A1452" s="295" t="s">
        <v>16626</v>
      </c>
      <c r="B1452" s="295" t="s">
        <v>16627</v>
      </c>
      <c r="C1452" s="295" t="s">
        <v>17195</v>
      </c>
      <c r="D1452" s="295" t="s">
        <v>17196</v>
      </c>
      <c r="E1452" s="295" t="s">
        <v>17727</v>
      </c>
      <c r="G1452" s="295" t="s">
        <v>168</v>
      </c>
      <c r="H1452" s="295" t="s">
        <v>1632</v>
      </c>
      <c r="I1452" s="295" t="s">
        <v>14673</v>
      </c>
      <c r="J1452" s="295" t="s">
        <v>17943</v>
      </c>
      <c r="K1452" s="295" t="s">
        <v>14674</v>
      </c>
      <c r="L1452" s="287">
        <v>5</v>
      </c>
      <c r="M1452" s="295" t="s">
        <v>171</v>
      </c>
    </row>
    <row r="1453" spans="1:13" ht="15" customHeight="1" x14ac:dyDescent="0.25">
      <c r="A1453" s="295" t="s">
        <v>16627</v>
      </c>
      <c r="B1453" s="295" t="s">
        <v>16627</v>
      </c>
      <c r="C1453" s="295" t="s">
        <v>17196</v>
      </c>
      <c r="D1453" s="295" t="s">
        <v>17196</v>
      </c>
      <c r="E1453" s="295" t="s">
        <v>17728</v>
      </c>
      <c r="G1453" s="295" t="s">
        <v>168</v>
      </c>
      <c r="H1453" s="295" t="s">
        <v>1589</v>
      </c>
      <c r="I1453" s="295" t="s">
        <v>14673</v>
      </c>
      <c r="J1453" s="295" t="s">
        <v>17943</v>
      </c>
      <c r="K1453" s="295" t="s">
        <v>14674</v>
      </c>
      <c r="L1453" s="287">
        <v>5</v>
      </c>
      <c r="M1453" s="295" t="s">
        <v>171</v>
      </c>
    </row>
    <row r="1454" spans="1:13" ht="15" customHeight="1" x14ac:dyDescent="0.25">
      <c r="A1454" s="295" t="s">
        <v>16625</v>
      </c>
      <c r="B1454" s="295" t="s">
        <v>16625</v>
      </c>
      <c r="C1454" s="295" t="s">
        <v>17194</v>
      </c>
      <c r="D1454" s="295" t="s">
        <v>17194</v>
      </c>
      <c r="G1454" s="295" t="s">
        <v>1594</v>
      </c>
      <c r="H1454" s="295" t="s">
        <v>1589</v>
      </c>
      <c r="I1454" s="295" t="s">
        <v>14673</v>
      </c>
      <c r="J1454" s="295" t="s">
        <v>17943</v>
      </c>
      <c r="K1454" s="295" t="s">
        <v>14674</v>
      </c>
      <c r="L1454" s="287">
        <v>5</v>
      </c>
      <c r="M1454" s="295" t="s">
        <v>171</v>
      </c>
    </row>
    <row r="1455" spans="1:13" ht="15" customHeight="1" x14ac:dyDescent="0.25">
      <c r="A1455" s="295" t="s">
        <v>16628</v>
      </c>
      <c r="B1455" s="295" t="s">
        <v>16627</v>
      </c>
      <c r="C1455" s="295" t="s">
        <v>17197</v>
      </c>
      <c r="D1455" s="295" t="s">
        <v>17196</v>
      </c>
      <c r="E1455" s="295" t="s">
        <v>17729</v>
      </c>
      <c r="G1455" s="295" t="s">
        <v>168</v>
      </c>
      <c r="H1455" s="295" t="s">
        <v>1632</v>
      </c>
      <c r="I1455" s="295" t="s">
        <v>14673</v>
      </c>
      <c r="J1455" s="295" t="s">
        <v>17943</v>
      </c>
      <c r="K1455" s="295" t="s">
        <v>14674</v>
      </c>
      <c r="L1455" s="287">
        <v>5</v>
      </c>
      <c r="M1455" s="295" t="s">
        <v>171</v>
      </c>
    </row>
    <row r="1456" spans="1:13" ht="15" customHeight="1" x14ac:dyDescent="0.25">
      <c r="A1456" s="295" t="s">
        <v>3912</v>
      </c>
      <c r="B1456" s="295" t="s">
        <v>3912</v>
      </c>
      <c r="C1456" s="295" t="s">
        <v>3914</v>
      </c>
      <c r="D1456" s="295" t="s">
        <v>3914</v>
      </c>
      <c r="E1456" s="295" t="s">
        <v>5754</v>
      </c>
      <c r="F1456" s="295" t="s">
        <v>3916</v>
      </c>
      <c r="G1456" s="295" t="s">
        <v>168</v>
      </c>
      <c r="H1456" s="295" t="s">
        <v>1589</v>
      </c>
      <c r="I1456" s="295" t="s">
        <v>1714</v>
      </c>
      <c r="J1456" s="295" t="s">
        <v>174</v>
      </c>
      <c r="K1456" s="295" t="s">
        <v>1892</v>
      </c>
      <c r="L1456" s="286">
        <v>8</v>
      </c>
      <c r="M1456" s="295" t="s">
        <v>171</v>
      </c>
    </row>
    <row r="1457" spans="1:13" ht="15" customHeight="1" x14ac:dyDescent="0.25">
      <c r="A1457" s="295" t="s">
        <v>3918</v>
      </c>
      <c r="B1457" s="295" t="s">
        <v>3918</v>
      </c>
      <c r="C1457" s="295" t="s">
        <v>3920</v>
      </c>
      <c r="D1457" s="295" t="s">
        <v>3920</v>
      </c>
      <c r="E1457" s="295" t="s">
        <v>5755</v>
      </c>
      <c r="F1457" s="295" t="s">
        <v>5756</v>
      </c>
      <c r="G1457" s="295" t="s">
        <v>1594</v>
      </c>
      <c r="H1457" s="295" t="s">
        <v>1589</v>
      </c>
      <c r="I1457" s="295" t="s">
        <v>1714</v>
      </c>
      <c r="J1457" s="295" t="s">
        <v>174</v>
      </c>
      <c r="L1457" s="286">
        <v>8</v>
      </c>
      <c r="M1457" s="295" t="s">
        <v>171</v>
      </c>
    </row>
    <row r="1458" spans="1:13" ht="15" customHeight="1" x14ac:dyDescent="0.25">
      <c r="A1458" s="295" t="s">
        <v>5757</v>
      </c>
      <c r="B1458" s="295" t="s">
        <v>5757</v>
      </c>
      <c r="C1458" s="295" t="s">
        <v>5758</v>
      </c>
      <c r="D1458" s="295" t="s">
        <v>5758</v>
      </c>
      <c r="E1458" s="295" t="s">
        <v>2988</v>
      </c>
      <c r="F1458" s="295" t="s">
        <v>5759</v>
      </c>
      <c r="G1458" s="295" t="s">
        <v>168</v>
      </c>
      <c r="H1458" s="295" t="s">
        <v>1589</v>
      </c>
      <c r="I1458" s="295" t="s">
        <v>1598</v>
      </c>
      <c r="J1458" s="295" t="s">
        <v>188</v>
      </c>
      <c r="K1458" s="295" t="s">
        <v>1603</v>
      </c>
      <c r="L1458" s="286">
        <v>8</v>
      </c>
      <c r="M1458" s="295" t="s">
        <v>171</v>
      </c>
    </row>
    <row r="1459" spans="1:13" ht="15" customHeight="1" x14ac:dyDescent="0.25">
      <c r="A1459" s="295" t="s">
        <v>5760</v>
      </c>
      <c r="B1459" s="295" t="s">
        <v>5760</v>
      </c>
      <c r="C1459" s="295" t="s">
        <v>5761</v>
      </c>
      <c r="D1459" s="295" t="s">
        <v>5761</v>
      </c>
      <c r="E1459" s="295" t="s">
        <v>5762</v>
      </c>
      <c r="F1459" s="295" t="s">
        <v>5763</v>
      </c>
      <c r="G1459" s="295" t="s">
        <v>1594</v>
      </c>
      <c r="H1459" s="295" t="s">
        <v>1589</v>
      </c>
      <c r="I1459" s="295" t="s">
        <v>1598</v>
      </c>
      <c r="J1459" s="295" t="s">
        <v>188</v>
      </c>
      <c r="L1459" s="286">
        <v>8</v>
      </c>
      <c r="M1459" s="295" t="s">
        <v>171</v>
      </c>
    </row>
    <row r="1460" spans="1:13" ht="15" customHeight="1" x14ac:dyDescent="0.25">
      <c r="A1460" s="295" t="s">
        <v>5764</v>
      </c>
      <c r="B1460" s="295" t="s">
        <v>5764</v>
      </c>
      <c r="C1460" s="295" t="s">
        <v>5765</v>
      </c>
      <c r="D1460" s="295" t="s">
        <v>5765</v>
      </c>
      <c r="E1460" s="295" t="s">
        <v>5217</v>
      </c>
      <c r="F1460" s="295" t="s">
        <v>5766</v>
      </c>
      <c r="G1460" s="295" t="s">
        <v>1594</v>
      </c>
      <c r="H1460" s="295" t="s">
        <v>1589</v>
      </c>
      <c r="I1460" s="295" t="s">
        <v>1598</v>
      </c>
      <c r="J1460" s="295" t="s">
        <v>891</v>
      </c>
      <c r="L1460" s="286">
        <v>5</v>
      </c>
      <c r="M1460" s="295" t="s">
        <v>171</v>
      </c>
    </row>
    <row r="1461" spans="1:13" ht="15" customHeight="1" x14ac:dyDescent="0.25">
      <c r="A1461" s="295" t="s">
        <v>5767</v>
      </c>
      <c r="B1461" s="295" t="s">
        <v>5767</v>
      </c>
      <c r="C1461" s="295" t="s">
        <v>5768</v>
      </c>
      <c r="D1461" s="295" t="s">
        <v>5768</v>
      </c>
      <c r="E1461" s="295" t="s">
        <v>2463</v>
      </c>
      <c r="F1461" s="295" t="s">
        <v>5769</v>
      </c>
      <c r="G1461" s="295" t="s">
        <v>168</v>
      </c>
      <c r="H1461" s="295" t="s">
        <v>1589</v>
      </c>
      <c r="I1461" s="295" t="s">
        <v>1598</v>
      </c>
      <c r="J1461" s="295" t="s">
        <v>891</v>
      </c>
      <c r="K1461" s="295" t="s">
        <v>1603</v>
      </c>
      <c r="L1461" s="286">
        <v>5</v>
      </c>
      <c r="M1461" s="295" t="s">
        <v>171</v>
      </c>
    </row>
    <row r="1462" spans="1:13" ht="15" customHeight="1" x14ac:dyDescent="0.25">
      <c r="A1462" s="295" t="s">
        <v>5770</v>
      </c>
      <c r="B1462" s="295" t="s">
        <v>5771</v>
      </c>
      <c r="C1462" s="295" t="s">
        <v>5772</v>
      </c>
      <c r="D1462" s="295" t="s">
        <v>5773</v>
      </c>
      <c r="E1462" s="295" t="s">
        <v>5774</v>
      </c>
      <c r="F1462" s="295" t="s">
        <v>5775</v>
      </c>
      <c r="G1462" s="295" t="s">
        <v>168</v>
      </c>
      <c r="H1462" s="295" t="s">
        <v>1632</v>
      </c>
      <c r="I1462" s="295" t="s">
        <v>1598</v>
      </c>
      <c r="J1462" s="295" t="s">
        <v>5777</v>
      </c>
      <c r="K1462" s="295" t="s">
        <v>1755</v>
      </c>
      <c r="L1462" s="286">
        <v>1</v>
      </c>
      <c r="M1462" s="295" t="s">
        <v>171</v>
      </c>
    </row>
    <row r="1463" spans="1:13" ht="15" customHeight="1" x14ac:dyDescent="0.25">
      <c r="A1463" s="295" t="s">
        <v>5778</v>
      </c>
      <c r="B1463" s="295" t="s">
        <v>5778</v>
      </c>
      <c r="C1463" s="295" t="s">
        <v>5779</v>
      </c>
      <c r="D1463" s="295" t="s">
        <v>5779</v>
      </c>
      <c r="E1463" s="295" t="s">
        <v>5780</v>
      </c>
      <c r="F1463" s="295" t="s">
        <v>5781</v>
      </c>
      <c r="G1463" s="295" t="s">
        <v>168</v>
      </c>
      <c r="H1463" s="295" t="s">
        <v>1589</v>
      </c>
      <c r="I1463" s="295" t="s">
        <v>1598</v>
      </c>
      <c r="J1463" s="295" t="s">
        <v>5777</v>
      </c>
      <c r="K1463" s="295" t="s">
        <v>1755</v>
      </c>
      <c r="L1463" s="286">
        <v>5</v>
      </c>
      <c r="M1463" s="295" t="s">
        <v>171</v>
      </c>
    </row>
    <row r="1464" spans="1:13" ht="15" customHeight="1" x14ac:dyDescent="0.25">
      <c r="A1464" s="295" t="s">
        <v>5782</v>
      </c>
      <c r="B1464" s="295" t="s">
        <v>5782</v>
      </c>
      <c r="C1464" s="295" t="s">
        <v>5783</v>
      </c>
      <c r="D1464" s="295" t="s">
        <v>5783</v>
      </c>
      <c r="E1464" s="295" t="s">
        <v>5784</v>
      </c>
      <c r="F1464" s="295" t="s">
        <v>5785</v>
      </c>
      <c r="G1464" s="295" t="s">
        <v>168</v>
      </c>
      <c r="H1464" s="295" t="s">
        <v>1589</v>
      </c>
      <c r="I1464" s="295" t="s">
        <v>1598</v>
      </c>
      <c r="J1464" s="295" t="s">
        <v>5777</v>
      </c>
      <c r="K1464" s="295" t="s">
        <v>1755</v>
      </c>
      <c r="L1464" s="286">
        <v>5</v>
      </c>
      <c r="M1464" s="295" t="s">
        <v>171</v>
      </c>
    </row>
    <row r="1465" spans="1:13" ht="15" customHeight="1" x14ac:dyDescent="0.25">
      <c r="A1465" s="295" t="s">
        <v>5786</v>
      </c>
      <c r="B1465" s="295" t="s">
        <v>5786</v>
      </c>
      <c r="C1465" s="295" t="s">
        <v>5787</v>
      </c>
      <c r="D1465" s="295" t="s">
        <v>5787</v>
      </c>
      <c r="E1465" s="295" t="s">
        <v>5780</v>
      </c>
      <c r="F1465" s="295" t="s">
        <v>5788</v>
      </c>
      <c r="G1465" s="295" t="s">
        <v>168</v>
      </c>
      <c r="H1465" s="295" t="s">
        <v>1589</v>
      </c>
      <c r="I1465" s="295" t="s">
        <v>1598</v>
      </c>
      <c r="J1465" s="295" t="s">
        <v>5777</v>
      </c>
      <c r="K1465" s="295" t="s">
        <v>1755</v>
      </c>
      <c r="L1465" s="286">
        <v>5</v>
      </c>
      <c r="M1465" s="295" t="s">
        <v>171</v>
      </c>
    </row>
    <row r="1466" spans="1:13" ht="15" customHeight="1" x14ac:dyDescent="0.25">
      <c r="A1466" s="295" t="s">
        <v>5789</v>
      </c>
      <c r="B1466" s="295" t="s">
        <v>5789</v>
      </c>
      <c r="C1466" s="295" t="s">
        <v>5790</v>
      </c>
      <c r="D1466" s="295" t="s">
        <v>5790</v>
      </c>
      <c r="E1466" s="295" t="s">
        <v>5791</v>
      </c>
      <c r="F1466" s="295" t="s">
        <v>5792</v>
      </c>
      <c r="G1466" s="295" t="s">
        <v>168</v>
      </c>
      <c r="H1466" s="295" t="s">
        <v>1589</v>
      </c>
      <c r="I1466" s="295" t="s">
        <v>1598</v>
      </c>
      <c r="J1466" s="295" t="s">
        <v>5777</v>
      </c>
      <c r="K1466" s="295" t="s">
        <v>1755</v>
      </c>
      <c r="L1466" s="286">
        <v>0</v>
      </c>
      <c r="M1466" s="295" t="s">
        <v>16372</v>
      </c>
    </row>
    <row r="1467" spans="1:13" ht="15" customHeight="1" x14ac:dyDescent="0.25">
      <c r="A1467" s="295" t="s">
        <v>5793</v>
      </c>
      <c r="B1467" s="295" t="s">
        <v>5793</v>
      </c>
      <c r="C1467" s="295" t="s">
        <v>5794</v>
      </c>
      <c r="D1467" s="295" t="s">
        <v>5794</v>
      </c>
      <c r="E1467" s="295" t="s">
        <v>5795</v>
      </c>
      <c r="F1467" s="295" t="s">
        <v>5796</v>
      </c>
      <c r="G1467" s="295" t="s">
        <v>168</v>
      </c>
      <c r="H1467" s="295" t="s">
        <v>1589</v>
      </c>
      <c r="I1467" s="295" t="s">
        <v>1598</v>
      </c>
      <c r="J1467" s="295" t="s">
        <v>5777</v>
      </c>
      <c r="K1467" s="295" t="s">
        <v>1755</v>
      </c>
      <c r="L1467" s="286">
        <v>0</v>
      </c>
      <c r="M1467" s="295" t="s">
        <v>16372</v>
      </c>
    </row>
    <row r="1468" spans="1:13" ht="15" customHeight="1" x14ac:dyDescent="0.25">
      <c r="A1468" s="295" t="s">
        <v>5797</v>
      </c>
      <c r="B1468" s="295" t="s">
        <v>5797</v>
      </c>
      <c r="C1468" s="295" t="s">
        <v>5798</v>
      </c>
      <c r="D1468" s="295" t="s">
        <v>5798</v>
      </c>
      <c r="E1468" s="295" t="s">
        <v>1606</v>
      </c>
      <c r="F1468" s="295" t="s">
        <v>5799</v>
      </c>
      <c r="G1468" s="295" t="s">
        <v>168</v>
      </c>
      <c r="H1468" s="295" t="s">
        <v>1589</v>
      </c>
      <c r="I1468" s="295" t="s">
        <v>1598</v>
      </c>
      <c r="J1468" s="295" t="s">
        <v>5777</v>
      </c>
      <c r="K1468" s="295" t="s">
        <v>1755</v>
      </c>
      <c r="L1468" s="286">
        <v>0</v>
      </c>
      <c r="M1468" s="295" t="s">
        <v>16372</v>
      </c>
    </row>
    <row r="1469" spans="1:13" ht="15" customHeight="1" x14ac:dyDescent="0.25">
      <c r="A1469" s="295" t="s">
        <v>5800</v>
      </c>
      <c r="B1469" s="295" t="s">
        <v>5800</v>
      </c>
      <c r="C1469" s="295" t="s">
        <v>5801</v>
      </c>
      <c r="D1469" s="295" t="s">
        <v>5801</v>
      </c>
      <c r="E1469" s="295" t="s">
        <v>5802</v>
      </c>
      <c r="F1469" s="295" t="s">
        <v>5803</v>
      </c>
      <c r="G1469" s="295" t="s">
        <v>1676</v>
      </c>
      <c r="H1469" s="295" t="s">
        <v>1589</v>
      </c>
      <c r="I1469" s="295" t="s">
        <v>1598</v>
      </c>
      <c r="J1469" s="295" t="s">
        <v>5777</v>
      </c>
      <c r="K1469" s="295" t="s">
        <v>1755</v>
      </c>
      <c r="L1469" s="286">
        <v>3</v>
      </c>
      <c r="M1469" s="295" t="s">
        <v>171</v>
      </c>
    </row>
    <row r="1470" spans="1:13" ht="15" customHeight="1" x14ac:dyDescent="0.25">
      <c r="A1470" s="295" t="s">
        <v>5804</v>
      </c>
      <c r="B1470" s="295" t="s">
        <v>5804</v>
      </c>
      <c r="C1470" s="295" t="s">
        <v>5805</v>
      </c>
      <c r="D1470" s="295" t="s">
        <v>5805</v>
      </c>
      <c r="E1470" s="295" t="s">
        <v>5802</v>
      </c>
      <c r="F1470" s="295" t="s">
        <v>5806</v>
      </c>
      <c r="G1470" s="295" t="s">
        <v>1678</v>
      </c>
      <c r="H1470" s="295" t="s">
        <v>1589</v>
      </c>
      <c r="I1470" s="295" t="s">
        <v>1598</v>
      </c>
      <c r="J1470" s="295" t="s">
        <v>5777</v>
      </c>
      <c r="K1470" s="295" t="s">
        <v>1755</v>
      </c>
      <c r="L1470" s="287">
        <v>3</v>
      </c>
      <c r="M1470" s="295" t="s">
        <v>171</v>
      </c>
    </row>
    <row r="1471" spans="1:13" ht="15" customHeight="1" x14ac:dyDescent="0.25">
      <c r="A1471" s="295" t="s">
        <v>5807</v>
      </c>
      <c r="B1471" s="295" t="s">
        <v>5804</v>
      </c>
      <c r="C1471" s="295" t="s">
        <v>5808</v>
      </c>
      <c r="D1471" s="295" t="s">
        <v>5805</v>
      </c>
      <c r="E1471" s="295" t="s">
        <v>5809</v>
      </c>
      <c r="F1471" s="295" t="s">
        <v>5806</v>
      </c>
      <c r="G1471" s="295" t="s">
        <v>1678</v>
      </c>
      <c r="H1471" s="295" t="s">
        <v>1632</v>
      </c>
      <c r="I1471" s="295" t="s">
        <v>1598</v>
      </c>
      <c r="J1471" s="295" t="s">
        <v>5777</v>
      </c>
      <c r="K1471" s="295" t="s">
        <v>1755</v>
      </c>
      <c r="L1471" s="287">
        <v>3</v>
      </c>
      <c r="M1471" s="295" t="s">
        <v>171</v>
      </c>
    </row>
    <row r="1472" spans="1:13" ht="15" customHeight="1" x14ac:dyDescent="0.25">
      <c r="A1472" s="295" t="s">
        <v>5810</v>
      </c>
      <c r="B1472" s="295" t="s">
        <v>5810</v>
      </c>
      <c r="C1472" s="295" t="s">
        <v>5811</v>
      </c>
      <c r="D1472" s="295" t="s">
        <v>5811</v>
      </c>
      <c r="E1472" s="295" t="s">
        <v>5812</v>
      </c>
      <c r="F1472" s="295" t="s">
        <v>5813</v>
      </c>
      <c r="G1472" s="295" t="s">
        <v>1676</v>
      </c>
      <c r="H1472" s="295" t="s">
        <v>1589</v>
      </c>
      <c r="I1472" s="295" t="s">
        <v>1598</v>
      </c>
      <c r="J1472" s="295" t="s">
        <v>5777</v>
      </c>
      <c r="K1472" s="295" t="s">
        <v>1755</v>
      </c>
      <c r="L1472" s="287">
        <v>5</v>
      </c>
      <c r="M1472" s="295" t="s">
        <v>171</v>
      </c>
    </row>
    <row r="1473" spans="1:13" ht="15" customHeight="1" x14ac:dyDescent="0.25">
      <c r="A1473" s="295" t="s">
        <v>5814</v>
      </c>
      <c r="B1473" s="295" t="s">
        <v>5814</v>
      </c>
      <c r="C1473" s="295" t="s">
        <v>5815</v>
      </c>
      <c r="D1473" s="295" t="s">
        <v>5815</v>
      </c>
      <c r="E1473" s="295" t="s">
        <v>5812</v>
      </c>
      <c r="F1473" s="295" t="s">
        <v>5813</v>
      </c>
      <c r="G1473" s="295" t="s">
        <v>1678</v>
      </c>
      <c r="H1473" s="295" t="s">
        <v>1589</v>
      </c>
      <c r="I1473" s="295" t="s">
        <v>1598</v>
      </c>
      <c r="J1473" s="295" t="s">
        <v>5777</v>
      </c>
      <c r="K1473" s="295" t="s">
        <v>1755</v>
      </c>
      <c r="L1473" s="286">
        <v>5</v>
      </c>
      <c r="M1473" s="295" t="s">
        <v>171</v>
      </c>
    </row>
    <row r="1474" spans="1:13" ht="15" customHeight="1" x14ac:dyDescent="0.25">
      <c r="A1474" s="295" t="s">
        <v>5816</v>
      </c>
      <c r="B1474" s="295" t="s">
        <v>5816</v>
      </c>
      <c r="C1474" s="295" t="s">
        <v>5817</v>
      </c>
      <c r="D1474" s="295" t="s">
        <v>5817</v>
      </c>
      <c r="E1474" s="295" t="s">
        <v>5818</v>
      </c>
      <c r="F1474" s="295" t="s">
        <v>5819</v>
      </c>
      <c r="G1474" s="295" t="s">
        <v>1678</v>
      </c>
      <c r="H1474" s="295" t="s">
        <v>1589</v>
      </c>
      <c r="I1474" s="295" t="s">
        <v>1598</v>
      </c>
      <c r="J1474" s="295" t="s">
        <v>5777</v>
      </c>
      <c r="K1474" s="295" t="s">
        <v>1755</v>
      </c>
      <c r="L1474" s="286">
        <v>5</v>
      </c>
      <c r="M1474" s="295" t="s">
        <v>171</v>
      </c>
    </row>
    <row r="1475" spans="1:13" ht="15" customHeight="1" x14ac:dyDescent="0.25">
      <c r="A1475" s="295" t="s">
        <v>5776</v>
      </c>
      <c r="B1475" s="295" t="s">
        <v>5776</v>
      </c>
      <c r="C1475" s="295" t="s">
        <v>5820</v>
      </c>
      <c r="D1475" s="295" t="s">
        <v>5820</v>
      </c>
      <c r="E1475" s="295" t="s">
        <v>5780</v>
      </c>
      <c r="F1475" s="295" t="s">
        <v>5821</v>
      </c>
      <c r="G1475" s="295" t="s">
        <v>1676</v>
      </c>
      <c r="H1475" s="295" t="s">
        <v>1589</v>
      </c>
      <c r="I1475" s="295" t="s">
        <v>1598</v>
      </c>
      <c r="J1475" s="295" t="s">
        <v>5777</v>
      </c>
      <c r="K1475" s="295" t="s">
        <v>1755</v>
      </c>
      <c r="L1475" s="286">
        <v>1</v>
      </c>
      <c r="M1475" s="295" t="s">
        <v>171</v>
      </c>
    </row>
    <row r="1476" spans="1:13" ht="15" customHeight="1" x14ac:dyDescent="0.25">
      <c r="A1476" s="295" t="s">
        <v>5771</v>
      </c>
      <c r="B1476" s="295" t="s">
        <v>5771</v>
      </c>
      <c r="C1476" s="295" t="s">
        <v>5773</v>
      </c>
      <c r="D1476" s="295" t="s">
        <v>5773</v>
      </c>
      <c r="E1476" s="295" t="s">
        <v>5780</v>
      </c>
      <c r="F1476" s="295" t="s">
        <v>5821</v>
      </c>
      <c r="G1476" s="295" t="s">
        <v>1678</v>
      </c>
      <c r="H1476" s="295" t="s">
        <v>1589</v>
      </c>
      <c r="I1476" s="295" t="s">
        <v>1598</v>
      </c>
      <c r="J1476" s="295" t="s">
        <v>5777</v>
      </c>
      <c r="K1476" s="295" t="s">
        <v>1755</v>
      </c>
      <c r="L1476" s="286">
        <v>1</v>
      </c>
      <c r="M1476" s="295" t="s">
        <v>171</v>
      </c>
    </row>
    <row r="1477" spans="1:13" ht="15" customHeight="1" x14ac:dyDescent="0.25">
      <c r="A1477" s="295" t="s">
        <v>5822</v>
      </c>
      <c r="B1477" s="295" t="s">
        <v>5822</v>
      </c>
      <c r="C1477" s="295" t="s">
        <v>5823</v>
      </c>
      <c r="D1477" s="295" t="s">
        <v>5823</v>
      </c>
      <c r="E1477" s="295" t="s">
        <v>5780</v>
      </c>
      <c r="F1477" s="295" t="s">
        <v>5824</v>
      </c>
      <c r="G1477" s="295" t="s">
        <v>168</v>
      </c>
      <c r="H1477" s="295" t="s">
        <v>1589</v>
      </c>
      <c r="I1477" s="295" t="s">
        <v>1598</v>
      </c>
      <c r="J1477" s="295" t="s">
        <v>5777</v>
      </c>
      <c r="K1477" s="295" t="s">
        <v>1755</v>
      </c>
      <c r="L1477" s="286">
        <v>5</v>
      </c>
      <c r="M1477" s="295" t="s">
        <v>171</v>
      </c>
    </row>
    <row r="1478" spans="1:13" ht="15" customHeight="1" x14ac:dyDescent="0.25">
      <c r="A1478" s="295" t="s">
        <v>5825</v>
      </c>
      <c r="B1478" s="295" t="s">
        <v>5825</v>
      </c>
      <c r="C1478" s="295" t="s">
        <v>5826</v>
      </c>
      <c r="D1478" s="295" t="s">
        <v>5826</v>
      </c>
      <c r="E1478" s="295" t="s">
        <v>1606</v>
      </c>
      <c r="F1478" s="295" t="s">
        <v>5785</v>
      </c>
      <c r="G1478" s="295" t="s">
        <v>1594</v>
      </c>
      <c r="H1478" s="295" t="s">
        <v>1589</v>
      </c>
      <c r="I1478" s="295" t="s">
        <v>1598</v>
      </c>
      <c r="J1478" s="295" t="s">
        <v>5777</v>
      </c>
      <c r="L1478" s="286">
        <v>5</v>
      </c>
      <c r="M1478" s="295" t="s">
        <v>171</v>
      </c>
    </row>
    <row r="1479" spans="1:13" ht="15" customHeight="1" x14ac:dyDescent="0.25">
      <c r="A1479" s="295" t="s">
        <v>5827</v>
      </c>
      <c r="B1479" s="295" t="s">
        <v>5827</v>
      </c>
      <c r="C1479" s="295" t="s">
        <v>5828</v>
      </c>
      <c r="D1479" s="295" t="s">
        <v>5828</v>
      </c>
      <c r="E1479" s="295" t="s">
        <v>5829</v>
      </c>
      <c r="F1479" s="295" t="s">
        <v>2077</v>
      </c>
      <c r="G1479" s="295" t="s">
        <v>1594</v>
      </c>
      <c r="H1479" s="295" t="s">
        <v>1589</v>
      </c>
      <c r="I1479" s="295" t="s">
        <v>1598</v>
      </c>
      <c r="J1479" s="295" t="s">
        <v>177</v>
      </c>
      <c r="L1479" s="286">
        <v>0</v>
      </c>
      <c r="M1479" s="295" t="s">
        <v>16372</v>
      </c>
    </row>
    <row r="1480" spans="1:13" ht="15" customHeight="1" x14ac:dyDescent="0.25">
      <c r="A1480" s="295" t="s">
        <v>5830</v>
      </c>
      <c r="B1480" s="295" t="s">
        <v>5830</v>
      </c>
      <c r="C1480" s="295" t="s">
        <v>5831</v>
      </c>
      <c r="D1480" s="295" t="s">
        <v>5831</v>
      </c>
      <c r="E1480" s="295" t="s">
        <v>5832</v>
      </c>
      <c r="F1480" s="295" t="s">
        <v>2077</v>
      </c>
      <c r="G1480" s="295" t="s">
        <v>168</v>
      </c>
      <c r="H1480" s="295" t="s">
        <v>1589</v>
      </c>
      <c r="I1480" s="295" t="s">
        <v>1598</v>
      </c>
      <c r="J1480" s="295" t="s">
        <v>177</v>
      </c>
      <c r="K1480" s="295" t="s">
        <v>1603</v>
      </c>
      <c r="L1480" s="286">
        <v>0</v>
      </c>
      <c r="M1480" s="295" t="s">
        <v>16372</v>
      </c>
    </row>
    <row r="1481" spans="1:13" ht="15" customHeight="1" x14ac:dyDescent="0.25">
      <c r="A1481" s="295" t="s">
        <v>5834</v>
      </c>
      <c r="B1481" s="295" t="s">
        <v>5834</v>
      </c>
      <c r="C1481" s="295" t="s">
        <v>5835</v>
      </c>
      <c r="D1481" s="295" t="s">
        <v>5835</v>
      </c>
      <c r="E1481" s="295" t="s">
        <v>5836</v>
      </c>
      <c r="F1481" s="295" t="s">
        <v>5837</v>
      </c>
      <c r="G1481" s="295" t="s">
        <v>168</v>
      </c>
      <c r="H1481" s="295" t="s">
        <v>1589</v>
      </c>
      <c r="I1481" s="295" t="s">
        <v>1598</v>
      </c>
      <c r="J1481" s="295" t="s">
        <v>3189</v>
      </c>
      <c r="K1481" s="295" t="s">
        <v>1603</v>
      </c>
      <c r="L1481" s="286">
        <v>0</v>
      </c>
      <c r="M1481" s="295" t="s">
        <v>16372</v>
      </c>
    </row>
    <row r="1482" spans="1:13" ht="15" customHeight="1" x14ac:dyDescent="0.25">
      <c r="A1482" s="295" t="s">
        <v>5838</v>
      </c>
      <c r="B1482" s="295" t="s">
        <v>5838</v>
      </c>
      <c r="C1482" s="295" t="s">
        <v>5839</v>
      </c>
      <c r="D1482" s="295" t="s">
        <v>5839</v>
      </c>
      <c r="E1482" s="295" t="s">
        <v>5013</v>
      </c>
      <c r="F1482" s="295" t="s">
        <v>5840</v>
      </c>
      <c r="G1482" s="295" t="s">
        <v>1594</v>
      </c>
      <c r="H1482" s="295" t="s">
        <v>1589</v>
      </c>
      <c r="I1482" s="295" t="s">
        <v>1598</v>
      </c>
      <c r="J1482" s="295" t="s">
        <v>3189</v>
      </c>
      <c r="L1482" s="286">
        <v>0</v>
      </c>
      <c r="M1482" s="295" t="s">
        <v>16372</v>
      </c>
    </row>
    <row r="1483" spans="1:13" ht="15" customHeight="1" x14ac:dyDescent="0.25">
      <c r="A1483" s="295" t="s">
        <v>5841</v>
      </c>
      <c r="B1483" s="295" t="s">
        <v>5841</v>
      </c>
      <c r="C1483" s="295" t="s">
        <v>5842</v>
      </c>
      <c r="D1483" s="295" t="s">
        <v>5842</v>
      </c>
      <c r="E1483" s="295" t="s">
        <v>2687</v>
      </c>
      <c r="F1483" s="295" t="s">
        <v>5843</v>
      </c>
      <c r="G1483" s="295" t="s">
        <v>168</v>
      </c>
      <c r="H1483" s="295" t="s">
        <v>1589</v>
      </c>
      <c r="I1483" s="295" t="s">
        <v>1598</v>
      </c>
      <c r="J1483" s="295" t="s">
        <v>836</v>
      </c>
      <c r="K1483" s="295" t="s">
        <v>1603</v>
      </c>
      <c r="L1483" s="286">
        <v>0</v>
      </c>
      <c r="M1483" s="295" t="s">
        <v>16372</v>
      </c>
    </row>
    <row r="1484" spans="1:13" ht="15" customHeight="1" x14ac:dyDescent="0.25">
      <c r="A1484" s="295" t="s">
        <v>5844</v>
      </c>
      <c r="B1484" s="295" t="s">
        <v>5844</v>
      </c>
      <c r="C1484" s="295" t="s">
        <v>5845</v>
      </c>
      <c r="D1484" s="295" t="s">
        <v>5845</v>
      </c>
      <c r="E1484" s="295" t="s">
        <v>2600</v>
      </c>
      <c r="F1484" s="295" t="s">
        <v>5846</v>
      </c>
      <c r="G1484" s="295" t="s">
        <v>1594</v>
      </c>
      <c r="H1484" s="295" t="s">
        <v>1589</v>
      </c>
      <c r="I1484" s="295" t="s">
        <v>1598</v>
      </c>
      <c r="J1484" s="295" t="s">
        <v>836</v>
      </c>
      <c r="L1484" s="286">
        <v>0</v>
      </c>
      <c r="M1484" s="295" t="s">
        <v>16372</v>
      </c>
    </row>
    <row r="1485" spans="1:13" ht="15" customHeight="1" x14ac:dyDescent="0.25">
      <c r="A1485" s="295" t="s">
        <v>5847</v>
      </c>
      <c r="B1485" s="295" t="s">
        <v>5847</v>
      </c>
      <c r="C1485" s="295" t="s">
        <v>5848</v>
      </c>
      <c r="D1485" s="295" t="s">
        <v>5848</v>
      </c>
      <c r="E1485" s="295" t="s">
        <v>5849</v>
      </c>
      <c r="F1485" s="295" t="s">
        <v>5850</v>
      </c>
      <c r="G1485" s="295" t="s">
        <v>168</v>
      </c>
      <c r="H1485" s="295" t="s">
        <v>1589</v>
      </c>
      <c r="I1485" s="295" t="s">
        <v>1598</v>
      </c>
      <c r="J1485" s="295" t="s">
        <v>2809</v>
      </c>
      <c r="K1485" s="295" t="s">
        <v>1755</v>
      </c>
      <c r="L1485" s="286">
        <v>0</v>
      </c>
      <c r="M1485" s="295" t="s">
        <v>16372</v>
      </c>
    </row>
    <row r="1486" spans="1:13" ht="15" customHeight="1" x14ac:dyDescent="0.25">
      <c r="A1486" s="295" t="s">
        <v>5852</v>
      </c>
      <c r="B1486" s="295" t="s">
        <v>5852</v>
      </c>
      <c r="C1486" s="295" t="s">
        <v>5853</v>
      </c>
      <c r="D1486" s="295" t="s">
        <v>5853</v>
      </c>
      <c r="E1486" s="295" t="s">
        <v>5854</v>
      </c>
      <c r="F1486" s="295" t="s">
        <v>5855</v>
      </c>
      <c r="G1486" s="295" t="s">
        <v>168</v>
      </c>
      <c r="H1486" s="295" t="s">
        <v>1589</v>
      </c>
      <c r="I1486" s="295" t="s">
        <v>1598</v>
      </c>
      <c r="J1486" s="295" t="s">
        <v>2809</v>
      </c>
      <c r="K1486" s="295" t="s">
        <v>1755</v>
      </c>
      <c r="L1486" s="286">
        <v>0</v>
      </c>
      <c r="M1486" s="295" t="s">
        <v>16372</v>
      </c>
    </row>
    <row r="1487" spans="1:13" ht="15" customHeight="1" x14ac:dyDescent="0.25">
      <c r="A1487" s="295" t="s">
        <v>5857</v>
      </c>
      <c r="B1487" s="295" t="s">
        <v>5857</v>
      </c>
      <c r="C1487" s="295" t="s">
        <v>5858</v>
      </c>
      <c r="D1487" s="295" t="s">
        <v>5858</v>
      </c>
      <c r="E1487" s="295" t="s">
        <v>1606</v>
      </c>
      <c r="F1487" s="295" t="s">
        <v>5859</v>
      </c>
      <c r="G1487" s="295" t="s">
        <v>1594</v>
      </c>
      <c r="H1487" s="295" t="s">
        <v>1589</v>
      </c>
      <c r="I1487" s="295" t="s">
        <v>1598</v>
      </c>
      <c r="J1487" s="295" t="s">
        <v>2809</v>
      </c>
      <c r="L1487" s="286">
        <v>0</v>
      </c>
      <c r="M1487" s="295" t="s">
        <v>16372</v>
      </c>
    </row>
    <row r="1488" spans="1:13" ht="15" customHeight="1" x14ac:dyDescent="0.25">
      <c r="A1488" s="295" t="s">
        <v>5861</v>
      </c>
      <c r="B1488" s="295" t="s">
        <v>5861</v>
      </c>
      <c r="C1488" s="295" t="s">
        <v>5862</v>
      </c>
      <c r="D1488" s="295" t="s">
        <v>5862</v>
      </c>
      <c r="E1488" s="295" t="s">
        <v>5564</v>
      </c>
      <c r="F1488" s="295" t="s">
        <v>5863</v>
      </c>
      <c r="G1488" s="295" t="s">
        <v>168</v>
      </c>
      <c r="H1488" s="295" t="s">
        <v>1589</v>
      </c>
      <c r="I1488" s="295" t="s">
        <v>1714</v>
      </c>
      <c r="J1488" s="295" t="s">
        <v>174</v>
      </c>
      <c r="K1488" s="295" t="s">
        <v>1892</v>
      </c>
      <c r="L1488" s="286">
        <v>0</v>
      </c>
      <c r="M1488" s="295" t="s">
        <v>16372</v>
      </c>
    </row>
    <row r="1489" spans="1:13" ht="15" customHeight="1" x14ac:dyDescent="0.25">
      <c r="A1489" s="295" t="s">
        <v>5864</v>
      </c>
      <c r="B1489" s="295" t="s">
        <v>5864</v>
      </c>
      <c r="C1489" s="295" t="s">
        <v>5865</v>
      </c>
      <c r="D1489" s="295" t="s">
        <v>5865</v>
      </c>
      <c r="E1489" s="295" t="s">
        <v>5866</v>
      </c>
      <c r="F1489" s="295" t="s">
        <v>5863</v>
      </c>
      <c r="G1489" s="295" t="s">
        <v>1594</v>
      </c>
      <c r="H1489" s="295" t="s">
        <v>1589</v>
      </c>
      <c r="I1489" s="295" t="s">
        <v>1714</v>
      </c>
      <c r="J1489" s="295" t="s">
        <v>174</v>
      </c>
      <c r="L1489" s="286">
        <v>0</v>
      </c>
      <c r="M1489" s="295" t="s">
        <v>16372</v>
      </c>
    </row>
    <row r="1490" spans="1:13" ht="15" customHeight="1" x14ac:dyDescent="0.25">
      <c r="A1490" s="295" t="s">
        <v>537</v>
      </c>
      <c r="B1490" s="295" t="s">
        <v>537</v>
      </c>
      <c r="C1490" s="295" t="s">
        <v>538</v>
      </c>
      <c r="D1490" s="295" t="s">
        <v>538</v>
      </c>
      <c r="E1490" s="295" t="s">
        <v>1606</v>
      </c>
      <c r="F1490" s="295" t="s">
        <v>3525</v>
      </c>
      <c r="G1490" s="295" t="s">
        <v>168</v>
      </c>
      <c r="H1490" s="295" t="s">
        <v>1589</v>
      </c>
      <c r="I1490" s="295" t="s">
        <v>1598</v>
      </c>
      <c r="J1490" s="295" t="s">
        <v>232</v>
      </c>
      <c r="K1490" s="295" t="s">
        <v>1603</v>
      </c>
      <c r="L1490" s="286">
        <v>0</v>
      </c>
      <c r="M1490" s="295" t="s">
        <v>16372</v>
      </c>
    </row>
    <row r="1491" spans="1:13" ht="15" customHeight="1" x14ac:dyDescent="0.25">
      <c r="A1491" s="295" t="s">
        <v>5867</v>
      </c>
      <c r="B1491" s="295" t="s">
        <v>5867</v>
      </c>
      <c r="C1491" s="295" t="s">
        <v>5868</v>
      </c>
      <c r="D1491" s="295" t="s">
        <v>5868</v>
      </c>
      <c r="E1491" s="295" t="s">
        <v>1606</v>
      </c>
      <c r="F1491" s="295" t="s">
        <v>5869</v>
      </c>
      <c r="G1491" s="295" t="s">
        <v>1594</v>
      </c>
      <c r="H1491" s="295" t="s">
        <v>1589</v>
      </c>
      <c r="I1491" s="295" t="s">
        <v>1598</v>
      </c>
      <c r="J1491" s="295" t="s">
        <v>232</v>
      </c>
      <c r="L1491" s="286">
        <v>8</v>
      </c>
      <c r="M1491" s="295" t="s">
        <v>171</v>
      </c>
    </row>
    <row r="1492" spans="1:13" ht="15" customHeight="1" x14ac:dyDescent="0.25">
      <c r="A1492" s="295" t="s">
        <v>5870</v>
      </c>
      <c r="B1492" s="295" t="s">
        <v>5870</v>
      </c>
      <c r="C1492" s="295" t="s">
        <v>5871</v>
      </c>
      <c r="D1492" s="295" t="s">
        <v>5871</v>
      </c>
      <c r="E1492" s="295" t="s">
        <v>1606</v>
      </c>
      <c r="F1492" s="295" t="s">
        <v>5872</v>
      </c>
      <c r="G1492" s="295" t="s">
        <v>1676</v>
      </c>
      <c r="H1492" s="295" t="s">
        <v>1589</v>
      </c>
      <c r="I1492" s="295" t="s">
        <v>1598</v>
      </c>
      <c r="J1492" s="295" t="s">
        <v>232</v>
      </c>
      <c r="K1492" s="295" t="s">
        <v>1603</v>
      </c>
      <c r="L1492" s="287">
        <v>8</v>
      </c>
      <c r="M1492" s="295" t="s">
        <v>171</v>
      </c>
    </row>
    <row r="1493" spans="1:13" ht="15" customHeight="1" x14ac:dyDescent="0.25">
      <c r="A1493" s="295" t="s">
        <v>5873</v>
      </c>
      <c r="B1493" s="295" t="s">
        <v>5873</v>
      </c>
      <c r="C1493" s="295" t="s">
        <v>5874</v>
      </c>
      <c r="D1493" s="295" t="s">
        <v>5874</v>
      </c>
      <c r="E1493" s="295" t="s">
        <v>5875</v>
      </c>
      <c r="F1493" s="295" t="s">
        <v>5876</v>
      </c>
      <c r="G1493" s="295" t="s">
        <v>1678</v>
      </c>
      <c r="H1493" s="295" t="s">
        <v>1589</v>
      </c>
      <c r="I1493" s="295" t="s">
        <v>1598</v>
      </c>
      <c r="J1493" s="295" t="s">
        <v>232</v>
      </c>
      <c r="K1493" s="295" t="s">
        <v>1603</v>
      </c>
      <c r="L1493" s="286">
        <v>8</v>
      </c>
      <c r="M1493" s="295" t="s">
        <v>171</v>
      </c>
    </row>
    <row r="1494" spans="1:13" ht="15" customHeight="1" x14ac:dyDescent="0.25">
      <c r="A1494" s="295" t="s">
        <v>5877</v>
      </c>
      <c r="B1494" s="295" t="s">
        <v>5877</v>
      </c>
      <c r="C1494" s="295" t="s">
        <v>5878</v>
      </c>
      <c r="D1494" s="295" t="s">
        <v>5878</v>
      </c>
      <c r="E1494" s="295" t="s">
        <v>1606</v>
      </c>
      <c r="F1494" s="295" t="s">
        <v>5872</v>
      </c>
      <c r="G1494" s="295" t="s">
        <v>1678</v>
      </c>
      <c r="H1494" s="295" t="s">
        <v>1589</v>
      </c>
      <c r="I1494" s="295" t="s">
        <v>1598</v>
      </c>
      <c r="J1494" s="295" t="s">
        <v>232</v>
      </c>
      <c r="K1494" s="295" t="s">
        <v>1603</v>
      </c>
      <c r="L1494" s="286">
        <v>8</v>
      </c>
      <c r="M1494" s="295" t="s">
        <v>171</v>
      </c>
    </row>
    <row r="1495" spans="1:13" ht="15" customHeight="1" x14ac:dyDescent="0.25">
      <c r="A1495" s="295" t="s">
        <v>1478</v>
      </c>
      <c r="B1495" s="295" t="s">
        <v>1478</v>
      </c>
      <c r="C1495" s="295" t="s">
        <v>1479</v>
      </c>
      <c r="D1495" s="295" t="s">
        <v>1479</v>
      </c>
      <c r="E1495" s="295" t="s">
        <v>1606</v>
      </c>
      <c r="F1495" s="295" t="s">
        <v>5879</v>
      </c>
      <c r="G1495" s="295" t="s">
        <v>168</v>
      </c>
      <c r="H1495" s="295" t="s">
        <v>1589</v>
      </c>
      <c r="I1495" s="295" t="s">
        <v>1714</v>
      </c>
      <c r="J1495" s="295" t="s">
        <v>174</v>
      </c>
      <c r="K1495" s="295" t="s">
        <v>1892</v>
      </c>
      <c r="L1495" s="286">
        <v>0</v>
      </c>
      <c r="M1495" s="295" t="s">
        <v>16372</v>
      </c>
    </row>
    <row r="1496" spans="1:13" ht="15" customHeight="1" x14ac:dyDescent="0.25">
      <c r="A1496" s="295" t="s">
        <v>535</v>
      </c>
      <c r="B1496" s="295" t="s">
        <v>535</v>
      </c>
      <c r="C1496" s="295" t="s">
        <v>536</v>
      </c>
      <c r="D1496" s="295" t="s">
        <v>536</v>
      </c>
      <c r="E1496" s="295" t="s">
        <v>1606</v>
      </c>
      <c r="F1496" s="295" t="s">
        <v>5880</v>
      </c>
      <c r="G1496" s="295" t="s">
        <v>168</v>
      </c>
      <c r="H1496" s="295" t="s">
        <v>1589</v>
      </c>
      <c r="I1496" s="295" t="s">
        <v>1714</v>
      </c>
      <c r="J1496" s="295" t="s">
        <v>174</v>
      </c>
      <c r="K1496" s="295" t="s">
        <v>1892</v>
      </c>
      <c r="L1496" s="286">
        <v>0</v>
      </c>
      <c r="M1496" s="295" t="s">
        <v>16372</v>
      </c>
    </row>
    <row r="1497" spans="1:13" ht="15" customHeight="1" x14ac:dyDescent="0.25">
      <c r="A1497" s="295" t="s">
        <v>5881</v>
      </c>
      <c r="B1497" s="295" t="s">
        <v>5881</v>
      </c>
      <c r="C1497" s="295" t="s">
        <v>5882</v>
      </c>
      <c r="D1497" s="295" t="s">
        <v>5882</v>
      </c>
      <c r="E1497" s="295" t="s">
        <v>1606</v>
      </c>
      <c r="F1497" s="295" t="s">
        <v>5883</v>
      </c>
      <c r="G1497" s="295" t="s">
        <v>1594</v>
      </c>
      <c r="H1497" s="295" t="s">
        <v>1589</v>
      </c>
      <c r="I1497" s="295" t="s">
        <v>1714</v>
      </c>
      <c r="J1497" s="295" t="s">
        <v>174</v>
      </c>
      <c r="L1497" s="286">
        <v>0</v>
      </c>
      <c r="M1497" s="295" t="s">
        <v>16372</v>
      </c>
    </row>
    <row r="1498" spans="1:13" ht="15" customHeight="1" x14ac:dyDescent="0.25">
      <c r="A1498" s="295" t="s">
        <v>5884</v>
      </c>
      <c r="B1498" s="295" t="s">
        <v>5884</v>
      </c>
      <c r="C1498" s="295" t="s">
        <v>5885</v>
      </c>
      <c r="D1498" s="295" t="s">
        <v>5885</v>
      </c>
      <c r="E1498" s="295" t="s">
        <v>5886</v>
      </c>
      <c r="F1498" s="295" t="s">
        <v>5887</v>
      </c>
      <c r="G1498" s="295" t="s">
        <v>168</v>
      </c>
      <c r="H1498" s="295" t="s">
        <v>1589</v>
      </c>
      <c r="I1498" s="295" t="s">
        <v>1714</v>
      </c>
      <c r="J1498" s="295" t="s">
        <v>231</v>
      </c>
      <c r="K1498" s="295" t="s">
        <v>1892</v>
      </c>
      <c r="L1498" s="286">
        <v>0</v>
      </c>
      <c r="M1498" s="295" t="s">
        <v>16372</v>
      </c>
    </row>
    <row r="1499" spans="1:13" ht="15" customHeight="1" x14ac:dyDescent="0.25">
      <c r="A1499" s="295" t="s">
        <v>5889</v>
      </c>
      <c r="B1499" s="295" t="s">
        <v>5889</v>
      </c>
      <c r="C1499" s="295" t="s">
        <v>5890</v>
      </c>
      <c r="D1499" s="295" t="s">
        <v>5890</v>
      </c>
      <c r="E1499" s="295" t="s">
        <v>1652</v>
      </c>
      <c r="F1499" s="295" t="s">
        <v>5891</v>
      </c>
      <c r="G1499" s="295" t="s">
        <v>168</v>
      </c>
      <c r="H1499" s="295" t="s">
        <v>1589</v>
      </c>
      <c r="I1499" s="295" t="s">
        <v>1714</v>
      </c>
      <c r="J1499" s="295" t="s">
        <v>231</v>
      </c>
      <c r="K1499" s="295" t="s">
        <v>1892</v>
      </c>
      <c r="L1499" s="286">
        <v>0</v>
      </c>
      <c r="M1499" s="295" t="s">
        <v>16372</v>
      </c>
    </row>
    <row r="1500" spans="1:13" ht="15" customHeight="1" x14ac:dyDescent="0.25">
      <c r="A1500" s="295" t="s">
        <v>5893</v>
      </c>
      <c r="B1500" s="295" t="s">
        <v>5893</v>
      </c>
      <c r="C1500" s="295" t="s">
        <v>5894</v>
      </c>
      <c r="D1500" s="295" t="s">
        <v>5894</v>
      </c>
      <c r="E1500" s="295" t="s">
        <v>2455</v>
      </c>
      <c r="F1500" s="295" t="s">
        <v>5895</v>
      </c>
      <c r="G1500" s="295" t="s">
        <v>168</v>
      </c>
      <c r="H1500" s="295" t="s">
        <v>1589</v>
      </c>
      <c r="I1500" s="295" t="s">
        <v>1714</v>
      </c>
      <c r="J1500" s="295" t="s">
        <v>231</v>
      </c>
      <c r="K1500" s="295" t="s">
        <v>1892</v>
      </c>
      <c r="L1500" s="286">
        <v>3</v>
      </c>
      <c r="M1500" s="295" t="s">
        <v>171</v>
      </c>
    </row>
    <row r="1501" spans="1:13" ht="15" customHeight="1" x14ac:dyDescent="0.25">
      <c r="A1501" s="295" t="s">
        <v>5896</v>
      </c>
      <c r="B1501" s="295" t="s">
        <v>5897</v>
      </c>
      <c r="C1501" s="295" t="s">
        <v>5898</v>
      </c>
      <c r="D1501" s="295" t="s">
        <v>5899</v>
      </c>
      <c r="E1501" s="295" t="s">
        <v>5900</v>
      </c>
      <c r="F1501" s="295" t="s">
        <v>5901</v>
      </c>
      <c r="G1501" s="295" t="s">
        <v>168</v>
      </c>
      <c r="H1501" s="295" t="s">
        <v>1632</v>
      </c>
      <c r="I1501" s="295" t="s">
        <v>1714</v>
      </c>
      <c r="J1501" s="295" t="s">
        <v>231</v>
      </c>
      <c r="K1501" s="295" t="s">
        <v>1892</v>
      </c>
      <c r="L1501" s="286">
        <v>2</v>
      </c>
      <c r="M1501" s="295" t="s">
        <v>171</v>
      </c>
    </row>
    <row r="1502" spans="1:13" ht="15" customHeight="1" x14ac:dyDescent="0.25">
      <c r="A1502" s="295" t="s">
        <v>5902</v>
      </c>
      <c r="B1502" s="295" t="s">
        <v>5902</v>
      </c>
      <c r="C1502" s="295" t="s">
        <v>5903</v>
      </c>
      <c r="D1502" s="295" t="s">
        <v>5903</v>
      </c>
      <c r="E1502" s="295" t="s">
        <v>1606</v>
      </c>
      <c r="F1502" s="295" t="s">
        <v>5904</v>
      </c>
      <c r="G1502" s="295" t="s">
        <v>168</v>
      </c>
      <c r="H1502" s="295" t="s">
        <v>1589</v>
      </c>
      <c r="I1502" s="295" t="s">
        <v>1714</v>
      </c>
      <c r="J1502" s="295" t="s">
        <v>231</v>
      </c>
      <c r="K1502" s="295" t="s">
        <v>1892</v>
      </c>
      <c r="L1502" s="286">
        <v>0</v>
      </c>
      <c r="M1502" s="295" t="s">
        <v>16372</v>
      </c>
    </row>
    <row r="1503" spans="1:13" ht="15" customHeight="1" x14ac:dyDescent="0.25">
      <c r="A1503" s="295" t="s">
        <v>5905</v>
      </c>
      <c r="B1503" s="295" t="s">
        <v>5905</v>
      </c>
      <c r="C1503" s="295" t="s">
        <v>5906</v>
      </c>
      <c r="D1503" s="295" t="s">
        <v>5906</v>
      </c>
      <c r="E1503" s="295" t="s">
        <v>3661</v>
      </c>
      <c r="F1503" s="295" t="s">
        <v>5907</v>
      </c>
      <c r="G1503" s="295" t="s">
        <v>168</v>
      </c>
      <c r="H1503" s="295" t="s">
        <v>1589</v>
      </c>
      <c r="I1503" s="295" t="s">
        <v>1714</v>
      </c>
      <c r="J1503" s="295" t="s">
        <v>231</v>
      </c>
      <c r="K1503" s="295" t="s">
        <v>1892</v>
      </c>
      <c r="L1503" s="286">
        <v>0</v>
      </c>
      <c r="M1503" s="295" t="s">
        <v>16372</v>
      </c>
    </row>
    <row r="1504" spans="1:13" ht="15" customHeight="1" x14ac:dyDescent="0.25">
      <c r="A1504" s="295" t="s">
        <v>5908</v>
      </c>
      <c r="B1504" s="295" t="s">
        <v>5908</v>
      </c>
      <c r="C1504" s="295" t="s">
        <v>5909</v>
      </c>
      <c r="D1504" s="295" t="s">
        <v>5909</v>
      </c>
      <c r="E1504" s="295" t="s">
        <v>2455</v>
      </c>
      <c r="F1504" s="295" t="s">
        <v>5910</v>
      </c>
      <c r="G1504" s="295" t="s">
        <v>168</v>
      </c>
      <c r="H1504" s="295" t="s">
        <v>1589</v>
      </c>
      <c r="I1504" s="295" t="s">
        <v>1714</v>
      </c>
      <c r="J1504" s="295" t="s">
        <v>231</v>
      </c>
      <c r="K1504" s="295" t="s">
        <v>1892</v>
      </c>
      <c r="L1504" s="286">
        <v>3</v>
      </c>
      <c r="M1504" s="295" t="s">
        <v>171</v>
      </c>
    </row>
    <row r="1505" spans="1:13" ht="15" customHeight="1" x14ac:dyDescent="0.25">
      <c r="A1505" s="295" t="s">
        <v>5911</v>
      </c>
      <c r="B1505" s="295" t="s">
        <v>5911</v>
      </c>
      <c r="C1505" s="295" t="s">
        <v>5912</v>
      </c>
      <c r="D1505" s="295" t="s">
        <v>5912</v>
      </c>
      <c r="E1505" s="295" t="s">
        <v>2455</v>
      </c>
      <c r="F1505" s="295" t="s">
        <v>5913</v>
      </c>
      <c r="G1505" s="295" t="s">
        <v>168</v>
      </c>
      <c r="H1505" s="295" t="s">
        <v>1589</v>
      </c>
      <c r="I1505" s="295" t="s">
        <v>1714</v>
      </c>
      <c r="J1505" s="295" t="s">
        <v>231</v>
      </c>
      <c r="K1505" s="295" t="s">
        <v>1892</v>
      </c>
      <c r="L1505" s="286">
        <v>5</v>
      </c>
      <c r="M1505" s="295" t="s">
        <v>171</v>
      </c>
    </row>
    <row r="1506" spans="1:13" ht="15" customHeight="1" x14ac:dyDescent="0.25">
      <c r="A1506" s="295" t="s">
        <v>5914</v>
      </c>
      <c r="B1506" s="295" t="s">
        <v>5914</v>
      </c>
      <c r="C1506" s="295" t="s">
        <v>5915</v>
      </c>
      <c r="D1506" s="295" t="s">
        <v>5915</v>
      </c>
      <c r="E1506" s="295" t="s">
        <v>1606</v>
      </c>
      <c r="F1506" s="295" t="s">
        <v>5916</v>
      </c>
      <c r="G1506" s="295" t="s">
        <v>168</v>
      </c>
      <c r="H1506" s="295" t="s">
        <v>1589</v>
      </c>
      <c r="I1506" s="295" t="s">
        <v>1714</v>
      </c>
      <c r="J1506" s="295" t="s">
        <v>231</v>
      </c>
      <c r="K1506" s="295" t="s">
        <v>1892</v>
      </c>
      <c r="L1506" s="286">
        <v>0</v>
      </c>
      <c r="M1506" s="295" t="s">
        <v>16372</v>
      </c>
    </row>
    <row r="1507" spans="1:13" ht="15" customHeight="1" x14ac:dyDescent="0.25">
      <c r="A1507" s="295" t="s">
        <v>5917</v>
      </c>
      <c r="B1507" s="295" t="s">
        <v>5917</v>
      </c>
      <c r="C1507" s="295" t="s">
        <v>5918</v>
      </c>
      <c r="D1507" s="295" t="s">
        <v>5918</v>
      </c>
      <c r="E1507" s="295" t="s">
        <v>5919</v>
      </c>
      <c r="F1507" s="295" t="s">
        <v>5920</v>
      </c>
      <c r="G1507" s="295" t="s">
        <v>168</v>
      </c>
      <c r="H1507" s="295" t="s">
        <v>1589</v>
      </c>
      <c r="I1507" s="295" t="s">
        <v>1714</v>
      </c>
      <c r="J1507" s="295" t="s">
        <v>231</v>
      </c>
      <c r="K1507" s="295" t="s">
        <v>1892</v>
      </c>
      <c r="L1507" s="286">
        <v>3</v>
      </c>
      <c r="M1507" s="295" t="s">
        <v>171</v>
      </c>
    </row>
    <row r="1508" spans="1:13" ht="15" customHeight="1" x14ac:dyDescent="0.25">
      <c r="A1508" s="295" t="s">
        <v>5921</v>
      </c>
      <c r="B1508" s="295" t="s">
        <v>5921</v>
      </c>
      <c r="C1508" s="295" t="s">
        <v>5922</v>
      </c>
      <c r="D1508" s="295" t="s">
        <v>5922</v>
      </c>
      <c r="E1508" s="295" t="s">
        <v>4050</v>
      </c>
      <c r="F1508" s="295" t="s">
        <v>5923</v>
      </c>
      <c r="G1508" s="295" t="s">
        <v>168</v>
      </c>
      <c r="H1508" s="295" t="s">
        <v>1589</v>
      </c>
      <c r="I1508" s="295" t="s">
        <v>1714</v>
      </c>
      <c r="J1508" s="295" t="s">
        <v>231</v>
      </c>
      <c r="K1508" s="295" t="s">
        <v>1892</v>
      </c>
      <c r="L1508" s="286">
        <v>4</v>
      </c>
      <c r="M1508" s="295" t="s">
        <v>171</v>
      </c>
    </row>
    <row r="1509" spans="1:13" ht="15" customHeight="1" x14ac:dyDescent="0.25">
      <c r="A1509" s="295" t="s">
        <v>5924</v>
      </c>
      <c r="B1509" s="295" t="s">
        <v>5924</v>
      </c>
      <c r="C1509" s="295" t="s">
        <v>5925</v>
      </c>
      <c r="D1509" s="295" t="s">
        <v>5925</v>
      </c>
      <c r="E1509" s="295" t="s">
        <v>4471</v>
      </c>
      <c r="F1509" s="295" t="s">
        <v>5926</v>
      </c>
      <c r="G1509" s="295" t="s">
        <v>168</v>
      </c>
      <c r="H1509" s="295" t="s">
        <v>1589</v>
      </c>
      <c r="I1509" s="295" t="s">
        <v>1714</v>
      </c>
      <c r="J1509" s="295" t="s">
        <v>231</v>
      </c>
      <c r="K1509" s="295" t="s">
        <v>1892</v>
      </c>
      <c r="L1509" s="286">
        <v>1</v>
      </c>
      <c r="M1509" s="295" t="s">
        <v>171</v>
      </c>
    </row>
    <row r="1510" spans="1:13" ht="15" customHeight="1" x14ac:dyDescent="0.25">
      <c r="A1510" s="295" t="s">
        <v>5927</v>
      </c>
      <c r="B1510" s="295" t="s">
        <v>5927</v>
      </c>
      <c r="C1510" s="295" t="s">
        <v>5928</v>
      </c>
      <c r="D1510" s="295" t="s">
        <v>5928</v>
      </c>
      <c r="E1510" s="295" t="s">
        <v>1606</v>
      </c>
      <c r="F1510" s="295" t="s">
        <v>5929</v>
      </c>
      <c r="G1510" s="295" t="s">
        <v>168</v>
      </c>
      <c r="H1510" s="295" t="s">
        <v>1589</v>
      </c>
      <c r="I1510" s="295" t="s">
        <v>1714</v>
      </c>
      <c r="J1510" s="295" t="s">
        <v>231</v>
      </c>
      <c r="K1510" s="295" t="s">
        <v>1892</v>
      </c>
      <c r="L1510" s="286">
        <v>1</v>
      </c>
      <c r="M1510" s="295" t="s">
        <v>171</v>
      </c>
    </row>
    <row r="1511" spans="1:13" ht="15" customHeight="1" x14ac:dyDescent="0.25">
      <c r="A1511" s="295" t="s">
        <v>5930</v>
      </c>
      <c r="B1511" s="295" t="s">
        <v>5930</v>
      </c>
      <c r="C1511" s="295" t="s">
        <v>5931</v>
      </c>
      <c r="D1511" s="295" t="s">
        <v>5931</v>
      </c>
      <c r="E1511" s="295" t="s">
        <v>3661</v>
      </c>
      <c r="F1511" s="295" t="s">
        <v>5932</v>
      </c>
      <c r="G1511" s="295" t="s">
        <v>168</v>
      </c>
      <c r="H1511" s="295" t="s">
        <v>1589</v>
      </c>
      <c r="I1511" s="295" t="s">
        <v>1714</v>
      </c>
      <c r="J1511" s="295" t="s">
        <v>231</v>
      </c>
      <c r="K1511" s="295" t="s">
        <v>1892</v>
      </c>
      <c r="L1511" s="286">
        <v>5</v>
      </c>
      <c r="M1511" s="295" t="s">
        <v>171</v>
      </c>
    </row>
    <row r="1512" spans="1:13" ht="15" customHeight="1" x14ac:dyDescent="0.25">
      <c r="A1512" s="295" t="s">
        <v>5933</v>
      </c>
      <c r="B1512" s="295" t="s">
        <v>5933</v>
      </c>
      <c r="C1512" s="295" t="s">
        <v>5934</v>
      </c>
      <c r="D1512" s="295" t="s">
        <v>5934</v>
      </c>
      <c r="E1512" s="295" t="s">
        <v>1606</v>
      </c>
      <c r="F1512" s="295" t="s">
        <v>5935</v>
      </c>
      <c r="G1512" s="295" t="s">
        <v>168</v>
      </c>
      <c r="H1512" s="295" t="s">
        <v>1589</v>
      </c>
      <c r="I1512" s="295" t="s">
        <v>1714</v>
      </c>
      <c r="J1512" s="295" t="s">
        <v>231</v>
      </c>
      <c r="K1512" s="295" t="s">
        <v>1892</v>
      </c>
      <c r="L1512" s="286">
        <v>5</v>
      </c>
      <c r="M1512" s="295" t="s">
        <v>171</v>
      </c>
    </row>
    <row r="1513" spans="1:13" ht="15" customHeight="1" x14ac:dyDescent="0.25">
      <c r="A1513" s="295" t="s">
        <v>5888</v>
      </c>
      <c r="B1513" s="295" t="s">
        <v>5884</v>
      </c>
      <c r="C1513" s="295" t="s">
        <v>5936</v>
      </c>
      <c r="D1513" s="295" t="s">
        <v>5885</v>
      </c>
      <c r="E1513" s="295" t="s">
        <v>5937</v>
      </c>
      <c r="F1513" s="295" t="s">
        <v>5887</v>
      </c>
      <c r="G1513" s="295" t="s">
        <v>168</v>
      </c>
      <c r="H1513" s="295" t="s">
        <v>1632</v>
      </c>
      <c r="I1513" s="295" t="s">
        <v>1714</v>
      </c>
      <c r="J1513" s="295" t="s">
        <v>231</v>
      </c>
      <c r="K1513" s="295" t="s">
        <v>1892</v>
      </c>
      <c r="L1513" s="286">
        <v>0</v>
      </c>
      <c r="M1513" s="295" t="s">
        <v>16372</v>
      </c>
    </row>
    <row r="1514" spans="1:13" ht="15" customHeight="1" x14ac:dyDescent="0.25">
      <c r="A1514" s="295" t="s">
        <v>5938</v>
      </c>
      <c r="B1514" s="295" t="s">
        <v>5938</v>
      </c>
      <c r="C1514" s="295" t="s">
        <v>5939</v>
      </c>
      <c r="D1514" s="295" t="s">
        <v>5939</v>
      </c>
      <c r="E1514" s="295" t="s">
        <v>1606</v>
      </c>
      <c r="F1514" s="295" t="s">
        <v>5940</v>
      </c>
      <c r="G1514" s="295" t="s">
        <v>168</v>
      </c>
      <c r="H1514" s="295" t="s">
        <v>1589</v>
      </c>
      <c r="I1514" s="295" t="s">
        <v>1714</v>
      </c>
      <c r="J1514" s="295" t="s">
        <v>231</v>
      </c>
      <c r="K1514" s="295" t="s">
        <v>1892</v>
      </c>
      <c r="L1514" s="286">
        <v>0</v>
      </c>
      <c r="M1514" s="295" t="s">
        <v>16372</v>
      </c>
    </row>
    <row r="1515" spans="1:13" ht="15" customHeight="1" x14ac:dyDescent="0.25">
      <c r="A1515" s="295" t="s">
        <v>5941</v>
      </c>
      <c r="B1515" s="295" t="s">
        <v>5941</v>
      </c>
      <c r="C1515" s="295" t="s">
        <v>5942</v>
      </c>
      <c r="D1515" s="295" t="s">
        <v>5942</v>
      </c>
      <c r="E1515" s="295" t="s">
        <v>2455</v>
      </c>
      <c r="F1515" s="295" t="s">
        <v>5943</v>
      </c>
      <c r="G1515" s="295" t="s">
        <v>168</v>
      </c>
      <c r="H1515" s="295" t="s">
        <v>1589</v>
      </c>
      <c r="I1515" s="295" t="s">
        <v>1714</v>
      </c>
      <c r="J1515" s="295" t="s">
        <v>231</v>
      </c>
      <c r="K1515" s="295" t="s">
        <v>1892</v>
      </c>
      <c r="L1515" s="286">
        <v>5</v>
      </c>
      <c r="M1515" s="295" t="s">
        <v>171</v>
      </c>
    </row>
    <row r="1516" spans="1:13" ht="15" customHeight="1" x14ac:dyDescent="0.25">
      <c r="A1516" s="295" t="s">
        <v>5944</v>
      </c>
      <c r="B1516" s="295" t="s">
        <v>5945</v>
      </c>
      <c r="C1516" s="295" t="s">
        <v>5946</v>
      </c>
      <c r="D1516" s="295" t="s">
        <v>5947</v>
      </c>
      <c r="E1516" s="295" t="s">
        <v>5948</v>
      </c>
      <c r="F1516" s="295" t="s">
        <v>5949</v>
      </c>
      <c r="G1516" s="295" t="s">
        <v>168</v>
      </c>
      <c r="H1516" s="295" t="s">
        <v>1632</v>
      </c>
      <c r="I1516" s="295" t="s">
        <v>1714</v>
      </c>
      <c r="J1516" s="283" t="s">
        <v>231</v>
      </c>
      <c r="K1516" s="283" t="s">
        <v>1892</v>
      </c>
      <c r="L1516" s="287">
        <v>2</v>
      </c>
      <c r="M1516" s="295" t="s">
        <v>171</v>
      </c>
    </row>
    <row r="1517" spans="1:13" ht="15" customHeight="1" x14ac:dyDescent="0.25">
      <c r="A1517" s="295" t="s">
        <v>5950</v>
      </c>
      <c r="B1517" s="295" t="s">
        <v>5950</v>
      </c>
      <c r="C1517" s="295" t="s">
        <v>5951</v>
      </c>
      <c r="D1517" s="295" t="s">
        <v>5951</v>
      </c>
      <c r="E1517" s="295" t="s">
        <v>2378</v>
      </c>
      <c r="F1517" s="295" t="s">
        <v>5952</v>
      </c>
      <c r="G1517" s="295" t="s">
        <v>168</v>
      </c>
      <c r="H1517" s="295" t="s">
        <v>1589</v>
      </c>
      <c r="I1517" s="295" t="s">
        <v>1714</v>
      </c>
      <c r="J1517" s="295" t="s">
        <v>231</v>
      </c>
      <c r="K1517" s="295" t="s">
        <v>1892</v>
      </c>
      <c r="L1517" s="286">
        <v>7</v>
      </c>
      <c r="M1517" s="295" t="s">
        <v>171</v>
      </c>
    </row>
    <row r="1518" spans="1:13" ht="15" customHeight="1" x14ac:dyDescent="0.25">
      <c r="A1518" s="295" t="s">
        <v>5953</v>
      </c>
      <c r="B1518" s="295" t="s">
        <v>5953</v>
      </c>
      <c r="C1518" s="295" t="s">
        <v>5954</v>
      </c>
      <c r="D1518" s="295" t="s">
        <v>5954</v>
      </c>
      <c r="E1518" s="295" t="s">
        <v>1606</v>
      </c>
      <c r="F1518" s="295" t="s">
        <v>5955</v>
      </c>
      <c r="G1518" s="295" t="s">
        <v>168</v>
      </c>
      <c r="H1518" s="295" t="s">
        <v>1589</v>
      </c>
      <c r="I1518" s="295" t="s">
        <v>1714</v>
      </c>
      <c r="J1518" s="295" t="s">
        <v>231</v>
      </c>
      <c r="K1518" s="295" t="s">
        <v>1892</v>
      </c>
      <c r="L1518" s="286">
        <v>0</v>
      </c>
      <c r="M1518" s="295" t="s">
        <v>16372</v>
      </c>
    </row>
    <row r="1519" spans="1:13" ht="15" customHeight="1" x14ac:dyDescent="0.25">
      <c r="A1519" s="295" t="s">
        <v>5956</v>
      </c>
      <c r="B1519" s="295" t="s">
        <v>5956</v>
      </c>
      <c r="C1519" s="295" t="s">
        <v>5957</v>
      </c>
      <c r="D1519" s="295" t="s">
        <v>5957</v>
      </c>
      <c r="E1519" s="295" t="s">
        <v>5958</v>
      </c>
      <c r="F1519" s="295" t="s">
        <v>5959</v>
      </c>
      <c r="G1519" s="295" t="s">
        <v>168</v>
      </c>
      <c r="H1519" s="295" t="s">
        <v>1589</v>
      </c>
      <c r="I1519" s="295" t="s">
        <v>1714</v>
      </c>
      <c r="J1519" s="295" t="s">
        <v>231</v>
      </c>
      <c r="K1519" s="295" t="s">
        <v>1892</v>
      </c>
      <c r="L1519" s="286">
        <v>5</v>
      </c>
      <c r="M1519" s="295" t="s">
        <v>171</v>
      </c>
    </row>
    <row r="1520" spans="1:13" ht="15" customHeight="1" x14ac:dyDescent="0.25">
      <c r="A1520" s="295" t="s">
        <v>5960</v>
      </c>
      <c r="B1520" s="295" t="s">
        <v>5960</v>
      </c>
      <c r="C1520" s="295" t="s">
        <v>5961</v>
      </c>
      <c r="D1520" s="295" t="s">
        <v>5961</v>
      </c>
      <c r="E1520" s="295" t="s">
        <v>5962</v>
      </c>
      <c r="F1520" s="295" t="s">
        <v>5963</v>
      </c>
      <c r="G1520" s="295" t="s">
        <v>1676</v>
      </c>
      <c r="H1520" s="295" t="s">
        <v>1589</v>
      </c>
      <c r="I1520" s="295" t="s">
        <v>1714</v>
      </c>
      <c r="J1520" s="295" t="s">
        <v>231</v>
      </c>
      <c r="K1520" s="295" t="s">
        <v>1892</v>
      </c>
      <c r="L1520" s="287">
        <v>4</v>
      </c>
      <c r="M1520" s="295" t="s">
        <v>171</v>
      </c>
    </row>
    <row r="1521" spans="1:13" ht="15" customHeight="1" x14ac:dyDescent="0.25">
      <c r="A1521" s="295" t="s">
        <v>5964</v>
      </c>
      <c r="B1521" s="295" t="s">
        <v>5964</v>
      </c>
      <c r="C1521" s="295" t="s">
        <v>5965</v>
      </c>
      <c r="D1521" s="295" t="s">
        <v>5965</v>
      </c>
      <c r="E1521" s="295" t="s">
        <v>5962</v>
      </c>
      <c r="F1521" s="295" t="s">
        <v>5963</v>
      </c>
      <c r="G1521" s="295" t="s">
        <v>1738</v>
      </c>
      <c r="H1521" s="295" t="s">
        <v>1589</v>
      </c>
      <c r="I1521" s="295" t="s">
        <v>1714</v>
      </c>
      <c r="J1521" s="295" t="s">
        <v>231</v>
      </c>
      <c r="K1521" s="295" t="s">
        <v>1892</v>
      </c>
      <c r="L1521" s="287">
        <v>4</v>
      </c>
      <c r="M1521" s="295" t="s">
        <v>171</v>
      </c>
    </row>
    <row r="1522" spans="1:13" ht="15" customHeight="1" x14ac:dyDescent="0.25">
      <c r="A1522" s="295" t="s">
        <v>5966</v>
      </c>
      <c r="B1522" s="295" t="s">
        <v>5966</v>
      </c>
      <c r="C1522" s="295" t="s">
        <v>5967</v>
      </c>
      <c r="D1522" s="295" t="s">
        <v>5967</v>
      </c>
      <c r="E1522" s="295" t="s">
        <v>5968</v>
      </c>
      <c r="F1522" s="295" t="s">
        <v>5963</v>
      </c>
      <c r="G1522" s="295" t="s">
        <v>1738</v>
      </c>
      <c r="H1522" s="295" t="s">
        <v>1589</v>
      </c>
      <c r="I1522" s="295" t="s">
        <v>1714</v>
      </c>
      <c r="J1522" s="295" t="s">
        <v>231</v>
      </c>
      <c r="K1522" s="295" t="s">
        <v>1892</v>
      </c>
      <c r="L1522" s="286">
        <v>4</v>
      </c>
      <c r="M1522" s="295" t="s">
        <v>171</v>
      </c>
    </row>
    <row r="1523" spans="1:13" ht="15" customHeight="1" x14ac:dyDescent="0.25">
      <c r="A1523" s="295" t="s">
        <v>5892</v>
      </c>
      <c r="B1523" s="295" t="s">
        <v>5889</v>
      </c>
      <c r="C1523" s="295" t="s">
        <v>5969</v>
      </c>
      <c r="D1523" s="295" t="s">
        <v>5890</v>
      </c>
      <c r="E1523" s="295" t="s">
        <v>4050</v>
      </c>
      <c r="F1523" s="295" t="s">
        <v>5891</v>
      </c>
      <c r="G1523" s="295" t="s">
        <v>168</v>
      </c>
      <c r="H1523" s="295" t="s">
        <v>1632</v>
      </c>
      <c r="I1523" s="295" t="s">
        <v>1714</v>
      </c>
      <c r="J1523" s="295" t="s">
        <v>231</v>
      </c>
      <c r="K1523" s="295" t="s">
        <v>1892</v>
      </c>
      <c r="L1523" s="286">
        <v>0</v>
      </c>
      <c r="M1523" s="295" t="s">
        <v>16372</v>
      </c>
    </row>
    <row r="1524" spans="1:13" ht="15" customHeight="1" x14ac:dyDescent="0.25">
      <c r="A1524" s="295" t="s">
        <v>5970</v>
      </c>
      <c r="B1524" s="295" t="s">
        <v>5970</v>
      </c>
      <c r="C1524" s="295" t="s">
        <v>5971</v>
      </c>
      <c r="D1524" s="295" t="s">
        <v>5971</v>
      </c>
      <c r="E1524" s="295" t="s">
        <v>1606</v>
      </c>
      <c r="F1524" s="295" t="s">
        <v>5972</v>
      </c>
      <c r="G1524" s="295" t="s">
        <v>168</v>
      </c>
      <c r="H1524" s="295" t="s">
        <v>1589</v>
      </c>
      <c r="I1524" s="295" t="s">
        <v>1714</v>
      </c>
      <c r="J1524" s="295" t="s">
        <v>231</v>
      </c>
      <c r="K1524" s="295" t="s">
        <v>1892</v>
      </c>
      <c r="L1524" s="286">
        <v>3</v>
      </c>
      <c r="M1524" s="295" t="s">
        <v>171</v>
      </c>
    </row>
    <row r="1525" spans="1:13" ht="15" customHeight="1" x14ac:dyDescent="0.25">
      <c r="A1525" s="295" t="s">
        <v>5973</v>
      </c>
      <c r="B1525" s="295" t="s">
        <v>5921</v>
      </c>
      <c r="C1525" s="295" t="s">
        <v>5974</v>
      </c>
      <c r="D1525" s="295" t="s">
        <v>5922</v>
      </c>
      <c r="E1525" s="295" t="s">
        <v>5975</v>
      </c>
      <c r="F1525" s="295" t="s">
        <v>5923</v>
      </c>
      <c r="G1525" s="295" t="s">
        <v>1678</v>
      </c>
      <c r="H1525" s="295" t="s">
        <v>1632</v>
      </c>
      <c r="I1525" s="295" t="s">
        <v>1714</v>
      </c>
      <c r="J1525" s="295" t="s">
        <v>231</v>
      </c>
      <c r="K1525" s="295" t="s">
        <v>1892</v>
      </c>
      <c r="L1525" s="286">
        <v>4</v>
      </c>
      <c r="M1525" s="295" t="s">
        <v>171</v>
      </c>
    </row>
    <row r="1526" spans="1:13" ht="15" customHeight="1" x14ac:dyDescent="0.25">
      <c r="A1526" s="295" t="s">
        <v>5976</v>
      </c>
      <c r="B1526" s="295" t="s">
        <v>5976</v>
      </c>
      <c r="C1526" s="295" t="s">
        <v>5977</v>
      </c>
      <c r="D1526" s="295" t="s">
        <v>5977</v>
      </c>
      <c r="E1526" s="295" t="s">
        <v>2378</v>
      </c>
      <c r="F1526" s="295" t="s">
        <v>5978</v>
      </c>
      <c r="G1526" s="295" t="s">
        <v>168</v>
      </c>
      <c r="H1526" s="295" t="s">
        <v>1589</v>
      </c>
      <c r="I1526" s="295" t="s">
        <v>1714</v>
      </c>
      <c r="J1526" s="295" t="s">
        <v>231</v>
      </c>
      <c r="K1526" s="295" t="s">
        <v>1892</v>
      </c>
      <c r="L1526" s="286">
        <v>10</v>
      </c>
      <c r="M1526" s="295" t="s">
        <v>171</v>
      </c>
    </row>
    <row r="1527" spans="1:13" ht="15" customHeight="1" x14ac:dyDescent="0.25">
      <c r="A1527" s="295" t="s">
        <v>5979</v>
      </c>
      <c r="B1527" s="295" t="s">
        <v>5979</v>
      </c>
      <c r="C1527" s="295" t="s">
        <v>5980</v>
      </c>
      <c r="D1527" s="295" t="s">
        <v>5980</v>
      </c>
      <c r="E1527" s="295" t="s">
        <v>2168</v>
      </c>
      <c r="F1527" s="295" t="s">
        <v>5981</v>
      </c>
      <c r="G1527" s="295" t="s">
        <v>1676</v>
      </c>
      <c r="H1527" s="295" t="s">
        <v>1589</v>
      </c>
      <c r="I1527" s="295" t="s">
        <v>1714</v>
      </c>
      <c r="J1527" s="295" t="s">
        <v>231</v>
      </c>
      <c r="K1527" s="295" t="s">
        <v>1892</v>
      </c>
      <c r="L1527" s="287">
        <v>5</v>
      </c>
      <c r="M1527" s="295" t="s">
        <v>171</v>
      </c>
    </row>
    <row r="1528" spans="1:13" ht="15" customHeight="1" x14ac:dyDescent="0.25">
      <c r="A1528" s="295" t="s">
        <v>5982</v>
      </c>
      <c r="B1528" s="295" t="s">
        <v>5982</v>
      </c>
      <c r="C1528" s="295" t="s">
        <v>5983</v>
      </c>
      <c r="D1528" s="295" t="s">
        <v>5983</v>
      </c>
      <c r="E1528" s="295" t="s">
        <v>2168</v>
      </c>
      <c r="F1528" s="295" t="s">
        <v>5981</v>
      </c>
      <c r="G1528" s="295" t="s">
        <v>1678</v>
      </c>
      <c r="H1528" s="295" t="s">
        <v>1589</v>
      </c>
      <c r="I1528" s="295" t="s">
        <v>1714</v>
      </c>
      <c r="J1528" s="295" t="s">
        <v>231</v>
      </c>
      <c r="K1528" s="295" t="s">
        <v>1892</v>
      </c>
      <c r="L1528" s="286">
        <v>5</v>
      </c>
      <c r="M1528" s="295" t="s">
        <v>171</v>
      </c>
    </row>
    <row r="1529" spans="1:13" ht="15" customHeight="1" x14ac:dyDescent="0.25">
      <c r="A1529" s="295" t="s">
        <v>5984</v>
      </c>
      <c r="B1529" s="295" t="s">
        <v>5984</v>
      </c>
      <c r="C1529" s="295" t="s">
        <v>5985</v>
      </c>
      <c r="D1529" s="295" t="s">
        <v>5985</v>
      </c>
      <c r="E1529" s="295" t="s">
        <v>4050</v>
      </c>
      <c r="F1529" s="295" t="s">
        <v>5986</v>
      </c>
      <c r="G1529" s="295" t="s">
        <v>168</v>
      </c>
      <c r="H1529" s="295" t="s">
        <v>1589</v>
      </c>
      <c r="I1529" s="295" t="s">
        <v>1714</v>
      </c>
      <c r="J1529" s="295" t="s">
        <v>231</v>
      </c>
      <c r="K1529" s="295" t="s">
        <v>1892</v>
      </c>
      <c r="L1529" s="286">
        <v>4</v>
      </c>
      <c r="M1529" s="295" t="s">
        <v>171</v>
      </c>
    </row>
    <row r="1530" spans="1:13" ht="15" customHeight="1" x14ac:dyDescent="0.25">
      <c r="A1530" s="295" t="s">
        <v>5987</v>
      </c>
      <c r="B1530" s="295" t="s">
        <v>5987</v>
      </c>
      <c r="C1530" s="295" t="s">
        <v>5988</v>
      </c>
      <c r="D1530" s="295" t="s">
        <v>5988</v>
      </c>
      <c r="E1530" s="295" t="s">
        <v>5989</v>
      </c>
      <c r="F1530" s="295" t="s">
        <v>5990</v>
      </c>
      <c r="G1530" s="295" t="s">
        <v>168</v>
      </c>
      <c r="H1530" s="295" t="s">
        <v>1589</v>
      </c>
      <c r="I1530" s="295" t="s">
        <v>1714</v>
      </c>
      <c r="J1530" s="295" t="s">
        <v>231</v>
      </c>
      <c r="K1530" s="295" t="s">
        <v>1892</v>
      </c>
      <c r="L1530" s="286">
        <v>5</v>
      </c>
      <c r="M1530" s="295" t="s">
        <v>171</v>
      </c>
    </row>
    <row r="1531" spans="1:13" ht="15" customHeight="1" x14ac:dyDescent="0.25">
      <c r="A1531" s="295" t="s">
        <v>5991</v>
      </c>
      <c r="B1531" s="295" t="s">
        <v>5991</v>
      </c>
      <c r="C1531" s="295" t="s">
        <v>5992</v>
      </c>
      <c r="D1531" s="295" t="s">
        <v>5992</v>
      </c>
      <c r="E1531" s="295" t="s">
        <v>5993</v>
      </c>
      <c r="F1531" s="295" t="s">
        <v>5994</v>
      </c>
      <c r="G1531" s="295" t="s">
        <v>168</v>
      </c>
      <c r="H1531" s="295" t="s">
        <v>1589</v>
      </c>
      <c r="I1531" s="295" t="s">
        <v>1714</v>
      </c>
      <c r="J1531" s="295" t="s">
        <v>231</v>
      </c>
      <c r="K1531" s="295" t="s">
        <v>1892</v>
      </c>
      <c r="L1531" s="286">
        <v>6</v>
      </c>
      <c r="M1531" s="295" t="s">
        <v>171</v>
      </c>
    </row>
    <row r="1532" spans="1:13" ht="15" customHeight="1" x14ac:dyDescent="0.25">
      <c r="A1532" s="295" t="s">
        <v>5995</v>
      </c>
      <c r="B1532" s="295" t="s">
        <v>5995</v>
      </c>
      <c r="C1532" s="295" t="s">
        <v>5996</v>
      </c>
      <c r="D1532" s="295" t="s">
        <v>5996</v>
      </c>
      <c r="E1532" s="295" t="s">
        <v>5997</v>
      </c>
      <c r="F1532" s="295" t="s">
        <v>5998</v>
      </c>
      <c r="G1532" s="295" t="s">
        <v>168</v>
      </c>
      <c r="H1532" s="295" t="s">
        <v>1589</v>
      </c>
      <c r="I1532" s="295" t="s">
        <v>1714</v>
      </c>
      <c r="J1532" s="295" t="s">
        <v>231</v>
      </c>
      <c r="K1532" s="295" t="s">
        <v>1892</v>
      </c>
      <c r="L1532" s="286">
        <v>5</v>
      </c>
      <c r="M1532" s="295" t="s">
        <v>171</v>
      </c>
    </row>
    <row r="1533" spans="1:13" ht="15" customHeight="1" x14ac:dyDescent="0.25">
      <c r="A1533" s="295" t="s">
        <v>5999</v>
      </c>
      <c r="B1533" s="295" t="s">
        <v>5999</v>
      </c>
      <c r="C1533" s="295" t="s">
        <v>6000</v>
      </c>
      <c r="D1533" s="295" t="s">
        <v>6000</v>
      </c>
      <c r="E1533" s="295" t="s">
        <v>2455</v>
      </c>
      <c r="F1533" s="295" t="s">
        <v>6001</v>
      </c>
      <c r="G1533" s="295" t="s">
        <v>168</v>
      </c>
      <c r="H1533" s="295" t="s">
        <v>1589</v>
      </c>
      <c r="I1533" s="295" t="s">
        <v>1714</v>
      </c>
      <c r="J1533" s="295" t="s">
        <v>231</v>
      </c>
      <c r="K1533" s="295" t="s">
        <v>1892</v>
      </c>
      <c r="L1533" s="286">
        <v>5</v>
      </c>
      <c r="M1533" s="295" t="s">
        <v>171</v>
      </c>
    </row>
    <row r="1534" spans="1:13" ht="15" customHeight="1" x14ac:dyDescent="0.25">
      <c r="A1534" s="295" t="s">
        <v>6002</v>
      </c>
      <c r="B1534" s="295" t="s">
        <v>6002</v>
      </c>
      <c r="C1534" s="295" t="s">
        <v>6003</v>
      </c>
      <c r="D1534" s="295" t="s">
        <v>6003</v>
      </c>
      <c r="E1534" s="295" t="s">
        <v>1606</v>
      </c>
      <c r="F1534" s="295" t="s">
        <v>6004</v>
      </c>
      <c r="G1534" s="295" t="s">
        <v>1594</v>
      </c>
      <c r="H1534" s="295" t="s">
        <v>1589</v>
      </c>
      <c r="I1534" s="295" t="s">
        <v>1714</v>
      </c>
      <c r="J1534" s="295" t="s">
        <v>231</v>
      </c>
      <c r="L1534" s="286">
        <v>3</v>
      </c>
      <c r="M1534" s="295" t="s">
        <v>171</v>
      </c>
    </row>
    <row r="1535" spans="1:13" ht="15" customHeight="1" x14ac:dyDescent="0.25">
      <c r="A1535" s="295" t="s">
        <v>6005</v>
      </c>
      <c r="B1535" s="295" t="s">
        <v>6005</v>
      </c>
      <c r="C1535" s="295" t="s">
        <v>6006</v>
      </c>
      <c r="D1535" s="295" t="s">
        <v>6006</v>
      </c>
      <c r="E1535" s="295" t="s">
        <v>1606</v>
      </c>
      <c r="F1535" s="295" t="s">
        <v>6007</v>
      </c>
      <c r="G1535" s="295" t="s">
        <v>168</v>
      </c>
      <c r="H1535" s="295" t="s">
        <v>1589</v>
      </c>
      <c r="I1535" s="295" t="s">
        <v>1714</v>
      </c>
      <c r="J1535" s="295" t="s">
        <v>231</v>
      </c>
      <c r="K1535" s="295" t="s">
        <v>1892</v>
      </c>
      <c r="L1535" s="286">
        <v>1</v>
      </c>
      <c r="M1535" s="295" t="s">
        <v>171</v>
      </c>
    </row>
    <row r="1536" spans="1:13" ht="15" customHeight="1" x14ac:dyDescent="0.25">
      <c r="A1536" s="295" t="s">
        <v>6008</v>
      </c>
      <c r="B1536" s="295" t="s">
        <v>6008</v>
      </c>
      <c r="C1536" s="295" t="s">
        <v>6009</v>
      </c>
      <c r="D1536" s="295" t="s">
        <v>6009</v>
      </c>
      <c r="E1536" s="295" t="s">
        <v>1606</v>
      </c>
      <c r="F1536" s="295" t="s">
        <v>6010</v>
      </c>
      <c r="G1536" s="295" t="s">
        <v>168</v>
      </c>
      <c r="H1536" s="295" t="s">
        <v>1589</v>
      </c>
      <c r="I1536" s="295" t="s">
        <v>1714</v>
      </c>
      <c r="J1536" s="295" t="s">
        <v>231</v>
      </c>
      <c r="K1536" s="295" t="s">
        <v>1892</v>
      </c>
      <c r="L1536" s="286">
        <v>1</v>
      </c>
      <c r="M1536" s="295" t="s">
        <v>171</v>
      </c>
    </row>
    <row r="1537" spans="1:13" s="296" customFormat="1" ht="15" customHeight="1" x14ac:dyDescent="0.25">
      <c r="A1537" s="295" t="s">
        <v>6011</v>
      </c>
      <c r="B1537" s="295" t="s">
        <v>5945</v>
      </c>
      <c r="C1537" s="295" t="s">
        <v>6012</v>
      </c>
      <c r="D1537" s="295" t="s">
        <v>5947</v>
      </c>
      <c r="E1537" s="295" t="s">
        <v>6013</v>
      </c>
      <c r="F1537" s="295" t="s">
        <v>5949</v>
      </c>
      <c r="G1537" s="295" t="s">
        <v>168</v>
      </c>
      <c r="H1537" s="295" t="s">
        <v>1632</v>
      </c>
      <c r="I1537" s="295" t="s">
        <v>1714</v>
      </c>
      <c r="J1537" s="295" t="s">
        <v>231</v>
      </c>
      <c r="K1537" s="295" t="s">
        <v>1892</v>
      </c>
      <c r="L1537" s="286">
        <v>2</v>
      </c>
      <c r="M1537" s="295" t="s">
        <v>171</v>
      </c>
    </row>
    <row r="1538" spans="1:13" ht="15" customHeight="1" x14ac:dyDescent="0.25">
      <c r="A1538" s="295" t="s">
        <v>6014</v>
      </c>
      <c r="B1538" s="295" t="s">
        <v>6014</v>
      </c>
      <c r="C1538" s="295" t="s">
        <v>6015</v>
      </c>
      <c r="D1538" s="295" t="s">
        <v>6015</v>
      </c>
      <c r="E1538" s="295" t="s">
        <v>1774</v>
      </c>
      <c r="F1538" s="295" t="s">
        <v>6016</v>
      </c>
      <c r="G1538" s="295" t="s">
        <v>168</v>
      </c>
      <c r="H1538" s="295" t="s">
        <v>1589</v>
      </c>
      <c r="I1538" s="295" t="s">
        <v>1714</v>
      </c>
      <c r="J1538" s="295" t="s">
        <v>355</v>
      </c>
      <c r="K1538" s="295" t="s">
        <v>1603</v>
      </c>
      <c r="L1538" s="286">
        <v>8</v>
      </c>
      <c r="M1538" s="295" t="s">
        <v>171</v>
      </c>
    </row>
    <row r="1539" spans="1:13" ht="15" customHeight="1" x14ac:dyDescent="0.25">
      <c r="A1539" s="295" t="s">
        <v>6017</v>
      </c>
      <c r="B1539" s="295" t="s">
        <v>541</v>
      </c>
      <c r="C1539" s="295" t="s">
        <v>6018</v>
      </c>
      <c r="D1539" s="295" t="s">
        <v>6019</v>
      </c>
      <c r="E1539" s="295" t="s">
        <v>1606</v>
      </c>
      <c r="F1539" s="295" t="s">
        <v>6020</v>
      </c>
      <c r="G1539" s="295" t="s">
        <v>1676</v>
      </c>
      <c r="H1539" s="295" t="s">
        <v>1632</v>
      </c>
      <c r="I1539" s="295" t="s">
        <v>1714</v>
      </c>
      <c r="J1539" s="295" t="s">
        <v>355</v>
      </c>
      <c r="K1539" s="295" t="s">
        <v>1603</v>
      </c>
      <c r="L1539" s="287">
        <v>10</v>
      </c>
      <c r="M1539" s="295" t="s">
        <v>171</v>
      </c>
    </row>
    <row r="1540" spans="1:13" ht="15" customHeight="1" x14ac:dyDescent="0.25">
      <c r="A1540" s="295" t="s">
        <v>6021</v>
      </c>
      <c r="B1540" s="295" t="s">
        <v>6022</v>
      </c>
      <c r="C1540" s="295" t="s">
        <v>6023</v>
      </c>
      <c r="D1540" s="295" t="s">
        <v>6024</v>
      </c>
      <c r="E1540" s="295" t="s">
        <v>6025</v>
      </c>
      <c r="F1540" s="295" t="s">
        <v>6026</v>
      </c>
      <c r="G1540" s="295" t="s">
        <v>1678</v>
      </c>
      <c r="H1540" s="295" t="s">
        <v>1632</v>
      </c>
      <c r="I1540" s="295" t="s">
        <v>1714</v>
      </c>
      <c r="J1540" s="295" t="s">
        <v>355</v>
      </c>
      <c r="K1540" s="295" t="s">
        <v>1603</v>
      </c>
      <c r="L1540" s="286">
        <v>10</v>
      </c>
      <c r="M1540" s="295" t="s">
        <v>171</v>
      </c>
    </row>
    <row r="1541" spans="1:13" ht="15" customHeight="1" x14ac:dyDescent="0.25">
      <c r="A1541" s="295" t="s">
        <v>6027</v>
      </c>
      <c r="B1541" s="295" t="s">
        <v>539</v>
      </c>
      <c r="C1541" s="295" t="s">
        <v>6028</v>
      </c>
      <c r="D1541" s="295" t="s">
        <v>540</v>
      </c>
      <c r="E1541" s="295" t="s">
        <v>6029</v>
      </c>
      <c r="F1541" s="295" t="s">
        <v>6030</v>
      </c>
      <c r="G1541" s="295" t="s">
        <v>1678</v>
      </c>
      <c r="H1541" s="295" t="s">
        <v>1632</v>
      </c>
      <c r="I1541" s="295" t="s">
        <v>1714</v>
      </c>
      <c r="J1541" s="295" t="s">
        <v>355</v>
      </c>
      <c r="K1541" s="295" t="s">
        <v>1603</v>
      </c>
      <c r="L1541" s="286">
        <v>10</v>
      </c>
      <c r="M1541" s="295" t="s">
        <v>171</v>
      </c>
    </row>
    <row r="1542" spans="1:13" ht="15" customHeight="1" x14ac:dyDescent="0.25">
      <c r="A1542" s="295" t="s">
        <v>6031</v>
      </c>
      <c r="B1542" s="295" t="s">
        <v>6031</v>
      </c>
      <c r="C1542" s="295" t="s">
        <v>6032</v>
      </c>
      <c r="D1542" s="295" t="s">
        <v>6032</v>
      </c>
      <c r="E1542" s="295" t="s">
        <v>3049</v>
      </c>
      <c r="F1542" s="295" t="s">
        <v>6033</v>
      </c>
      <c r="G1542" s="295" t="s">
        <v>168</v>
      </c>
      <c r="H1542" s="295" t="s">
        <v>1589</v>
      </c>
      <c r="I1542" s="295" t="s">
        <v>1714</v>
      </c>
      <c r="J1542" s="295" t="s">
        <v>355</v>
      </c>
      <c r="K1542" s="295" t="s">
        <v>1603</v>
      </c>
      <c r="L1542" s="286">
        <v>10</v>
      </c>
      <c r="M1542" s="295" t="s">
        <v>171</v>
      </c>
    </row>
    <row r="1543" spans="1:13" ht="15" customHeight="1" x14ac:dyDescent="0.25">
      <c r="A1543" s="295" t="s">
        <v>541</v>
      </c>
      <c r="B1543" s="295" t="s">
        <v>541</v>
      </c>
      <c r="C1543" s="295" t="s">
        <v>6019</v>
      </c>
      <c r="D1543" s="295" t="s">
        <v>6019</v>
      </c>
      <c r="E1543" s="295" t="s">
        <v>3827</v>
      </c>
      <c r="F1543" s="295" t="s">
        <v>6034</v>
      </c>
      <c r="G1543" s="295" t="s">
        <v>1676</v>
      </c>
      <c r="H1543" s="295" t="s">
        <v>1589</v>
      </c>
      <c r="I1543" s="295" t="s">
        <v>1714</v>
      </c>
      <c r="J1543" s="295" t="s">
        <v>355</v>
      </c>
      <c r="K1543" s="295" t="s">
        <v>1603</v>
      </c>
      <c r="L1543" s="287">
        <v>10</v>
      </c>
      <c r="M1543" s="295" t="s">
        <v>171</v>
      </c>
    </row>
    <row r="1544" spans="1:13" ht="15" customHeight="1" x14ac:dyDescent="0.25">
      <c r="A1544" s="295" t="s">
        <v>6035</v>
      </c>
      <c r="B1544" s="295" t="s">
        <v>6035</v>
      </c>
      <c r="C1544" s="295" t="s">
        <v>6036</v>
      </c>
      <c r="D1544" s="295" t="s">
        <v>6036</v>
      </c>
      <c r="E1544" s="295" t="s">
        <v>6037</v>
      </c>
      <c r="F1544" s="295" t="s">
        <v>6038</v>
      </c>
      <c r="G1544" s="295" t="s">
        <v>1678</v>
      </c>
      <c r="H1544" s="295" t="s">
        <v>1589</v>
      </c>
      <c r="I1544" s="295" t="s">
        <v>1714</v>
      </c>
      <c r="J1544" s="295" t="s">
        <v>355</v>
      </c>
      <c r="K1544" s="295" t="s">
        <v>1603</v>
      </c>
      <c r="L1544" s="286">
        <v>10</v>
      </c>
      <c r="M1544" s="295" t="s">
        <v>171</v>
      </c>
    </row>
    <row r="1545" spans="1:13" ht="15" customHeight="1" x14ac:dyDescent="0.25">
      <c r="A1545" s="295" t="s">
        <v>6022</v>
      </c>
      <c r="B1545" s="295" t="s">
        <v>6022</v>
      </c>
      <c r="C1545" s="295" t="s">
        <v>6024</v>
      </c>
      <c r="D1545" s="295" t="s">
        <v>6024</v>
      </c>
      <c r="E1545" s="295" t="s">
        <v>3827</v>
      </c>
      <c r="F1545" s="295" t="s">
        <v>6026</v>
      </c>
      <c r="G1545" s="295" t="s">
        <v>1678</v>
      </c>
      <c r="H1545" s="295" t="s">
        <v>1589</v>
      </c>
      <c r="I1545" s="295" t="s">
        <v>1714</v>
      </c>
      <c r="J1545" s="295" t="s">
        <v>355</v>
      </c>
      <c r="K1545" s="295" t="s">
        <v>1603</v>
      </c>
      <c r="L1545" s="286">
        <v>10</v>
      </c>
      <c r="M1545" s="295" t="s">
        <v>171</v>
      </c>
    </row>
    <row r="1546" spans="1:13" ht="15" customHeight="1" x14ac:dyDescent="0.25">
      <c r="A1546" s="295" t="s">
        <v>539</v>
      </c>
      <c r="B1546" s="295" t="s">
        <v>539</v>
      </c>
      <c r="C1546" s="295" t="s">
        <v>540</v>
      </c>
      <c r="D1546" s="295" t="s">
        <v>540</v>
      </c>
      <c r="E1546" s="295" t="s">
        <v>6039</v>
      </c>
      <c r="F1546" s="295" t="s">
        <v>6030</v>
      </c>
      <c r="G1546" s="295" t="s">
        <v>1678</v>
      </c>
      <c r="H1546" s="295" t="s">
        <v>1589</v>
      </c>
      <c r="I1546" s="295" t="s">
        <v>1714</v>
      </c>
      <c r="J1546" s="295" t="s">
        <v>355</v>
      </c>
      <c r="K1546" s="295" t="s">
        <v>1603</v>
      </c>
      <c r="L1546" s="286">
        <v>10</v>
      </c>
      <c r="M1546" s="295" t="s">
        <v>171</v>
      </c>
    </row>
    <row r="1547" spans="1:13" ht="15" customHeight="1" x14ac:dyDescent="0.25">
      <c r="A1547" s="295" t="s">
        <v>6040</v>
      </c>
      <c r="B1547" s="295" t="s">
        <v>6040</v>
      </c>
      <c r="C1547" s="295" t="s">
        <v>6041</v>
      </c>
      <c r="D1547" s="295" t="s">
        <v>6041</v>
      </c>
      <c r="E1547" s="295" t="s">
        <v>2222</v>
      </c>
      <c r="F1547" s="295" t="s">
        <v>6042</v>
      </c>
      <c r="G1547" s="295" t="s">
        <v>168</v>
      </c>
      <c r="H1547" s="295" t="s">
        <v>1589</v>
      </c>
      <c r="I1547" s="295" t="s">
        <v>1714</v>
      </c>
      <c r="J1547" s="295" t="s">
        <v>355</v>
      </c>
      <c r="K1547" s="295" t="s">
        <v>1603</v>
      </c>
      <c r="L1547" s="286">
        <v>10</v>
      </c>
      <c r="M1547" s="295" t="s">
        <v>171</v>
      </c>
    </row>
    <row r="1548" spans="1:13" ht="15" customHeight="1" x14ac:dyDescent="0.25">
      <c r="A1548" s="295" t="s">
        <v>6043</v>
      </c>
      <c r="B1548" s="295" t="s">
        <v>6043</v>
      </c>
      <c r="C1548" s="295" t="s">
        <v>6044</v>
      </c>
      <c r="D1548" s="295" t="s">
        <v>6044</v>
      </c>
      <c r="E1548" s="295" t="s">
        <v>1606</v>
      </c>
      <c r="F1548" s="295" t="s">
        <v>6045</v>
      </c>
      <c r="G1548" s="295" t="s">
        <v>1594</v>
      </c>
      <c r="H1548" s="295" t="s">
        <v>1589</v>
      </c>
      <c r="I1548" s="295" t="s">
        <v>1714</v>
      </c>
      <c r="J1548" s="295" t="s">
        <v>355</v>
      </c>
      <c r="L1548" s="286">
        <v>10</v>
      </c>
      <c r="M1548" s="295" t="s">
        <v>171</v>
      </c>
    </row>
    <row r="1549" spans="1:13" ht="15" customHeight="1" x14ac:dyDescent="0.25">
      <c r="A1549" s="295" t="s">
        <v>6046</v>
      </c>
      <c r="B1549" s="295" t="s">
        <v>6046</v>
      </c>
      <c r="C1549" s="295" t="s">
        <v>6047</v>
      </c>
      <c r="D1549" s="295" t="s">
        <v>6047</v>
      </c>
      <c r="E1549" s="295" t="s">
        <v>1606</v>
      </c>
      <c r="F1549" s="295" t="s">
        <v>6048</v>
      </c>
      <c r="G1549" s="295" t="s">
        <v>168</v>
      </c>
      <c r="H1549" s="295" t="s">
        <v>1589</v>
      </c>
      <c r="I1549" s="295" t="s">
        <v>1598</v>
      </c>
      <c r="J1549" s="295" t="s">
        <v>6049</v>
      </c>
      <c r="K1549" s="295" t="s">
        <v>1230</v>
      </c>
      <c r="L1549" s="286">
        <v>0</v>
      </c>
      <c r="M1549" s="295" t="s">
        <v>16372</v>
      </c>
    </row>
    <row r="1550" spans="1:13" ht="15" customHeight="1" x14ac:dyDescent="0.25">
      <c r="A1550" s="295" t="s">
        <v>6050</v>
      </c>
      <c r="B1550" s="295" t="s">
        <v>6050</v>
      </c>
      <c r="C1550" s="295" t="s">
        <v>6051</v>
      </c>
      <c r="D1550" s="295" t="s">
        <v>6051</v>
      </c>
      <c r="E1550" s="295" t="s">
        <v>6052</v>
      </c>
      <c r="F1550" s="295" t="s">
        <v>6053</v>
      </c>
      <c r="G1550" s="295" t="s">
        <v>1594</v>
      </c>
      <c r="H1550" s="295" t="s">
        <v>1589</v>
      </c>
      <c r="I1550" s="295" t="s">
        <v>1598</v>
      </c>
      <c r="J1550" s="295" t="s">
        <v>6049</v>
      </c>
      <c r="L1550" s="286">
        <v>0</v>
      </c>
      <c r="M1550" s="295" t="s">
        <v>16372</v>
      </c>
    </row>
    <row r="1551" spans="1:13" ht="15" customHeight="1" x14ac:dyDescent="0.25">
      <c r="A1551" s="295" t="s">
        <v>16630</v>
      </c>
      <c r="B1551" s="295" t="s">
        <v>16630</v>
      </c>
      <c r="C1551" s="295" t="s">
        <v>17199</v>
      </c>
      <c r="D1551" s="295" t="s">
        <v>17199</v>
      </c>
      <c r="E1551" s="295" t="s">
        <v>17730</v>
      </c>
      <c r="G1551" s="295" t="s">
        <v>168</v>
      </c>
      <c r="H1551" s="295" t="s">
        <v>1589</v>
      </c>
      <c r="I1551" s="295" t="s">
        <v>14673</v>
      </c>
      <c r="J1551" s="295" t="s">
        <v>17925</v>
      </c>
      <c r="K1551" s="295" t="s">
        <v>14674</v>
      </c>
      <c r="L1551" s="287">
        <v>7</v>
      </c>
      <c r="M1551" s="295" t="s">
        <v>171</v>
      </c>
    </row>
    <row r="1552" spans="1:13" ht="15" customHeight="1" x14ac:dyDescent="0.25">
      <c r="A1552" s="295" t="s">
        <v>16631</v>
      </c>
      <c r="B1552" s="295" t="s">
        <v>16631</v>
      </c>
      <c r="C1552" s="295" t="s">
        <v>17200</v>
      </c>
      <c r="D1552" s="295" t="s">
        <v>17200</v>
      </c>
      <c r="E1552" s="295" t="s">
        <v>17731</v>
      </c>
      <c r="G1552" s="295" t="s">
        <v>168</v>
      </c>
      <c r="H1552" s="295" t="s">
        <v>1589</v>
      </c>
      <c r="I1552" s="295" t="s">
        <v>14673</v>
      </c>
      <c r="J1552" s="295" t="s">
        <v>17925</v>
      </c>
      <c r="K1552" s="295" t="s">
        <v>14674</v>
      </c>
      <c r="L1552" s="287">
        <v>7</v>
      </c>
      <c r="M1552" s="295" t="s">
        <v>171</v>
      </c>
    </row>
    <row r="1553" spans="1:13" ht="15" customHeight="1" x14ac:dyDescent="0.25">
      <c r="A1553" s="295" t="s">
        <v>16629</v>
      </c>
      <c r="B1553" s="295" t="s">
        <v>16629</v>
      </c>
      <c r="C1553" s="295" t="s">
        <v>17198</v>
      </c>
      <c r="D1553" s="295" t="s">
        <v>17198</v>
      </c>
      <c r="G1553" s="295" t="s">
        <v>1594</v>
      </c>
      <c r="H1553" s="295" t="s">
        <v>1589</v>
      </c>
      <c r="I1553" s="295" t="s">
        <v>14673</v>
      </c>
      <c r="J1553" s="295" t="s">
        <v>17925</v>
      </c>
      <c r="K1553" s="295" t="s">
        <v>14674</v>
      </c>
      <c r="L1553" s="287">
        <v>7</v>
      </c>
      <c r="M1553" s="295" t="s">
        <v>171</v>
      </c>
    </row>
    <row r="1554" spans="1:13" ht="15" customHeight="1" x14ac:dyDescent="0.25">
      <c r="A1554" s="295" t="s">
        <v>6054</v>
      </c>
      <c r="B1554" s="295" t="s">
        <v>6055</v>
      </c>
      <c r="C1554" s="295" t="s">
        <v>6056</v>
      </c>
      <c r="D1554" s="295" t="s">
        <v>6057</v>
      </c>
      <c r="E1554" s="295" t="s">
        <v>6058</v>
      </c>
      <c r="F1554" s="295" t="s">
        <v>6059</v>
      </c>
      <c r="G1554" s="295" t="s">
        <v>1738</v>
      </c>
      <c r="H1554" s="295" t="s">
        <v>1632</v>
      </c>
      <c r="I1554" s="295" t="s">
        <v>1598</v>
      </c>
      <c r="J1554" s="295" t="s">
        <v>180</v>
      </c>
      <c r="K1554" s="295" t="s">
        <v>1603</v>
      </c>
      <c r="L1554" s="286">
        <v>10</v>
      </c>
      <c r="M1554" s="295" t="s">
        <v>171</v>
      </c>
    </row>
    <row r="1555" spans="1:13" ht="15" customHeight="1" x14ac:dyDescent="0.25">
      <c r="A1555" s="295" t="s">
        <v>6060</v>
      </c>
      <c r="B1555" s="295" t="s">
        <v>6060</v>
      </c>
      <c r="C1555" s="295" t="s">
        <v>6061</v>
      </c>
      <c r="D1555" s="295" t="s">
        <v>6061</v>
      </c>
      <c r="E1555" s="295" t="s">
        <v>2501</v>
      </c>
      <c r="F1555" s="295" t="s">
        <v>6062</v>
      </c>
      <c r="G1555" s="295" t="s">
        <v>168</v>
      </c>
      <c r="H1555" s="295" t="s">
        <v>1589</v>
      </c>
      <c r="I1555" s="295" t="s">
        <v>1746</v>
      </c>
      <c r="J1555" s="295" t="s">
        <v>581</v>
      </c>
      <c r="K1555" s="295" t="s">
        <v>1603</v>
      </c>
      <c r="L1555" s="286">
        <v>8</v>
      </c>
      <c r="M1555" s="295" t="s">
        <v>171</v>
      </c>
    </row>
    <row r="1556" spans="1:13" ht="15" customHeight="1" x14ac:dyDescent="0.25">
      <c r="A1556" s="295" t="s">
        <v>6063</v>
      </c>
      <c r="B1556" s="295" t="s">
        <v>6063</v>
      </c>
      <c r="C1556" s="295" t="s">
        <v>6064</v>
      </c>
      <c r="D1556" s="295" t="s">
        <v>6064</v>
      </c>
      <c r="E1556" s="295" t="s">
        <v>6065</v>
      </c>
      <c r="F1556" s="295" t="s">
        <v>6066</v>
      </c>
      <c r="G1556" s="295" t="s">
        <v>168</v>
      </c>
      <c r="H1556" s="295" t="s">
        <v>1589</v>
      </c>
      <c r="I1556" s="295" t="s">
        <v>1746</v>
      </c>
      <c r="J1556" s="295" t="s">
        <v>581</v>
      </c>
      <c r="K1556" s="295" t="s">
        <v>1603</v>
      </c>
      <c r="L1556" s="286">
        <v>8</v>
      </c>
      <c r="M1556" s="295" t="s">
        <v>171</v>
      </c>
    </row>
    <row r="1557" spans="1:13" ht="15" customHeight="1" x14ac:dyDescent="0.25">
      <c r="A1557" s="295" t="s">
        <v>6067</v>
      </c>
      <c r="B1557" s="295" t="s">
        <v>6067</v>
      </c>
      <c r="C1557" s="295" t="s">
        <v>6068</v>
      </c>
      <c r="D1557" s="295" t="s">
        <v>6068</v>
      </c>
      <c r="E1557" s="295" t="s">
        <v>6069</v>
      </c>
      <c r="F1557" s="295" t="s">
        <v>6070</v>
      </c>
      <c r="G1557" s="295" t="s">
        <v>1594</v>
      </c>
      <c r="H1557" s="295" t="s">
        <v>1589</v>
      </c>
      <c r="I1557" s="295" t="s">
        <v>1746</v>
      </c>
      <c r="J1557" s="295" t="s">
        <v>581</v>
      </c>
      <c r="L1557" s="286">
        <v>8</v>
      </c>
      <c r="M1557" s="295" t="s">
        <v>171</v>
      </c>
    </row>
    <row r="1558" spans="1:13" ht="15" customHeight="1" x14ac:dyDescent="0.25">
      <c r="A1558" s="295" t="s">
        <v>6071</v>
      </c>
      <c r="B1558" s="295" t="s">
        <v>6071</v>
      </c>
      <c r="C1558" s="295" t="s">
        <v>6072</v>
      </c>
      <c r="D1558" s="295" t="s">
        <v>6072</v>
      </c>
      <c r="E1558" s="295" t="s">
        <v>6073</v>
      </c>
      <c r="F1558" s="295" t="s">
        <v>6074</v>
      </c>
      <c r="G1558" s="295" t="s">
        <v>168</v>
      </c>
      <c r="H1558" s="295" t="s">
        <v>1589</v>
      </c>
      <c r="I1558" s="295" t="s">
        <v>1746</v>
      </c>
      <c r="J1558" s="295" t="s">
        <v>581</v>
      </c>
      <c r="K1558" s="295" t="s">
        <v>1603</v>
      </c>
      <c r="L1558" s="286">
        <v>7</v>
      </c>
      <c r="M1558" s="295" t="s">
        <v>171</v>
      </c>
    </row>
    <row r="1559" spans="1:13" ht="15" customHeight="1" x14ac:dyDescent="0.25">
      <c r="A1559" s="295" t="s">
        <v>542</v>
      </c>
      <c r="B1559" s="295" t="s">
        <v>542</v>
      </c>
      <c r="C1559" s="295" t="s">
        <v>543</v>
      </c>
      <c r="D1559" s="295" t="s">
        <v>543</v>
      </c>
      <c r="E1559" s="295" t="s">
        <v>6075</v>
      </c>
      <c r="F1559" s="295" t="s">
        <v>6076</v>
      </c>
      <c r="G1559" s="295" t="s">
        <v>168</v>
      </c>
      <c r="H1559" s="295" t="s">
        <v>1589</v>
      </c>
      <c r="I1559" s="295" t="s">
        <v>1598</v>
      </c>
      <c r="J1559" s="295" t="s">
        <v>179</v>
      </c>
      <c r="K1559" s="295" t="s">
        <v>1230</v>
      </c>
      <c r="L1559" s="286">
        <v>0</v>
      </c>
      <c r="M1559" s="295" t="s">
        <v>16372</v>
      </c>
    </row>
    <row r="1560" spans="1:13" ht="15" customHeight="1" x14ac:dyDescent="0.25">
      <c r="A1560" s="295" t="s">
        <v>6077</v>
      </c>
      <c r="B1560" s="295" t="s">
        <v>6077</v>
      </c>
      <c r="C1560" s="295" t="s">
        <v>6078</v>
      </c>
      <c r="D1560" s="295" t="s">
        <v>6078</v>
      </c>
      <c r="E1560" s="295" t="s">
        <v>1927</v>
      </c>
      <c r="F1560" s="295" t="s">
        <v>6079</v>
      </c>
      <c r="G1560" s="295" t="s">
        <v>1594</v>
      </c>
      <c r="H1560" s="295" t="s">
        <v>1589</v>
      </c>
      <c r="I1560" s="295" t="s">
        <v>1598</v>
      </c>
      <c r="J1560" s="295" t="s">
        <v>179</v>
      </c>
      <c r="L1560" s="286">
        <v>0</v>
      </c>
      <c r="M1560" s="295" t="s">
        <v>16372</v>
      </c>
    </row>
    <row r="1561" spans="1:13" ht="15" customHeight="1" x14ac:dyDescent="0.25">
      <c r="A1561" s="295" t="s">
        <v>544</v>
      </c>
      <c r="B1561" s="295" t="s">
        <v>544</v>
      </c>
      <c r="C1561" s="295" t="s">
        <v>545</v>
      </c>
      <c r="D1561" s="295" t="s">
        <v>545</v>
      </c>
      <c r="E1561" s="295" t="s">
        <v>1606</v>
      </c>
      <c r="F1561" s="295" t="s">
        <v>6080</v>
      </c>
      <c r="G1561" s="295" t="s">
        <v>168</v>
      </c>
      <c r="H1561" s="295" t="s">
        <v>1589</v>
      </c>
      <c r="I1561" s="295" t="s">
        <v>1714</v>
      </c>
      <c r="J1561" s="295" t="s">
        <v>174</v>
      </c>
      <c r="K1561" s="295" t="s">
        <v>1892</v>
      </c>
      <c r="L1561" s="286">
        <v>0</v>
      </c>
      <c r="M1561" s="295" t="s">
        <v>16372</v>
      </c>
    </row>
    <row r="1562" spans="1:13" ht="15" customHeight="1" x14ac:dyDescent="0.25">
      <c r="A1562" s="295" t="s">
        <v>6081</v>
      </c>
      <c r="B1562" s="295" t="s">
        <v>6081</v>
      </c>
      <c r="C1562" s="295" t="s">
        <v>6082</v>
      </c>
      <c r="D1562" s="295" t="s">
        <v>6082</v>
      </c>
      <c r="E1562" s="295" t="s">
        <v>1606</v>
      </c>
      <c r="F1562" s="295" t="s">
        <v>6080</v>
      </c>
      <c r="G1562" s="295" t="s">
        <v>1594</v>
      </c>
      <c r="H1562" s="295" t="s">
        <v>1589</v>
      </c>
      <c r="I1562" s="295" t="s">
        <v>1714</v>
      </c>
      <c r="J1562" s="295" t="s">
        <v>174</v>
      </c>
      <c r="L1562" s="286">
        <v>0</v>
      </c>
      <c r="M1562" s="295" t="s">
        <v>16372</v>
      </c>
    </row>
    <row r="1563" spans="1:13" ht="15" customHeight="1" x14ac:dyDescent="0.25">
      <c r="A1563" s="295" t="s">
        <v>6083</v>
      </c>
      <c r="B1563" s="295" t="s">
        <v>6083</v>
      </c>
      <c r="C1563" s="295" t="s">
        <v>6084</v>
      </c>
      <c r="D1563" s="295" t="s">
        <v>6084</v>
      </c>
      <c r="E1563" s="295" t="s">
        <v>6085</v>
      </c>
      <c r="F1563" s="295" t="s">
        <v>6086</v>
      </c>
      <c r="G1563" s="295" t="s">
        <v>168</v>
      </c>
      <c r="H1563" s="295" t="s">
        <v>1589</v>
      </c>
      <c r="I1563" s="295" t="s">
        <v>1714</v>
      </c>
      <c r="J1563" s="295" t="s">
        <v>174</v>
      </c>
      <c r="K1563" s="295" t="s">
        <v>1892</v>
      </c>
      <c r="L1563" s="286">
        <v>0</v>
      </c>
      <c r="M1563" s="295" t="s">
        <v>16372</v>
      </c>
    </row>
    <row r="1564" spans="1:13" ht="15" customHeight="1" x14ac:dyDescent="0.25">
      <c r="A1564" s="295" t="s">
        <v>6087</v>
      </c>
      <c r="B1564" s="295" t="s">
        <v>6087</v>
      </c>
      <c r="C1564" s="295" t="s">
        <v>6088</v>
      </c>
      <c r="D1564" s="295" t="s">
        <v>6088</v>
      </c>
      <c r="E1564" s="295" t="s">
        <v>1779</v>
      </c>
      <c r="F1564" s="295" t="s">
        <v>6086</v>
      </c>
      <c r="G1564" s="295" t="s">
        <v>1594</v>
      </c>
      <c r="H1564" s="295" t="s">
        <v>1589</v>
      </c>
      <c r="I1564" s="295" t="s">
        <v>1714</v>
      </c>
      <c r="J1564" s="295" t="s">
        <v>174</v>
      </c>
      <c r="L1564" s="286">
        <v>0</v>
      </c>
      <c r="M1564" s="295" t="s">
        <v>16372</v>
      </c>
    </row>
    <row r="1565" spans="1:13" ht="15" customHeight="1" x14ac:dyDescent="0.25">
      <c r="A1565" s="295" t="s">
        <v>5294</v>
      </c>
      <c r="B1565" s="295" t="s">
        <v>5290</v>
      </c>
      <c r="C1565" s="295" t="s">
        <v>6089</v>
      </c>
      <c r="D1565" s="295" t="s">
        <v>5291</v>
      </c>
      <c r="E1565" s="295" t="s">
        <v>6090</v>
      </c>
      <c r="F1565" s="295" t="s">
        <v>6091</v>
      </c>
      <c r="G1565" s="295" t="s">
        <v>1594</v>
      </c>
      <c r="H1565" s="295" t="s">
        <v>1632</v>
      </c>
      <c r="I1565" s="295" t="s">
        <v>1714</v>
      </c>
      <c r="J1565" s="295" t="s">
        <v>355</v>
      </c>
      <c r="L1565" s="286">
        <v>9</v>
      </c>
      <c r="M1565" s="295" t="s">
        <v>171</v>
      </c>
    </row>
    <row r="1566" spans="1:13" ht="15" customHeight="1" x14ac:dyDescent="0.25">
      <c r="A1566" s="295" t="s">
        <v>5296</v>
      </c>
      <c r="B1566" s="295" t="s">
        <v>5296</v>
      </c>
      <c r="C1566" s="295" t="s">
        <v>5298</v>
      </c>
      <c r="D1566" s="295" t="s">
        <v>5298</v>
      </c>
      <c r="E1566" s="295" t="s">
        <v>6092</v>
      </c>
      <c r="F1566" s="295" t="s">
        <v>6093</v>
      </c>
      <c r="G1566" s="295" t="s">
        <v>168</v>
      </c>
      <c r="H1566" s="295" t="s">
        <v>1589</v>
      </c>
      <c r="I1566" s="295" t="s">
        <v>1714</v>
      </c>
      <c r="J1566" s="295" t="s">
        <v>355</v>
      </c>
      <c r="K1566" s="295" t="s">
        <v>1603</v>
      </c>
      <c r="L1566" s="286">
        <v>9</v>
      </c>
      <c r="M1566" s="295" t="s">
        <v>171</v>
      </c>
    </row>
    <row r="1567" spans="1:13" ht="15" customHeight="1" x14ac:dyDescent="0.25">
      <c r="A1567" s="295" t="s">
        <v>6094</v>
      </c>
      <c r="B1567" s="295" t="s">
        <v>6094</v>
      </c>
      <c r="C1567" s="295" t="s">
        <v>6095</v>
      </c>
      <c r="D1567" s="295" t="s">
        <v>6095</v>
      </c>
      <c r="E1567" s="295" t="s">
        <v>1606</v>
      </c>
      <c r="F1567" s="295" t="s">
        <v>6096</v>
      </c>
      <c r="G1567" s="295" t="s">
        <v>168</v>
      </c>
      <c r="H1567" s="295" t="s">
        <v>1589</v>
      </c>
      <c r="I1567" s="295" t="s">
        <v>1598</v>
      </c>
      <c r="J1567" s="295" t="s">
        <v>226</v>
      </c>
      <c r="K1567" s="295" t="s">
        <v>1603</v>
      </c>
      <c r="L1567" s="286">
        <v>10</v>
      </c>
      <c r="M1567" s="295" t="s">
        <v>171</v>
      </c>
    </row>
    <row r="1568" spans="1:13" ht="15" customHeight="1" x14ac:dyDescent="0.25">
      <c r="A1568" s="295" t="s">
        <v>6098</v>
      </c>
      <c r="B1568" s="295" t="s">
        <v>6098</v>
      </c>
      <c r="C1568" s="295" t="s">
        <v>6099</v>
      </c>
      <c r="D1568" s="295" t="s">
        <v>6099</v>
      </c>
      <c r="E1568" s="295" t="s">
        <v>1606</v>
      </c>
      <c r="F1568" s="295" t="s">
        <v>6100</v>
      </c>
      <c r="G1568" s="295" t="s">
        <v>1594</v>
      </c>
      <c r="H1568" s="295" t="s">
        <v>1589</v>
      </c>
      <c r="I1568" s="295" t="s">
        <v>1598</v>
      </c>
      <c r="J1568" s="295" t="s">
        <v>226</v>
      </c>
      <c r="L1568" s="286">
        <v>10</v>
      </c>
      <c r="M1568" s="295" t="s">
        <v>171</v>
      </c>
    </row>
    <row r="1569" spans="1:13" ht="15" customHeight="1" x14ac:dyDescent="0.25">
      <c r="A1569" s="295" t="s">
        <v>6101</v>
      </c>
      <c r="B1569" s="295" t="s">
        <v>6101</v>
      </c>
      <c r="C1569" s="295" t="s">
        <v>6102</v>
      </c>
      <c r="D1569" s="295" t="s">
        <v>6102</v>
      </c>
      <c r="E1569" s="295" t="s">
        <v>6103</v>
      </c>
      <c r="F1569" s="295" t="s">
        <v>6104</v>
      </c>
      <c r="G1569" s="295" t="s">
        <v>168</v>
      </c>
      <c r="H1569" s="295" t="s">
        <v>1589</v>
      </c>
      <c r="I1569" s="295" t="s">
        <v>1714</v>
      </c>
      <c r="J1569" s="295" t="s">
        <v>174</v>
      </c>
      <c r="K1569" s="295" t="s">
        <v>1892</v>
      </c>
      <c r="L1569" s="286">
        <v>5</v>
      </c>
      <c r="M1569" s="295" t="s">
        <v>171</v>
      </c>
    </row>
    <row r="1570" spans="1:13" ht="15" customHeight="1" x14ac:dyDescent="0.25">
      <c r="A1570" s="298" t="s">
        <v>6105</v>
      </c>
      <c r="B1570" s="295" t="s">
        <v>6105</v>
      </c>
      <c r="C1570" s="298" t="s">
        <v>6106</v>
      </c>
      <c r="D1570" s="298" t="s">
        <v>6106</v>
      </c>
      <c r="E1570" s="298" t="s">
        <v>6107</v>
      </c>
      <c r="F1570" s="298" t="s">
        <v>6108</v>
      </c>
      <c r="G1570" s="295" t="s">
        <v>168</v>
      </c>
      <c r="H1570" s="298" t="s">
        <v>1589</v>
      </c>
      <c r="I1570" s="295" t="s">
        <v>1714</v>
      </c>
      <c r="J1570" s="298" t="s">
        <v>174</v>
      </c>
      <c r="K1570" s="298" t="s">
        <v>1892</v>
      </c>
      <c r="L1570" s="288">
        <v>8</v>
      </c>
      <c r="M1570" s="295" t="s">
        <v>171</v>
      </c>
    </row>
    <row r="1571" spans="1:13" ht="15" customHeight="1" x14ac:dyDescent="0.25">
      <c r="A1571" s="295" t="s">
        <v>6110</v>
      </c>
      <c r="B1571" s="295" t="s">
        <v>6110</v>
      </c>
      <c r="C1571" s="295" t="s">
        <v>6111</v>
      </c>
      <c r="D1571" s="295" t="s">
        <v>6111</v>
      </c>
      <c r="E1571" s="295" t="s">
        <v>2665</v>
      </c>
      <c r="F1571" s="295" t="s">
        <v>6112</v>
      </c>
      <c r="G1571" s="295" t="s">
        <v>168</v>
      </c>
      <c r="H1571" s="295" t="s">
        <v>1589</v>
      </c>
      <c r="I1571" s="295" t="s">
        <v>1714</v>
      </c>
      <c r="J1571" s="295" t="s">
        <v>174</v>
      </c>
      <c r="K1571" s="295" t="s">
        <v>1892</v>
      </c>
      <c r="L1571" s="286">
        <v>8</v>
      </c>
      <c r="M1571" s="295" t="s">
        <v>171</v>
      </c>
    </row>
    <row r="1572" spans="1:13" ht="15" customHeight="1" x14ac:dyDescent="0.25">
      <c r="A1572" s="298" t="s">
        <v>6109</v>
      </c>
      <c r="B1572" s="295" t="s">
        <v>6105</v>
      </c>
      <c r="C1572" s="298" t="s">
        <v>6113</v>
      </c>
      <c r="D1572" s="298" t="s">
        <v>6106</v>
      </c>
      <c r="E1572" s="298" t="s">
        <v>6114</v>
      </c>
      <c r="F1572" s="298" t="s">
        <v>6115</v>
      </c>
      <c r="G1572" s="298" t="s">
        <v>1678</v>
      </c>
      <c r="H1572" s="298" t="s">
        <v>1632</v>
      </c>
      <c r="I1572" s="295" t="s">
        <v>1714</v>
      </c>
      <c r="J1572" s="298" t="s">
        <v>174</v>
      </c>
      <c r="K1572" s="298" t="s">
        <v>1892</v>
      </c>
      <c r="L1572" s="288">
        <v>8</v>
      </c>
      <c r="M1572" s="295" t="s">
        <v>171</v>
      </c>
    </row>
    <row r="1573" spans="1:13" ht="15" customHeight="1" x14ac:dyDescent="0.25">
      <c r="A1573" s="295" t="s">
        <v>6116</v>
      </c>
      <c r="B1573" s="295" t="s">
        <v>6116</v>
      </c>
      <c r="C1573" s="295" t="s">
        <v>548</v>
      </c>
      <c r="D1573" s="295" t="s">
        <v>548</v>
      </c>
      <c r="E1573" s="295" t="s">
        <v>6117</v>
      </c>
      <c r="F1573" s="295" t="s">
        <v>6118</v>
      </c>
      <c r="G1573" s="295" t="s">
        <v>1594</v>
      </c>
      <c r="H1573" s="295" t="s">
        <v>1589</v>
      </c>
      <c r="I1573" s="295" t="s">
        <v>1714</v>
      </c>
      <c r="J1573" s="295" t="s">
        <v>174</v>
      </c>
      <c r="L1573" s="286">
        <v>5</v>
      </c>
      <c r="M1573" s="295" t="s">
        <v>171</v>
      </c>
    </row>
    <row r="1574" spans="1:13" ht="15" customHeight="1" x14ac:dyDescent="0.25">
      <c r="A1574" s="295" t="s">
        <v>546</v>
      </c>
      <c r="B1574" s="295" t="s">
        <v>546</v>
      </c>
      <c r="C1574" s="295" t="s">
        <v>547</v>
      </c>
      <c r="D1574" s="295" t="s">
        <v>547</v>
      </c>
      <c r="E1574" s="295" t="s">
        <v>6119</v>
      </c>
      <c r="F1574" s="295" t="s">
        <v>6120</v>
      </c>
      <c r="G1574" s="295" t="s">
        <v>168</v>
      </c>
      <c r="H1574" s="295" t="s">
        <v>1589</v>
      </c>
      <c r="I1574" s="295" t="s">
        <v>1714</v>
      </c>
      <c r="J1574" s="295" t="s">
        <v>174</v>
      </c>
      <c r="K1574" s="295" t="s">
        <v>1892</v>
      </c>
      <c r="L1574" s="286">
        <v>3</v>
      </c>
      <c r="M1574" s="295" t="s">
        <v>171</v>
      </c>
    </row>
    <row r="1575" spans="1:13" ht="15" customHeight="1" x14ac:dyDescent="0.25">
      <c r="A1575" s="295" t="s">
        <v>6121</v>
      </c>
      <c r="B1575" s="295" t="s">
        <v>6122</v>
      </c>
      <c r="C1575" s="295" t="s">
        <v>6123</v>
      </c>
      <c r="D1575" s="295" t="s">
        <v>6124</v>
      </c>
      <c r="E1575" s="295" t="s">
        <v>6125</v>
      </c>
      <c r="F1575" s="295" t="s">
        <v>6126</v>
      </c>
      <c r="G1575" s="295" t="s">
        <v>168</v>
      </c>
      <c r="H1575" s="295" t="s">
        <v>1632</v>
      </c>
      <c r="I1575" s="295" t="s">
        <v>1598</v>
      </c>
      <c r="J1575" s="295" t="s">
        <v>226</v>
      </c>
      <c r="K1575" s="295" t="s">
        <v>1230</v>
      </c>
      <c r="L1575" s="286">
        <v>9</v>
      </c>
      <c r="M1575" s="295" t="s">
        <v>171</v>
      </c>
    </row>
    <row r="1576" spans="1:13" ht="15" customHeight="1" x14ac:dyDescent="0.25">
      <c r="A1576" s="295" t="s">
        <v>549</v>
      </c>
      <c r="B1576" s="295" t="s">
        <v>549</v>
      </c>
      <c r="C1576" s="295" t="s">
        <v>550</v>
      </c>
      <c r="D1576" s="295" t="s">
        <v>550</v>
      </c>
      <c r="E1576" s="295" t="s">
        <v>2595</v>
      </c>
      <c r="F1576" s="295" t="s">
        <v>6126</v>
      </c>
      <c r="G1576" s="295" t="s">
        <v>1676</v>
      </c>
      <c r="H1576" s="295" t="s">
        <v>1589</v>
      </c>
      <c r="I1576" s="295" t="s">
        <v>1598</v>
      </c>
      <c r="J1576" s="295" t="s">
        <v>226</v>
      </c>
      <c r="K1576" s="295" t="s">
        <v>1230</v>
      </c>
      <c r="L1576" s="286">
        <v>9</v>
      </c>
      <c r="M1576" s="295" t="s">
        <v>171</v>
      </c>
    </row>
    <row r="1577" spans="1:13" ht="15" customHeight="1" x14ac:dyDescent="0.25">
      <c r="A1577" s="295" t="s">
        <v>6122</v>
      </c>
      <c r="B1577" s="295" t="s">
        <v>6122</v>
      </c>
      <c r="C1577" s="295" t="s">
        <v>6124</v>
      </c>
      <c r="D1577" s="295" t="s">
        <v>6124</v>
      </c>
      <c r="E1577" s="295" t="s">
        <v>6127</v>
      </c>
      <c r="F1577" s="295" t="s">
        <v>6126</v>
      </c>
      <c r="G1577" s="295" t="s">
        <v>1738</v>
      </c>
      <c r="H1577" s="295" t="s">
        <v>1589</v>
      </c>
      <c r="I1577" s="295" t="s">
        <v>1598</v>
      </c>
      <c r="J1577" s="295" t="s">
        <v>226</v>
      </c>
      <c r="K1577" s="295" t="s">
        <v>1230</v>
      </c>
      <c r="L1577" s="286">
        <v>9</v>
      </c>
      <c r="M1577" s="295" t="s">
        <v>171</v>
      </c>
    </row>
    <row r="1578" spans="1:13" ht="15" customHeight="1" x14ac:dyDescent="0.25">
      <c r="A1578" s="295" t="s">
        <v>6129</v>
      </c>
      <c r="B1578" s="295" t="s">
        <v>6129</v>
      </c>
      <c r="C1578" s="295" t="s">
        <v>6130</v>
      </c>
      <c r="D1578" s="295" t="s">
        <v>6130</v>
      </c>
      <c r="E1578" s="295" t="s">
        <v>1618</v>
      </c>
      <c r="F1578" s="295" t="s">
        <v>6126</v>
      </c>
      <c r="G1578" s="295" t="s">
        <v>1594</v>
      </c>
      <c r="H1578" s="295" t="s">
        <v>1589</v>
      </c>
      <c r="I1578" s="295" t="s">
        <v>1598</v>
      </c>
      <c r="J1578" s="295" t="s">
        <v>226</v>
      </c>
      <c r="L1578" s="286">
        <v>9</v>
      </c>
      <c r="M1578" s="295" t="s">
        <v>171</v>
      </c>
    </row>
    <row r="1579" spans="1:13" ht="15" customHeight="1" x14ac:dyDescent="0.25">
      <c r="A1579" s="295" t="s">
        <v>6131</v>
      </c>
      <c r="B1579" s="295" t="s">
        <v>6131</v>
      </c>
      <c r="C1579" s="295" t="s">
        <v>6132</v>
      </c>
      <c r="D1579" s="295" t="s">
        <v>6132</v>
      </c>
      <c r="E1579" s="295" t="s">
        <v>1606</v>
      </c>
      <c r="F1579" s="295" t="s">
        <v>6133</v>
      </c>
      <c r="G1579" s="295" t="s">
        <v>1594</v>
      </c>
      <c r="H1579" s="295" t="s">
        <v>1589</v>
      </c>
      <c r="I1579" s="295" t="s">
        <v>1598</v>
      </c>
      <c r="J1579" s="295" t="s">
        <v>1247</v>
      </c>
      <c r="L1579" s="286">
        <v>0</v>
      </c>
      <c r="M1579" s="295" t="s">
        <v>16372</v>
      </c>
    </row>
    <row r="1580" spans="1:13" ht="15" customHeight="1" x14ac:dyDescent="0.25">
      <c r="A1580" s="295" t="s">
        <v>6134</v>
      </c>
      <c r="B1580" s="295" t="s">
        <v>6134</v>
      </c>
      <c r="C1580" s="295" t="s">
        <v>6135</v>
      </c>
      <c r="D1580" s="295" t="s">
        <v>6135</v>
      </c>
      <c r="E1580" s="295" t="s">
        <v>1606</v>
      </c>
      <c r="F1580" s="295" t="s">
        <v>6133</v>
      </c>
      <c r="G1580" s="295" t="s">
        <v>168</v>
      </c>
      <c r="H1580" s="295" t="s">
        <v>1589</v>
      </c>
      <c r="I1580" s="295" t="s">
        <v>1598</v>
      </c>
      <c r="J1580" s="295" t="s">
        <v>1247</v>
      </c>
      <c r="K1580" s="295" t="s">
        <v>1603</v>
      </c>
      <c r="L1580" s="286">
        <v>0</v>
      </c>
      <c r="M1580" s="295" t="s">
        <v>16372</v>
      </c>
    </row>
    <row r="1581" spans="1:13" ht="15" customHeight="1" x14ac:dyDescent="0.25">
      <c r="A1581" s="295" t="s">
        <v>6136</v>
      </c>
      <c r="B1581" s="295" t="s">
        <v>6136</v>
      </c>
      <c r="C1581" s="295" t="s">
        <v>6137</v>
      </c>
      <c r="D1581" s="295" t="s">
        <v>6137</v>
      </c>
      <c r="E1581" s="295" t="s">
        <v>6138</v>
      </c>
      <c r="F1581" s="295" t="s">
        <v>6139</v>
      </c>
      <c r="G1581" s="295" t="s">
        <v>168</v>
      </c>
      <c r="H1581" s="295" t="s">
        <v>1589</v>
      </c>
      <c r="I1581" s="295" t="s">
        <v>1598</v>
      </c>
      <c r="J1581" s="295" t="s">
        <v>1247</v>
      </c>
      <c r="K1581" s="295" t="s">
        <v>1603</v>
      </c>
      <c r="L1581" s="286">
        <v>0</v>
      </c>
      <c r="M1581" s="295" t="s">
        <v>16372</v>
      </c>
    </row>
    <row r="1582" spans="1:13" ht="15" customHeight="1" x14ac:dyDescent="0.25">
      <c r="A1582" s="295" t="s">
        <v>551</v>
      </c>
      <c r="B1582" s="295" t="s">
        <v>551</v>
      </c>
      <c r="C1582" s="295" t="s">
        <v>552</v>
      </c>
      <c r="D1582" s="295" t="s">
        <v>552</v>
      </c>
      <c r="E1582" s="295" t="s">
        <v>1606</v>
      </c>
      <c r="F1582" s="295" t="s">
        <v>6140</v>
      </c>
      <c r="G1582" s="295" t="s">
        <v>168</v>
      </c>
      <c r="H1582" s="295" t="s">
        <v>1589</v>
      </c>
      <c r="I1582" s="295" t="s">
        <v>1598</v>
      </c>
      <c r="J1582" s="295" t="s">
        <v>237</v>
      </c>
      <c r="K1582" s="295" t="s">
        <v>1603</v>
      </c>
      <c r="L1582" s="286">
        <v>0</v>
      </c>
      <c r="M1582" s="295" t="s">
        <v>16372</v>
      </c>
    </row>
    <row r="1583" spans="1:13" ht="15" customHeight="1" x14ac:dyDescent="0.25">
      <c r="A1583" s="295" t="s">
        <v>6141</v>
      </c>
      <c r="B1583" s="295" t="s">
        <v>6141</v>
      </c>
      <c r="C1583" s="295" t="s">
        <v>6142</v>
      </c>
      <c r="D1583" s="295" t="s">
        <v>6142</v>
      </c>
      <c r="E1583" s="295" t="s">
        <v>1606</v>
      </c>
      <c r="F1583" s="295" t="s">
        <v>6143</v>
      </c>
      <c r="G1583" s="295" t="s">
        <v>1594</v>
      </c>
      <c r="H1583" s="295" t="s">
        <v>1589</v>
      </c>
      <c r="I1583" s="295" t="s">
        <v>1598</v>
      </c>
      <c r="J1583" s="295" t="s">
        <v>237</v>
      </c>
      <c r="L1583" s="286">
        <v>0</v>
      </c>
      <c r="M1583" s="295" t="s">
        <v>16372</v>
      </c>
    </row>
    <row r="1584" spans="1:13" ht="15" customHeight="1" x14ac:dyDescent="0.25">
      <c r="A1584" s="295" t="s">
        <v>6144</v>
      </c>
      <c r="B1584" s="295" t="s">
        <v>6144</v>
      </c>
      <c r="C1584" s="295" t="s">
        <v>6145</v>
      </c>
      <c r="D1584" s="295" t="s">
        <v>6145</v>
      </c>
      <c r="E1584" s="295" t="s">
        <v>3604</v>
      </c>
      <c r="F1584" s="295" t="s">
        <v>6146</v>
      </c>
      <c r="G1584" s="295" t="s">
        <v>1594</v>
      </c>
      <c r="H1584" s="295" t="s">
        <v>1589</v>
      </c>
      <c r="I1584" s="295" t="s">
        <v>1598</v>
      </c>
      <c r="J1584" s="295" t="s">
        <v>891</v>
      </c>
      <c r="L1584" s="286">
        <v>5</v>
      </c>
      <c r="M1584" s="295" t="s">
        <v>171</v>
      </c>
    </row>
    <row r="1585" spans="1:13" ht="15" customHeight="1" x14ac:dyDescent="0.25">
      <c r="A1585" s="295" t="s">
        <v>6147</v>
      </c>
      <c r="B1585" s="295" t="s">
        <v>6147</v>
      </c>
      <c r="C1585" s="295" t="s">
        <v>6148</v>
      </c>
      <c r="D1585" s="295" t="s">
        <v>6148</v>
      </c>
      <c r="E1585" s="295" t="s">
        <v>5140</v>
      </c>
      <c r="F1585" s="295" t="s">
        <v>6149</v>
      </c>
      <c r="G1585" s="295" t="s">
        <v>168</v>
      </c>
      <c r="H1585" s="295" t="s">
        <v>1589</v>
      </c>
      <c r="I1585" s="295" t="s">
        <v>1598</v>
      </c>
      <c r="J1585" s="295" t="s">
        <v>891</v>
      </c>
      <c r="K1585" s="295" t="s">
        <v>2253</v>
      </c>
      <c r="L1585" s="286">
        <v>5</v>
      </c>
      <c r="M1585" s="295" t="s">
        <v>171</v>
      </c>
    </row>
    <row r="1586" spans="1:13" ht="15" customHeight="1" x14ac:dyDescent="0.25">
      <c r="A1586" s="295" t="s">
        <v>6150</v>
      </c>
      <c r="B1586" s="295" t="s">
        <v>6151</v>
      </c>
      <c r="C1586" s="295" t="s">
        <v>6152</v>
      </c>
      <c r="D1586" s="295" t="s">
        <v>6153</v>
      </c>
      <c r="E1586" s="295" t="s">
        <v>6154</v>
      </c>
      <c r="F1586" s="295" t="s">
        <v>6155</v>
      </c>
      <c r="G1586" s="295" t="s">
        <v>168</v>
      </c>
      <c r="H1586" s="295" t="s">
        <v>1632</v>
      </c>
      <c r="I1586" s="295" t="s">
        <v>1746</v>
      </c>
      <c r="J1586" s="295" t="s">
        <v>755</v>
      </c>
      <c r="K1586" s="295" t="s">
        <v>1603</v>
      </c>
      <c r="L1586" s="286">
        <v>7</v>
      </c>
      <c r="M1586" s="295" t="s">
        <v>171</v>
      </c>
    </row>
    <row r="1587" spans="1:13" ht="15" customHeight="1" x14ac:dyDescent="0.25">
      <c r="A1587" s="295" t="s">
        <v>6156</v>
      </c>
      <c r="B1587" s="295" t="s">
        <v>6157</v>
      </c>
      <c r="C1587" s="295" t="s">
        <v>6158</v>
      </c>
      <c r="D1587" s="295" t="s">
        <v>6159</v>
      </c>
      <c r="E1587" s="295" t="s">
        <v>6160</v>
      </c>
      <c r="F1587" s="295" t="s">
        <v>6161</v>
      </c>
      <c r="G1587" s="295" t="s">
        <v>168</v>
      </c>
      <c r="H1587" s="295" t="s">
        <v>1632</v>
      </c>
      <c r="I1587" s="295" t="s">
        <v>1746</v>
      </c>
      <c r="J1587" s="295" t="s">
        <v>755</v>
      </c>
      <c r="K1587" s="295" t="s">
        <v>1603</v>
      </c>
      <c r="L1587" s="286">
        <v>7</v>
      </c>
      <c r="M1587" s="295" t="s">
        <v>171</v>
      </c>
    </row>
    <row r="1588" spans="1:13" ht="15" customHeight="1" x14ac:dyDescent="0.25">
      <c r="A1588" s="295" t="s">
        <v>6162</v>
      </c>
      <c r="B1588" s="295" t="s">
        <v>6163</v>
      </c>
      <c r="C1588" s="295" t="s">
        <v>6164</v>
      </c>
      <c r="D1588" s="295" t="s">
        <v>6165</v>
      </c>
      <c r="E1588" s="295" t="s">
        <v>6166</v>
      </c>
      <c r="F1588" s="295" t="s">
        <v>6167</v>
      </c>
      <c r="G1588" s="295" t="s">
        <v>168</v>
      </c>
      <c r="H1588" s="295" t="s">
        <v>1632</v>
      </c>
      <c r="I1588" s="295" t="s">
        <v>1746</v>
      </c>
      <c r="J1588" s="295" t="s">
        <v>755</v>
      </c>
      <c r="K1588" s="295" t="s">
        <v>1603</v>
      </c>
      <c r="L1588" s="286">
        <v>5</v>
      </c>
      <c r="M1588" s="295" t="s">
        <v>171</v>
      </c>
    </row>
    <row r="1589" spans="1:13" ht="15" customHeight="1" x14ac:dyDescent="0.25">
      <c r="A1589" s="295" t="s">
        <v>6168</v>
      </c>
      <c r="B1589" s="295" t="s">
        <v>6168</v>
      </c>
      <c r="C1589" s="295" t="s">
        <v>6169</v>
      </c>
      <c r="D1589" s="295" t="s">
        <v>6169</v>
      </c>
      <c r="E1589" s="295" t="s">
        <v>6170</v>
      </c>
      <c r="F1589" s="295" t="s">
        <v>6171</v>
      </c>
      <c r="G1589" s="295" t="s">
        <v>168</v>
      </c>
      <c r="H1589" s="295" t="s">
        <v>1589</v>
      </c>
      <c r="I1589" s="295" t="s">
        <v>1746</v>
      </c>
      <c r="J1589" s="295" t="s">
        <v>1099</v>
      </c>
      <c r="K1589" s="295" t="s">
        <v>1603</v>
      </c>
      <c r="L1589" s="286">
        <v>4</v>
      </c>
      <c r="M1589" s="295" t="s">
        <v>171</v>
      </c>
    </row>
    <row r="1590" spans="1:13" ht="15" customHeight="1" x14ac:dyDescent="0.25">
      <c r="A1590" s="295" t="s">
        <v>6172</v>
      </c>
      <c r="B1590" s="295" t="s">
        <v>6172</v>
      </c>
      <c r="C1590" s="295" t="s">
        <v>6173</v>
      </c>
      <c r="D1590" s="295" t="s">
        <v>6173</v>
      </c>
      <c r="E1590" s="295" t="s">
        <v>6069</v>
      </c>
      <c r="F1590" s="295" t="s">
        <v>6174</v>
      </c>
      <c r="G1590" s="295" t="s">
        <v>1594</v>
      </c>
      <c r="H1590" s="295" t="s">
        <v>1589</v>
      </c>
      <c r="I1590" s="295" t="s">
        <v>1746</v>
      </c>
      <c r="J1590" s="295" t="s">
        <v>1099</v>
      </c>
      <c r="L1590" s="286">
        <v>4</v>
      </c>
      <c r="M1590" s="295" t="s">
        <v>171</v>
      </c>
    </row>
    <row r="1591" spans="1:13" ht="15" customHeight="1" x14ac:dyDescent="0.25">
      <c r="A1591" s="295" t="s">
        <v>6175</v>
      </c>
      <c r="B1591" s="295" t="s">
        <v>6175</v>
      </c>
      <c r="C1591" s="295" t="s">
        <v>6176</v>
      </c>
      <c r="D1591" s="295" t="s">
        <v>6176</v>
      </c>
      <c r="E1591" s="295" t="s">
        <v>6177</v>
      </c>
      <c r="F1591" s="295" t="s">
        <v>6178</v>
      </c>
      <c r="G1591" s="295" t="s">
        <v>168</v>
      </c>
      <c r="H1591" s="295" t="s">
        <v>1589</v>
      </c>
      <c r="I1591" s="295" t="s">
        <v>1746</v>
      </c>
      <c r="J1591" s="295" t="s">
        <v>581</v>
      </c>
      <c r="K1591" s="295" t="s">
        <v>1603</v>
      </c>
      <c r="L1591" s="286">
        <v>7</v>
      </c>
      <c r="M1591" s="295" t="s">
        <v>171</v>
      </c>
    </row>
    <row r="1592" spans="1:13" ht="15" customHeight="1" x14ac:dyDescent="0.25">
      <c r="A1592" s="295" t="s">
        <v>6179</v>
      </c>
      <c r="B1592" s="295" t="s">
        <v>6179</v>
      </c>
      <c r="C1592" s="295" t="s">
        <v>6180</v>
      </c>
      <c r="D1592" s="295" t="s">
        <v>6180</v>
      </c>
      <c r="E1592" s="295" t="s">
        <v>6181</v>
      </c>
      <c r="F1592" s="295" t="s">
        <v>6182</v>
      </c>
      <c r="G1592" s="295" t="s">
        <v>1594</v>
      </c>
      <c r="H1592" s="295" t="s">
        <v>1589</v>
      </c>
      <c r="I1592" s="295" t="s">
        <v>1746</v>
      </c>
      <c r="J1592" s="295" t="s">
        <v>581</v>
      </c>
      <c r="L1592" s="286">
        <v>7</v>
      </c>
      <c r="M1592" s="295" t="s">
        <v>171</v>
      </c>
    </row>
    <row r="1593" spans="1:13" ht="15" customHeight="1" x14ac:dyDescent="0.25">
      <c r="A1593" s="295" t="s">
        <v>6183</v>
      </c>
      <c r="B1593" s="295" t="s">
        <v>553</v>
      </c>
      <c r="C1593" s="295" t="s">
        <v>6184</v>
      </c>
      <c r="D1593" s="295" t="s">
        <v>554</v>
      </c>
      <c r="E1593" s="295" t="s">
        <v>6185</v>
      </c>
      <c r="F1593" s="295" t="s">
        <v>6186</v>
      </c>
      <c r="G1593" s="295" t="s">
        <v>168</v>
      </c>
      <c r="H1593" s="295" t="s">
        <v>1632</v>
      </c>
      <c r="I1593" s="295" t="s">
        <v>1714</v>
      </c>
      <c r="J1593" s="295" t="s">
        <v>174</v>
      </c>
      <c r="K1593" s="295" t="s">
        <v>1892</v>
      </c>
      <c r="L1593" s="286">
        <v>8</v>
      </c>
      <c r="M1593" s="295" t="s">
        <v>171</v>
      </c>
    </row>
    <row r="1594" spans="1:13" ht="15" customHeight="1" x14ac:dyDescent="0.25">
      <c r="A1594" s="295" t="s">
        <v>553</v>
      </c>
      <c r="B1594" s="295" t="s">
        <v>553</v>
      </c>
      <c r="C1594" s="295" t="s">
        <v>554</v>
      </c>
      <c r="D1594" s="295" t="s">
        <v>554</v>
      </c>
      <c r="E1594" s="295" t="s">
        <v>6188</v>
      </c>
      <c r="F1594" s="295" t="s">
        <v>6189</v>
      </c>
      <c r="G1594" s="295" t="s">
        <v>168</v>
      </c>
      <c r="H1594" s="295" t="s">
        <v>1589</v>
      </c>
      <c r="I1594" s="295" t="s">
        <v>1714</v>
      </c>
      <c r="J1594" s="295" t="s">
        <v>174</v>
      </c>
      <c r="K1594" s="295" t="s">
        <v>1892</v>
      </c>
      <c r="L1594" s="286">
        <v>8</v>
      </c>
      <c r="M1594" s="295" t="s">
        <v>171</v>
      </c>
    </row>
    <row r="1595" spans="1:13" ht="15" customHeight="1" x14ac:dyDescent="0.25">
      <c r="A1595" s="295" t="s">
        <v>6187</v>
      </c>
      <c r="B1595" s="295" t="s">
        <v>553</v>
      </c>
      <c r="C1595" s="295" t="s">
        <v>6190</v>
      </c>
      <c r="D1595" s="295" t="s">
        <v>554</v>
      </c>
      <c r="E1595" s="295" t="s">
        <v>6191</v>
      </c>
      <c r="F1595" s="295" t="s">
        <v>6192</v>
      </c>
      <c r="G1595" s="295" t="s">
        <v>1678</v>
      </c>
      <c r="H1595" s="295" t="s">
        <v>1632</v>
      </c>
      <c r="I1595" s="295" t="s">
        <v>1714</v>
      </c>
      <c r="J1595" s="295" t="s">
        <v>174</v>
      </c>
      <c r="K1595" s="295" t="s">
        <v>1892</v>
      </c>
      <c r="L1595" s="287">
        <v>8</v>
      </c>
      <c r="M1595" s="295" t="s">
        <v>171</v>
      </c>
    </row>
    <row r="1596" spans="1:13" ht="15" customHeight="1" x14ac:dyDescent="0.25">
      <c r="A1596" s="295" t="s">
        <v>6193</v>
      </c>
      <c r="B1596" s="295" t="s">
        <v>6193</v>
      </c>
      <c r="C1596" s="295" t="s">
        <v>6194</v>
      </c>
      <c r="D1596" s="295" t="s">
        <v>6194</v>
      </c>
      <c r="E1596" s="295" t="s">
        <v>6195</v>
      </c>
      <c r="F1596" s="295" t="s">
        <v>6196</v>
      </c>
      <c r="G1596" s="295" t="s">
        <v>168</v>
      </c>
      <c r="H1596" s="295" t="s">
        <v>1589</v>
      </c>
      <c r="I1596" s="295" t="s">
        <v>1714</v>
      </c>
      <c r="J1596" s="295" t="s">
        <v>174</v>
      </c>
      <c r="K1596" s="295" t="s">
        <v>1892</v>
      </c>
      <c r="L1596" s="286">
        <v>4</v>
      </c>
      <c r="M1596" s="295" t="s">
        <v>171</v>
      </c>
    </row>
    <row r="1597" spans="1:13" ht="15" customHeight="1" x14ac:dyDescent="0.25">
      <c r="A1597" s="295" t="s">
        <v>6197</v>
      </c>
      <c r="B1597" s="295" t="s">
        <v>6197</v>
      </c>
      <c r="C1597" s="295" t="s">
        <v>555</v>
      </c>
      <c r="D1597" s="295" t="s">
        <v>555</v>
      </c>
      <c r="E1597" s="295" t="s">
        <v>2734</v>
      </c>
      <c r="F1597" s="295" t="s">
        <v>1940</v>
      </c>
      <c r="G1597" s="295" t="s">
        <v>1594</v>
      </c>
      <c r="H1597" s="295" t="s">
        <v>1589</v>
      </c>
      <c r="I1597" s="295" t="s">
        <v>1714</v>
      </c>
      <c r="J1597" s="295" t="s">
        <v>174</v>
      </c>
      <c r="L1597" s="286">
        <v>6</v>
      </c>
      <c r="M1597" s="295" t="s">
        <v>171</v>
      </c>
    </row>
    <row r="1598" spans="1:13" ht="15" customHeight="1" x14ac:dyDescent="0.25">
      <c r="A1598" s="295" t="s">
        <v>6198</v>
      </c>
      <c r="B1598" s="295" t="s">
        <v>6198</v>
      </c>
      <c r="C1598" s="295" t="s">
        <v>557</v>
      </c>
      <c r="D1598" s="295" t="s">
        <v>557</v>
      </c>
      <c r="E1598" s="295" t="s">
        <v>6199</v>
      </c>
      <c r="F1598" s="295" t="s">
        <v>6200</v>
      </c>
      <c r="G1598" s="295" t="s">
        <v>168</v>
      </c>
      <c r="H1598" s="295" t="s">
        <v>1589</v>
      </c>
      <c r="I1598" s="295" t="s">
        <v>1598</v>
      </c>
      <c r="J1598" s="295" t="s">
        <v>255</v>
      </c>
      <c r="K1598" s="295" t="s">
        <v>1603</v>
      </c>
      <c r="L1598" s="287">
        <v>0</v>
      </c>
      <c r="M1598" s="295" t="s">
        <v>16372</v>
      </c>
    </row>
    <row r="1599" spans="1:13" ht="15" customHeight="1" x14ac:dyDescent="0.25">
      <c r="A1599" s="295" t="s">
        <v>558</v>
      </c>
      <c r="B1599" s="295" t="s">
        <v>558</v>
      </c>
      <c r="C1599" s="295" t="s">
        <v>559</v>
      </c>
      <c r="D1599" s="295" t="s">
        <v>559</v>
      </c>
      <c r="E1599" s="295" t="s">
        <v>6201</v>
      </c>
      <c r="F1599" s="295" t="s">
        <v>6202</v>
      </c>
      <c r="G1599" s="295" t="s">
        <v>168</v>
      </c>
      <c r="H1599" s="295" t="s">
        <v>1589</v>
      </c>
      <c r="I1599" s="295" t="s">
        <v>1598</v>
      </c>
      <c r="J1599" s="295" t="s">
        <v>255</v>
      </c>
      <c r="K1599" s="295" t="s">
        <v>1603</v>
      </c>
      <c r="L1599" s="286">
        <v>0</v>
      </c>
      <c r="M1599" s="295" t="s">
        <v>16372</v>
      </c>
    </row>
    <row r="1600" spans="1:13" ht="15" customHeight="1" x14ac:dyDescent="0.25">
      <c r="A1600" s="295" t="s">
        <v>6203</v>
      </c>
      <c r="B1600" s="295" t="s">
        <v>6203</v>
      </c>
      <c r="C1600" s="295" t="s">
        <v>556</v>
      </c>
      <c r="D1600" s="295" t="s">
        <v>556</v>
      </c>
      <c r="E1600" s="295" t="s">
        <v>6204</v>
      </c>
      <c r="F1600" s="295" t="s">
        <v>6205</v>
      </c>
      <c r="G1600" s="295" t="s">
        <v>1594</v>
      </c>
      <c r="H1600" s="295" t="s">
        <v>1589</v>
      </c>
      <c r="I1600" s="295" t="s">
        <v>1598</v>
      </c>
      <c r="J1600" s="295" t="s">
        <v>255</v>
      </c>
      <c r="L1600" s="286">
        <v>1</v>
      </c>
      <c r="M1600" s="295" t="s">
        <v>171</v>
      </c>
    </row>
    <row r="1601" spans="1:13" ht="15" customHeight="1" x14ac:dyDescent="0.25">
      <c r="A1601" s="295" t="s">
        <v>16632</v>
      </c>
      <c r="B1601" s="295" t="s">
        <v>16633</v>
      </c>
      <c r="C1601" s="295" t="s">
        <v>17201</v>
      </c>
      <c r="D1601" s="295" t="s">
        <v>17626</v>
      </c>
      <c r="E1601" s="295" t="s">
        <v>17732</v>
      </c>
      <c r="G1601" s="295" t="s">
        <v>168</v>
      </c>
      <c r="H1601" s="295" t="s">
        <v>1632</v>
      </c>
      <c r="I1601" s="295" t="s">
        <v>14673</v>
      </c>
      <c r="J1601" s="295" t="s">
        <v>17926</v>
      </c>
      <c r="K1601" s="295" t="s">
        <v>14674</v>
      </c>
      <c r="L1601" s="287">
        <v>5</v>
      </c>
      <c r="M1601" s="295" t="s">
        <v>171</v>
      </c>
    </row>
    <row r="1602" spans="1:13" ht="15" customHeight="1" x14ac:dyDescent="0.25">
      <c r="A1602" s="295" t="s">
        <v>6206</v>
      </c>
      <c r="B1602" s="295" t="s">
        <v>6206</v>
      </c>
      <c r="C1602" s="295" t="s">
        <v>6207</v>
      </c>
      <c r="D1602" s="295" t="s">
        <v>6207</v>
      </c>
      <c r="E1602" s="295" t="s">
        <v>3360</v>
      </c>
      <c r="F1602" s="295" t="s">
        <v>6208</v>
      </c>
      <c r="G1602" s="295" t="s">
        <v>168</v>
      </c>
      <c r="H1602" s="295" t="s">
        <v>1589</v>
      </c>
      <c r="I1602" s="295" t="s">
        <v>1598</v>
      </c>
      <c r="J1602" s="295" t="s">
        <v>179</v>
      </c>
      <c r="K1602" s="295" t="s">
        <v>1603</v>
      </c>
      <c r="L1602" s="286">
        <v>4</v>
      </c>
      <c r="M1602" s="295" t="s">
        <v>171</v>
      </c>
    </row>
    <row r="1603" spans="1:13" ht="15" customHeight="1" x14ac:dyDescent="0.25">
      <c r="A1603" s="295" t="s">
        <v>6209</v>
      </c>
      <c r="B1603" s="295" t="s">
        <v>6209</v>
      </c>
      <c r="C1603" s="295" t="s">
        <v>6210</v>
      </c>
      <c r="D1603" s="295" t="s">
        <v>6210</v>
      </c>
      <c r="E1603" s="295" t="s">
        <v>3360</v>
      </c>
      <c r="F1603" s="295" t="s">
        <v>6211</v>
      </c>
      <c r="G1603" s="295" t="s">
        <v>168</v>
      </c>
      <c r="H1603" s="295" t="s">
        <v>1589</v>
      </c>
      <c r="I1603" s="295" t="s">
        <v>1598</v>
      </c>
      <c r="J1603" s="295" t="s">
        <v>179</v>
      </c>
      <c r="K1603" s="295" t="s">
        <v>1603</v>
      </c>
      <c r="L1603" s="286">
        <v>6</v>
      </c>
      <c r="M1603" s="295" t="s">
        <v>171</v>
      </c>
    </row>
    <row r="1604" spans="1:13" ht="15" customHeight="1" x14ac:dyDescent="0.25">
      <c r="A1604" s="295" t="s">
        <v>6212</v>
      </c>
      <c r="B1604" s="295" t="s">
        <v>6212</v>
      </c>
      <c r="C1604" s="295" t="s">
        <v>6213</v>
      </c>
      <c r="D1604" s="295" t="s">
        <v>6213</v>
      </c>
      <c r="E1604" s="295" t="s">
        <v>6214</v>
      </c>
      <c r="F1604" s="295" t="s">
        <v>6215</v>
      </c>
      <c r="G1604" s="295" t="s">
        <v>168</v>
      </c>
      <c r="H1604" s="295" t="s">
        <v>1589</v>
      </c>
      <c r="I1604" s="295" t="s">
        <v>1598</v>
      </c>
      <c r="J1604" s="295" t="s">
        <v>179</v>
      </c>
      <c r="K1604" s="295" t="s">
        <v>1603</v>
      </c>
      <c r="L1604" s="286">
        <v>6</v>
      </c>
      <c r="M1604" s="295" t="s">
        <v>171</v>
      </c>
    </row>
    <row r="1605" spans="1:13" ht="15" customHeight="1" x14ac:dyDescent="0.25">
      <c r="A1605" s="295" t="s">
        <v>6216</v>
      </c>
      <c r="B1605" s="295" t="s">
        <v>6216</v>
      </c>
      <c r="C1605" s="295" t="s">
        <v>6217</v>
      </c>
      <c r="D1605" s="295" t="s">
        <v>6217</v>
      </c>
      <c r="E1605" s="295" t="s">
        <v>6218</v>
      </c>
      <c r="F1605" s="295" t="s">
        <v>6219</v>
      </c>
      <c r="G1605" s="295" t="s">
        <v>1676</v>
      </c>
      <c r="H1605" s="295" t="s">
        <v>1589</v>
      </c>
      <c r="I1605" s="295" t="s">
        <v>1598</v>
      </c>
      <c r="J1605" s="295" t="s">
        <v>179</v>
      </c>
      <c r="K1605" s="295" t="s">
        <v>1603</v>
      </c>
      <c r="L1605" s="287">
        <v>8</v>
      </c>
      <c r="M1605" s="295" t="s">
        <v>171</v>
      </c>
    </row>
    <row r="1606" spans="1:13" ht="15" customHeight="1" x14ac:dyDescent="0.25">
      <c r="A1606" s="295" t="s">
        <v>6220</v>
      </c>
      <c r="B1606" s="295" t="s">
        <v>6220</v>
      </c>
      <c r="C1606" s="295" t="s">
        <v>6221</v>
      </c>
      <c r="D1606" s="295" t="s">
        <v>6221</v>
      </c>
      <c r="E1606" s="295" t="s">
        <v>6218</v>
      </c>
      <c r="F1606" s="295" t="s">
        <v>6222</v>
      </c>
      <c r="G1606" s="295" t="s">
        <v>1678</v>
      </c>
      <c r="H1606" s="295" t="s">
        <v>1589</v>
      </c>
      <c r="I1606" s="295" t="s">
        <v>1598</v>
      </c>
      <c r="J1606" s="295" t="s">
        <v>179</v>
      </c>
      <c r="K1606" s="295" t="s">
        <v>1603</v>
      </c>
      <c r="L1606" s="286">
        <v>8</v>
      </c>
      <c r="M1606" s="295" t="s">
        <v>171</v>
      </c>
    </row>
    <row r="1607" spans="1:13" ht="15" customHeight="1" x14ac:dyDescent="0.25">
      <c r="A1607" s="295" t="s">
        <v>6223</v>
      </c>
      <c r="B1607" s="295" t="s">
        <v>6223</v>
      </c>
      <c r="C1607" s="295" t="s">
        <v>6224</v>
      </c>
      <c r="D1607" s="295" t="s">
        <v>6224</v>
      </c>
      <c r="E1607" s="295" t="s">
        <v>6225</v>
      </c>
      <c r="F1607" s="295" t="s">
        <v>6226</v>
      </c>
      <c r="G1607" s="295" t="s">
        <v>168</v>
      </c>
      <c r="H1607" s="295" t="s">
        <v>1589</v>
      </c>
      <c r="I1607" s="295" t="s">
        <v>1598</v>
      </c>
      <c r="J1607" s="295" t="s">
        <v>179</v>
      </c>
      <c r="K1607" s="295" t="s">
        <v>1603</v>
      </c>
      <c r="L1607" s="286">
        <v>6</v>
      </c>
      <c r="M1607" s="295" t="s">
        <v>171</v>
      </c>
    </row>
    <row r="1608" spans="1:13" ht="15" customHeight="1" x14ac:dyDescent="0.25">
      <c r="A1608" s="295" t="s">
        <v>6227</v>
      </c>
      <c r="B1608" s="295" t="s">
        <v>6227</v>
      </c>
      <c r="C1608" s="295" t="s">
        <v>6228</v>
      </c>
      <c r="D1608" s="295" t="s">
        <v>6228</v>
      </c>
      <c r="E1608" s="295" t="s">
        <v>6229</v>
      </c>
      <c r="F1608" s="295" t="s">
        <v>6230</v>
      </c>
      <c r="G1608" s="295" t="s">
        <v>168</v>
      </c>
      <c r="H1608" s="295" t="s">
        <v>1589</v>
      </c>
      <c r="I1608" s="295" t="s">
        <v>1598</v>
      </c>
      <c r="J1608" s="295" t="s">
        <v>179</v>
      </c>
      <c r="K1608" s="295" t="s">
        <v>1603</v>
      </c>
      <c r="L1608" s="286">
        <v>7</v>
      </c>
      <c r="M1608" s="295" t="s">
        <v>171</v>
      </c>
    </row>
    <row r="1609" spans="1:13" ht="15" customHeight="1" x14ac:dyDescent="0.25">
      <c r="A1609" s="295" t="s">
        <v>6232</v>
      </c>
      <c r="B1609" s="295" t="s">
        <v>6232</v>
      </c>
      <c r="C1609" s="295" t="s">
        <v>6233</v>
      </c>
      <c r="D1609" s="295" t="s">
        <v>6233</v>
      </c>
      <c r="E1609" s="295" t="s">
        <v>6234</v>
      </c>
      <c r="F1609" s="295" t="s">
        <v>6235</v>
      </c>
      <c r="G1609" s="295" t="s">
        <v>168</v>
      </c>
      <c r="H1609" s="295" t="s">
        <v>1589</v>
      </c>
      <c r="I1609" s="295" t="s">
        <v>1598</v>
      </c>
      <c r="J1609" s="295" t="s">
        <v>179</v>
      </c>
      <c r="K1609" s="295" t="s">
        <v>1603</v>
      </c>
      <c r="L1609" s="286">
        <v>9</v>
      </c>
      <c r="M1609" s="295" t="s">
        <v>171</v>
      </c>
    </row>
    <row r="1610" spans="1:13" ht="15" customHeight="1" x14ac:dyDescent="0.25">
      <c r="A1610" s="297" t="s">
        <v>6236</v>
      </c>
      <c r="B1610" s="295" t="s">
        <v>6236</v>
      </c>
      <c r="C1610" s="295" t="s">
        <v>6237</v>
      </c>
      <c r="D1610" s="295" t="s">
        <v>6237</v>
      </c>
      <c r="E1610" s="295" t="s">
        <v>6238</v>
      </c>
      <c r="F1610" s="295" t="s">
        <v>6239</v>
      </c>
      <c r="G1610" s="295" t="s">
        <v>168</v>
      </c>
      <c r="H1610" s="295" t="s">
        <v>1589</v>
      </c>
      <c r="I1610" s="295" t="s">
        <v>1598</v>
      </c>
      <c r="J1610" s="295" t="s">
        <v>179</v>
      </c>
      <c r="K1610" s="295" t="s">
        <v>1603</v>
      </c>
      <c r="L1610" s="286">
        <v>5</v>
      </c>
      <c r="M1610" s="295" t="s">
        <v>171</v>
      </c>
    </row>
    <row r="1611" spans="1:13" ht="15" customHeight="1" x14ac:dyDescent="0.25">
      <c r="A1611" s="295" t="s">
        <v>6240</v>
      </c>
      <c r="B1611" s="295" t="s">
        <v>6240</v>
      </c>
      <c r="C1611" s="295" t="s">
        <v>6241</v>
      </c>
      <c r="D1611" s="295" t="s">
        <v>6241</v>
      </c>
      <c r="E1611" s="295" t="s">
        <v>3360</v>
      </c>
      <c r="F1611" s="295" t="s">
        <v>6242</v>
      </c>
      <c r="G1611" s="295" t="s">
        <v>168</v>
      </c>
      <c r="H1611" s="295" t="s">
        <v>1589</v>
      </c>
      <c r="I1611" s="295" t="s">
        <v>1598</v>
      </c>
      <c r="J1611" s="295" t="s">
        <v>179</v>
      </c>
      <c r="K1611" s="295" t="s">
        <v>1603</v>
      </c>
      <c r="L1611" s="286">
        <v>4</v>
      </c>
      <c r="M1611" s="295" t="s">
        <v>171</v>
      </c>
    </row>
    <row r="1612" spans="1:13" ht="15" customHeight="1" x14ac:dyDescent="0.25">
      <c r="A1612" s="295" t="s">
        <v>6243</v>
      </c>
      <c r="B1612" s="295" t="s">
        <v>6243</v>
      </c>
      <c r="C1612" s="295" t="s">
        <v>6244</v>
      </c>
      <c r="D1612" s="295" t="s">
        <v>6244</v>
      </c>
      <c r="E1612" s="295" t="s">
        <v>3360</v>
      </c>
      <c r="F1612" s="295" t="s">
        <v>6245</v>
      </c>
      <c r="G1612" s="295" t="s">
        <v>168</v>
      </c>
      <c r="H1612" s="295" t="s">
        <v>1589</v>
      </c>
      <c r="I1612" s="295" t="s">
        <v>1598</v>
      </c>
      <c r="J1612" s="295" t="s">
        <v>179</v>
      </c>
      <c r="K1612" s="295" t="s">
        <v>1603</v>
      </c>
      <c r="L1612" s="286">
        <v>7</v>
      </c>
      <c r="M1612" s="295" t="s">
        <v>171</v>
      </c>
    </row>
    <row r="1613" spans="1:13" ht="15" customHeight="1" x14ac:dyDescent="0.25">
      <c r="A1613" s="295" t="s">
        <v>6247</v>
      </c>
      <c r="B1613" s="295" t="s">
        <v>6247</v>
      </c>
      <c r="C1613" s="295" t="s">
        <v>6248</v>
      </c>
      <c r="D1613" s="295" t="s">
        <v>6248</v>
      </c>
      <c r="E1613" s="295" t="s">
        <v>6249</v>
      </c>
      <c r="F1613" s="295" t="s">
        <v>6250</v>
      </c>
      <c r="G1613" s="295" t="s">
        <v>168</v>
      </c>
      <c r="H1613" s="295" t="s">
        <v>1589</v>
      </c>
      <c r="I1613" s="295" t="s">
        <v>1598</v>
      </c>
      <c r="J1613" s="295" t="s">
        <v>179</v>
      </c>
      <c r="K1613" s="295" t="s">
        <v>1603</v>
      </c>
      <c r="L1613" s="286">
        <v>5</v>
      </c>
      <c r="M1613" s="295" t="s">
        <v>171</v>
      </c>
    </row>
    <row r="1614" spans="1:13" ht="15" customHeight="1" x14ac:dyDescent="0.25">
      <c r="A1614" s="295" t="s">
        <v>6251</v>
      </c>
      <c r="B1614" s="295" t="s">
        <v>6251</v>
      </c>
      <c r="C1614" s="295" t="s">
        <v>6252</v>
      </c>
      <c r="D1614" s="295" t="s">
        <v>6252</v>
      </c>
      <c r="E1614" s="295" t="s">
        <v>6214</v>
      </c>
      <c r="F1614" s="295" t="s">
        <v>6253</v>
      </c>
      <c r="G1614" s="295" t="s">
        <v>168</v>
      </c>
      <c r="H1614" s="295" t="s">
        <v>1589</v>
      </c>
      <c r="I1614" s="295" t="s">
        <v>1598</v>
      </c>
      <c r="J1614" s="295" t="s">
        <v>179</v>
      </c>
      <c r="K1614" s="295" t="s">
        <v>1603</v>
      </c>
      <c r="L1614" s="286">
        <v>5</v>
      </c>
      <c r="M1614" s="295" t="s">
        <v>171</v>
      </c>
    </row>
    <row r="1615" spans="1:13" ht="15" customHeight="1" x14ac:dyDescent="0.25">
      <c r="A1615" s="295" t="s">
        <v>6254</v>
      </c>
      <c r="B1615" s="295" t="s">
        <v>6254</v>
      </c>
      <c r="C1615" s="295" t="s">
        <v>6255</v>
      </c>
      <c r="D1615" s="295" t="s">
        <v>6255</v>
      </c>
      <c r="E1615" s="295" t="s">
        <v>6256</v>
      </c>
      <c r="F1615" s="295" t="s">
        <v>6257</v>
      </c>
      <c r="G1615" s="295" t="s">
        <v>168</v>
      </c>
      <c r="H1615" s="295" t="s">
        <v>1589</v>
      </c>
      <c r="I1615" s="295" t="s">
        <v>1598</v>
      </c>
      <c r="J1615" s="295" t="s">
        <v>179</v>
      </c>
      <c r="K1615" s="295" t="s">
        <v>1603</v>
      </c>
      <c r="L1615" s="286">
        <v>10</v>
      </c>
      <c r="M1615" s="295" t="s">
        <v>171</v>
      </c>
    </row>
    <row r="1616" spans="1:13" ht="15" customHeight="1" x14ac:dyDescent="0.25">
      <c r="A1616" s="295" t="s">
        <v>6258</v>
      </c>
      <c r="B1616" s="295" t="s">
        <v>6258</v>
      </c>
      <c r="C1616" s="295" t="s">
        <v>6259</v>
      </c>
      <c r="D1616" s="295" t="s">
        <v>6259</v>
      </c>
      <c r="E1616" s="295" t="s">
        <v>3360</v>
      </c>
      <c r="F1616" s="295" t="s">
        <v>6253</v>
      </c>
      <c r="G1616" s="295" t="s">
        <v>168</v>
      </c>
      <c r="H1616" s="295" t="s">
        <v>1589</v>
      </c>
      <c r="I1616" s="295" t="s">
        <v>1598</v>
      </c>
      <c r="J1616" s="295" t="s">
        <v>179</v>
      </c>
      <c r="K1616" s="295" t="s">
        <v>1603</v>
      </c>
      <c r="L1616" s="286">
        <v>4</v>
      </c>
      <c r="M1616" s="295" t="s">
        <v>171</v>
      </c>
    </row>
    <row r="1617" spans="1:13" ht="15" customHeight="1" x14ac:dyDescent="0.25">
      <c r="A1617" s="295" t="s">
        <v>6260</v>
      </c>
      <c r="B1617" s="295" t="s">
        <v>6260</v>
      </c>
      <c r="C1617" s="295" t="s">
        <v>6261</v>
      </c>
      <c r="D1617" s="295" t="s">
        <v>6261</v>
      </c>
      <c r="E1617" s="295" t="s">
        <v>6238</v>
      </c>
      <c r="F1617" s="295" t="s">
        <v>6262</v>
      </c>
      <c r="G1617" s="295" t="s">
        <v>168</v>
      </c>
      <c r="H1617" s="295" t="s">
        <v>1589</v>
      </c>
      <c r="I1617" s="295" t="s">
        <v>1598</v>
      </c>
      <c r="J1617" s="295" t="s">
        <v>179</v>
      </c>
      <c r="K1617" s="295" t="s">
        <v>1603</v>
      </c>
      <c r="L1617" s="286">
        <v>8</v>
      </c>
      <c r="M1617" s="295" t="s">
        <v>171</v>
      </c>
    </row>
    <row r="1618" spans="1:13" ht="15" customHeight="1" x14ac:dyDescent="0.25">
      <c r="A1618" s="295" t="s">
        <v>6264</v>
      </c>
      <c r="B1618" s="295" t="s">
        <v>6264</v>
      </c>
      <c r="C1618" s="295" t="s">
        <v>6265</v>
      </c>
      <c r="D1618" s="295" t="s">
        <v>6265</v>
      </c>
      <c r="E1618" s="295" t="s">
        <v>6266</v>
      </c>
      <c r="F1618" s="295" t="s">
        <v>6267</v>
      </c>
      <c r="G1618" s="295" t="s">
        <v>168</v>
      </c>
      <c r="H1618" s="295" t="s">
        <v>1589</v>
      </c>
      <c r="I1618" s="295" t="s">
        <v>1598</v>
      </c>
      <c r="J1618" s="295" t="s">
        <v>179</v>
      </c>
      <c r="K1618" s="295" t="s">
        <v>1603</v>
      </c>
      <c r="L1618" s="286">
        <v>6</v>
      </c>
      <c r="M1618" s="295" t="s">
        <v>171</v>
      </c>
    </row>
    <row r="1619" spans="1:13" ht="15" customHeight="1" x14ac:dyDescent="0.25">
      <c r="A1619" s="295" t="s">
        <v>6268</v>
      </c>
      <c r="B1619" s="295" t="s">
        <v>6268</v>
      </c>
      <c r="C1619" s="295" t="s">
        <v>6269</v>
      </c>
      <c r="D1619" s="295" t="s">
        <v>6269</v>
      </c>
      <c r="E1619" s="295" t="s">
        <v>6117</v>
      </c>
      <c r="F1619" s="295" t="s">
        <v>6270</v>
      </c>
      <c r="G1619" s="295" t="s">
        <v>168</v>
      </c>
      <c r="H1619" s="295" t="s">
        <v>1589</v>
      </c>
      <c r="I1619" s="295" t="s">
        <v>1598</v>
      </c>
      <c r="J1619" s="295" t="s">
        <v>179</v>
      </c>
      <c r="K1619" s="295" t="s">
        <v>1603</v>
      </c>
      <c r="L1619" s="286">
        <v>8</v>
      </c>
      <c r="M1619" s="295" t="s">
        <v>171</v>
      </c>
    </row>
    <row r="1620" spans="1:13" ht="15" customHeight="1" x14ac:dyDescent="0.25">
      <c r="A1620" s="295" t="s">
        <v>6271</v>
      </c>
      <c r="B1620" s="295" t="s">
        <v>6271</v>
      </c>
      <c r="C1620" s="295" t="s">
        <v>6272</v>
      </c>
      <c r="D1620" s="295" t="s">
        <v>6272</v>
      </c>
      <c r="E1620" s="295" t="s">
        <v>6273</v>
      </c>
      <c r="F1620" s="295" t="s">
        <v>6274</v>
      </c>
      <c r="G1620" s="295" t="s">
        <v>168</v>
      </c>
      <c r="H1620" s="295" t="s">
        <v>1589</v>
      </c>
      <c r="I1620" s="295" t="s">
        <v>1598</v>
      </c>
      <c r="J1620" s="295" t="s">
        <v>179</v>
      </c>
      <c r="K1620" s="295" t="s">
        <v>1603</v>
      </c>
      <c r="L1620" s="286">
        <v>9</v>
      </c>
      <c r="M1620" s="295" t="s">
        <v>171</v>
      </c>
    </row>
    <row r="1621" spans="1:13" ht="15" customHeight="1" x14ac:dyDescent="0.25">
      <c r="A1621" s="295" t="s">
        <v>6275</v>
      </c>
      <c r="B1621" s="295" t="s">
        <v>6275</v>
      </c>
      <c r="C1621" s="295" t="s">
        <v>6276</v>
      </c>
      <c r="D1621" s="295" t="s">
        <v>6276</v>
      </c>
      <c r="E1621" s="295" t="s">
        <v>3921</v>
      </c>
      <c r="F1621" s="295" t="s">
        <v>6277</v>
      </c>
      <c r="G1621" s="295" t="s">
        <v>1594</v>
      </c>
      <c r="H1621" s="295" t="s">
        <v>1589</v>
      </c>
      <c r="I1621" s="295" t="s">
        <v>1598</v>
      </c>
      <c r="J1621" s="295" t="s">
        <v>179</v>
      </c>
      <c r="L1621" s="286">
        <v>6</v>
      </c>
      <c r="M1621" s="295" t="s">
        <v>171</v>
      </c>
    </row>
    <row r="1622" spans="1:13" ht="15" customHeight="1" x14ac:dyDescent="0.25">
      <c r="A1622" s="295" t="s">
        <v>6278</v>
      </c>
      <c r="B1622" s="295" t="s">
        <v>6278</v>
      </c>
      <c r="C1622" s="295" t="s">
        <v>6279</v>
      </c>
      <c r="D1622" s="295" t="s">
        <v>6279</v>
      </c>
      <c r="E1622" s="295" t="s">
        <v>2141</v>
      </c>
      <c r="F1622" s="295" t="s">
        <v>6280</v>
      </c>
      <c r="G1622" s="295" t="s">
        <v>168</v>
      </c>
      <c r="H1622" s="295" t="s">
        <v>1589</v>
      </c>
      <c r="I1622" s="295" t="s">
        <v>1598</v>
      </c>
      <c r="J1622" s="295" t="s">
        <v>179</v>
      </c>
      <c r="K1622" s="295" t="s">
        <v>1603</v>
      </c>
      <c r="L1622" s="286">
        <v>6</v>
      </c>
      <c r="M1622" s="295" t="s">
        <v>171</v>
      </c>
    </row>
    <row r="1623" spans="1:13" ht="15" customHeight="1" x14ac:dyDescent="0.25">
      <c r="A1623" s="295" t="s">
        <v>6281</v>
      </c>
      <c r="B1623" s="295" t="s">
        <v>6281</v>
      </c>
      <c r="C1623" s="295" t="s">
        <v>6282</v>
      </c>
      <c r="D1623" s="295" t="s">
        <v>6282</v>
      </c>
      <c r="E1623" s="295" t="s">
        <v>3360</v>
      </c>
      <c r="F1623" s="295" t="s">
        <v>6283</v>
      </c>
      <c r="G1623" s="295" t="s">
        <v>168</v>
      </c>
      <c r="H1623" s="295" t="s">
        <v>1589</v>
      </c>
      <c r="I1623" s="295" t="s">
        <v>1598</v>
      </c>
      <c r="J1623" s="295" t="s">
        <v>179</v>
      </c>
      <c r="K1623" s="295" t="s">
        <v>1603</v>
      </c>
      <c r="L1623" s="286">
        <v>6</v>
      </c>
      <c r="M1623" s="295" t="s">
        <v>171</v>
      </c>
    </row>
    <row r="1624" spans="1:13" ht="15" customHeight="1" x14ac:dyDescent="0.25">
      <c r="A1624" s="295" t="s">
        <v>560</v>
      </c>
      <c r="B1624" s="295" t="s">
        <v>560</v>
      </c>
      <c r="C1624" s="295" t="s">
        <v>561</v>
      </c>
      <c r="D1624" s="295" t="s">
        <v>561</v>
      </c>
      <c r="E1624" s="295" t="s">
        <v>1606</v>
      </c>
      <c r="F1624" s="295" t="s">
        <v>6284</v>
      </c>
      <c r="G1624" s="295" t="s">
        <v>168</v>
      </c>
      <c r="H1624" s="295" t="s">
        <v>1589</v>
      </c>
      <c r="I1624" s="295" t="s">
        <v>1598</v>
      </c>
      <c r="J1624" s="295" t="s">
        <v>270</v>
      </c>
      <c r="K1624" s="295" t="s">
        <v>1603</v>
      </c>
      <c r="L1624" s="286">
        <v>0</v>
      </c>
      <c r="M1624" s="295" t="s">
        <v>16372</v>
      </c>
    </row>
    <row r="1625" spans="1:13" ht="15" customHeight="1" x14ac:dyDescent="0.25">
      <c r="A1625" s="295" t="s">
        <v>6285</v>
      </c>
      <c r="B1625" s="295" t="s">
        <v>6285</v>
      </c>
      <c r="C1625" s="295" t="s">
        <v>6286</v>
      </c>
      <c r="D1625" s="295" t="s">
        <v>6286</v>
      </c>
      <c r="E1625" s="295" t="s">
        <v>1606</v>
      </c>
      <c r="F1625" s="295" t="s">
        <v>6287</v>
      </c>
      <c r="G1625" s="295" t="s">
        <v>168</v>
      </c>
      <c r="H1625" s="295" t="s">
        <v>1589</v>
      </c>
      <c r="I1625" s="295" t="s">
        <v>1598</v>
      </c>
      <c r="J1625" s="295" t="s">
        <v>270</v>
      </c>
      <c r="K1625" s="295" t="s">
        <v>1603</v>
      </c>
      <c r="L1625" s="286">
        <v>0</v>
      </c>
      <c r="M1625" s="295" t="s">
        <v>16372</v>
      </c>
    </row>
    <row r="1626" spans="1:13" ht="15" customHeight="1" x14ac:dyDescent="0.25">
      <c r="A1626" s="295" t="s">
        <v>6288</v>
      </c>
      <c r="B1626" s="295" t="s">
        <v>6288</v>
      </c>
      <c r="C1626" s="295" t="s">
        <v>6289</v>
      </c>
      <c r="D1626" s="295" t="s">
        <v>6289</v>
      </c>
      <c r="E1626" s="295" t="s">
        <v>1606</v>
      </c>
      <c r="F1626" s="295" t="s">
        <v>6290</v>
      </c>
      <c r="G1626" s="295" t="s">
        <v>168</v>
      </c>
      <c r="H1626" s="295" t="s">
        <v>1589</v>
      </c>
      <c r="I1626" s="295" t="s">
        <v>1598</v>
      </c>
      <c r="J1626" s="295" t="s">
        <v>270</v>
      </c>
      <c r="K1626" s="295" t="s">
        <v>1603</v>
      </c>
      <c r="L1626" s="286">
        <v>0</v>
      </c>
      <c r="M1626" s="295" t="s">
        <v>16372</v>
      </c>
    </row>
    <row r="1627" spans="1:13" ht="15" customHeight="1" x14ac:dyDescent="0.25">
      <c r="A1627" s="295" t="s">
        <v>6291</v>
      </c>
      <c r="B1627" s="295" t="s">
        <v>6291</v>
      </c>
      <c r="C1627" s="295" t="s">
        <v>562</v>
      </c>
      <c r="D1627" s="295" t="s">
        <v>562</v>
      </c>
      <c r="E1627" s="295" t="s">
        <v>1606</v>
      </c>
      <c r="F1627" s="295" t="s">
        <v>6292</v>
      </c>
      <c r="G1627" s="295" t="s">
        <v>1594</v>
      </c>
      <c r="H1627" s="295" t="s">
        <v>1589</v>
      </c>
      <c r="I1627" s="295" t="s">
        <v>1598</v>
      </c>
      <c r="J1627" s="295" t="s">
        <v>270</v>
      </c>
      <c r="L1627" s="286">
        <v>0</v>
      </c>
      <c r="M1627" s="295" t="s">
        <v>16372</v>
      </c>
    </row>
    <row r="1628" spans="1:13" ht="15" customHeight="1" x14ac:dyDescent="0.25">
      <c r="A1628" s="295" t="s">
        <v>6293</v>
      </c>
      <c r="B1628" s="295" t="s">
        <v>6293</v>
      </c>
      <c r="C1628" s="295" t="s">
        <v>6294</v>
      </c>
      <c r="D1628" s="295" t="s">
        <v>6294</v>
      </c>
      <c r="E1628" s="295" t="s">
        <v>6295</v>
      </c>
      <c r="F1628" s="295" t="s">
        <v>6296</v>
      </c>
      <c r="G1628" s="295" t="s">
        <v>168</v>
      </c>
      <c r="H1628" s="295" t="s">
        <v>1589</v>
      </c>
      <c r="I1628" s="295" t="s">
        <v>1598</v>
      </c>
      <c r="J1628" s="295" t="s">
        <v>1754</v>
      </c>
      <c r="K1628" s="295" t="s">
        <v>1603</v>
      </c>
      <c r="L1628" s="286">
        <v>9</v>
      </c>
      <c r="M1628" s="295" t="s">
        <v>171</v>
      </c>
    </row>
    <row r="1629" spans="1:13" ht="15" customHeight="1" x14ac:dyDescent="0.25">
      <c r="A1629" s="295" t="s">
        <v>6297</v>
      </c>
      <c r="B1629" s="295" t="s">
        <v>6297</v>
      </c>
      <c r="C1629" s="295" t="s">
        <v>6298</v>
      </c>
      <c r="D1629" s="295" t="s">
        <v>6298</v>
      </c>
      <c r="E1629" s="295" t="s">
        <v>2501</v>
      </c>
      <c r="F1629" s="295" t="s">
        <v>6299</v>
      </c>
      <c r="G1629" s="295" t="s">
        <v>168</v>
      </c>
      <c r="H1629" s="295" t="s">
        <v>1589</v>
      </c>
      <c r="I1629" s="295" t="s">
        <v>1598</v>
      </c>
      <c r="J1629" s="295" t="s">
        <v>1754</v>
      </c>
      <c r="K1629" s="295" t="s">
        <v>1603</v>
      </c>
      <c r="L1629" s="286">
        <v>6</v>
      </c>
      <c r="M1629" s="295" t="s">
        <v>171</v>
      </c>
    </row>
    <row r="1630" spans="1:13" ht="15" customHeight="1" x14ac:dyDescent="0.25">
      <c r="A1630" s="295" t="s">
        <v>6300</v>
      </c>
      <c r="B1630" s="295" t="s">
        <v>6300</v>
      </c>
      <c r="C1630" s="295" t="s">
        <v>6301</v>
      </c>
      <c r="D1630" s="295" t="s">
        <v>6301</v>
      </c>
      <c r="E1630" s="295" t="s">
        <v>6302</v>
      </c>
      <c r="F1630" s="295" t="s">
        <v>6303</v>
      </c>
      <c r="G1630" s="295" t="s">
        <v>168</v>
      </c>
      <c r="H1630" s="295" t="s">
        <v>1589</v>
      </c>
      <c r="I1630" s="295" t="s">
        <v>1598</v>
      </c>
      <c r="J1630" s="295" t="s">
        <v>1754</v>
      </c>
      <c r="K1630" s="295" t="s">
        <v>1603</v>
      </c>
      <c r="L1630" s="286">
        <v>10</v>
      </c>
      <c r="M1630" s="295" t="s">
        <v>171</v>
      </c>
    </row>
    <row r="1631" spans="1:13" ht="15" customHeight="1" x14ac:dyDescent="0.25">
      <c r="A1631" s="295" t="s">
        <v>6304</v>
      </c>
      <c r="B1631" s="295" t="s">
        <v>6304</v>
      </c>
      <c r="C1631" s="295" t="s">
        <v>6305</v>
      </c>
      <c r="D1631" s="295" t="s">
        <v>6305</v>
      </c>
      <c r="E1631" s="295" t="s">
        <v>6069</v>
      </c>
      <c r="F1631" s="295" t="s">
        <v>6306</v>
      </c>
      <c r="G1631" s="295" t="s">
        <v>1594</v>
      </c>
      <c r="H1631" s="295" t="s">
        <v>1589</v>
      </c>
      <c r="I1631" s="295" t="s">
        <v>1598</v>
      </c>
      <c r="J1631" s="295" t="s">
        <v>1754</v>
      </c>
      <c r="L1631" s="286">
        <v>9</v>
      </c>
      <c r="M1631" s="295" t="s">
        <v>171</v>
      </c>
    </row>
    <row r="1632" spans="1:13" ht="15" customHeight="1" x14ac:dyDescent="0.25">
      <c r="A1632" s="295" t="s">
        <v>6307</v>
      </c>
      <c r="B1632" s="295" t="s">
        <v>6307</v>
      </c>
      <c r="C1632" s="295" t="s">
        <v>6308</v>
      </c>
      <c r="D1632" s="295" t="s">
        <v>6308</v>
      </c>
      <c r="E1632" s="295" t="s">
        <v>6309</v>
      </c>
      <c r="F1632" s="295" t="s">
        <v>6310</v>
      </c>
      <c r="G1632" s="295" t="s">
        <v>168</v>
      </c>
      <c r="H1632" s="295" t="s">
        <v>1589</v>
      </c>
      <c r="I1632" s="295" t="s">
        <v>1714</v>
      </c>
      <c r="J1632" s="295" t="s">
        <v>174</v>
      </c>
      <c r="K1632" s="295" t="s">
        <v>1892</v>
      </c>
      <c r="L1632" s="286">
        <v>10</v>
      </c>
      <c r="M1632" s="295" t="s">
        <v>171</v>
      </c>
    </row>
    <row r="1633" spans="1:13" ht="15" customHeight="1" x14ac:dyDescent="0.25">
      <c r="A1633" s="295" t="s">
        <v>563</v>
      </c>
      <c r="B1633" s="295" t="s">
        <v>563</v>
      </c>
      <c r="C1633" s="295" t="s">
        <v>564</v>
      </c>
      <c r="D1633" s="295" t="s">
        <v>564</v>
      </c>
      <c r="E1633" s="295" t="s">
        <v>6312</v>
      </c>
      <c r="F1633" s="295" t="s">
        <v>6313</v>
      </c>
      <c r="G1633" s="295" t="s">
        <v>1676</v>
      </c>
      <c r="H1633" s="295" t="s">
        <v>1589</v>
      </c>
      <c r="I1633" s="295" t="s">
        <v>1714</v>
      </c>
      <c r="J1633" s="295" t="s">
        <v>174</v>
      </c>
      <c r="K1633" s="295" t="s">
        <v>1892</v>
      </c>
      <c r="L1633" s="287">
        <v>5</v>
      </c>
      <c r="M1633" s="295" t="s">
        <v>171</v>
      </c>
    </row>
    <row r="1634" spans="1:13" ht="15" customHeight="1" x14ac:dyDescent="0.25">
      <c r="A1634" s="295" t="s">
        <v>6315</v>
      </c>
      <c r="B1634" s="295" t="s">
        <v>6315</v>
      </c>
      <c r="C1634" s="295" t="s">
        <v>6316</v>
      </c>
      <c r="D1634" s="295" t="s">
        <v>6316</v>
      </c>
      <c r="E1634" s="295" t="s">
        <v>6312</v>
      </c>
      <c r="F1634" s="295" t="s">
        <v>6317</v>
      </c>
      <c r="G1634" s="295" t="s">
        <v>1678</v>
      </c>
      <c r="H1634" s="295" t="s">
        <v>1589</v>
      </c>
      <c r="I1634" s="295" t="s">
        <v>1714</v>
      </c>
      <c r="J1634" s="295" t="s">
        <v>174</v>
      </c>
      <c r="K1634" s="295" t="s">
        <v>1892</v>
      </c>
      <c r="L1634" s="286">
        <v>5</v>
      </c>
      <c r="M1634" s="295" t="s">
        <v>171</v>
      </c>
    </row>
    <row r="1635" spans="1:13" ht="15" customHeight="1" x14ac:dyDescent="0.25">
      <c r="A1635" s="295" t="s">
        <v>565</v>
      </c>
      <c r="B1635" s="295" t="s">
        <v>565</v>
      </c>
      <c r="C1635" s="295" t="s">
        <v>566</v>
      </c>
      <c r="D1635" s="295" t="s">
        <v>566</v>
      </c>
      <c r="E1635" s="295" t="s">
        <v>6319</v>
      </c>
      <c r="F1635" s="295" t="s">
        <v>6320</v>
      </c>
      <c r="G1635" s="295" t="s">
        <v>1678</v>
      </c>
      <c r="H1635" s="295" t="s">
        <v>1589</v>
      </c>
      <c r="I1635" s="295" t="s">
        <v>1714</v>
      </c>
      <c r="J1635" s="295" t="s">
        <v>174</v>
      </c>
      <c r="K1635" s="295" t="s">
        <v>1892</v>
      </c>
      <c r="L1635" s="286">
        <v>5</v>
      </c>
      <c r="M1635" s="295" t="s">
        <v>171</v>
      </c>
    </row>
    <row r="1636" spans="1:13" ht="15" customHeight="1" x14ac:dyDescent="0.25">
      <c r="A1636" s="295" t="s">
        <v>6322</v>
      </c>
      <c r="B1636" s="295" t="s">
        <v>6322</v>
      </c>
      <c r="C1636" s="295" t="s">
        <v>6323</v>
      </c>
      <c r="D1636" s="295" t="s">
        <v>6323</v>
      </c>
      <c r="E1636" s="295" t="s">
        <v>6324</v>
      </c>
      <c r="F1636" s="295" t="s">
        <v>6325</v>
      </c>
      <c r="G1636" s="295" t="s">
        <v>1678</v>
      </c>
      <c r="H1636" s="295" t="s">
        <v>1589</v>
      </c>
      <c r="I1636" s="295" t="s">
        <v>1714</v>
      </c>
      <c r="J1636" s="295" t="s">
        <v>174</v>
      </c>
      <c r="K1636" s="295" t="s">
        <v>1892</v>
      </c>
      <c r="L1636" s="286">
        <v>5</v>
      </c>
      <c r="M1636" s="295" t="s">
        <v>171</v>
      </c>
    </row>
    <row r="1637" spans="1:13" s="299" customFormat="1" ht="15" customHeight="1" x14ac:dyDescent="0.25">
      <c r="A1637" s="297" t="s">
        <v>6327</v>
      </c>
      <c r="B1637" s="295" t="s">
        <v>6328</v>
      </c>
      <c r="C1637" s="297" t="s">
        <v>6329</v>
      </c>
      <c r="D1637" s="297" t="s">
        <v>6330</v>
      </c>
      <c r="E1637" s="297" t="s">
        <v>6324</v>
      </c>
      <c r="F1637" s="297" t="s">
        <v>6331</v>
      </c>
      <c r="G1637" s="297" t="s">
        <v>1678</v>
      </c>
      <c r="H1637" s="297" t="s">
        <v>1632</v>
      </c>
      <c r="I1637" s="297" t="s">
        <v>1714</v>
      </c>
      <c r="J1637" s="297" t="s">
        <v>174</v>
      </c>
      <c r="K1637" s="297" t="s">
        <v>1892</v>
      </c>
      <c r="L1637" s="291">
        <v>8</v>
      </c>
      <c r="M1637" s="295" t="s">
        <v>171</v>
      </c>
    </row>
    <row r="1638" spans="1:13" ht="15" customHeight="1" x14ac:dyDescent="0.25">
      <c r="A1638" s="295" t="s">
        <v>6332</v>
      </c>
      <c r="B1638" s="295" t="s">
        <v>6333</v>
      </c>
      <c r="C1638" s="295" t="s">
        <v>6334</v>
      </c>
      <c r="D1638" s="295" t="s">
        <v>6335</v>
      </c>
      <c r="E1638" s="295" t="s">
        <v>6336</v>
      </c>
      <c r="F1638" s="295" t="s">
        <v>6337</v>
      </c>
      <c r="G1638" s="295" t="s">
        <v>168</v>
      </c>
      <c r="H1638" s="295" t="s">
        <v>1632</v>
      </c>
      <c r="I1638" s="295" t="s">
        <v>1714</v>
      </c>
      <c r="J1638" s="295" t="s">
        <v>174</v>
      </c>
      <c r="K1638" s="295" t="s">
        <v>1892</v>
      </c>
      <c r="L1638" s="287">
        <v>5</v>
      </c>
      <c r="M1638" s="295" t="s">
        <v>171</v>
      </c>
    </row>
    <row r="1639" spans="1:13" ht="15" customHeight="1" x14ac:dyDescent="0.25">
      <c r="A1639" s="295" t="s">
        <v>6338</v>
      </c>
      <c r="B1639" s="295" t="s">
        <v>6338</v>
      </c>
      <c r="C1639" s="295" t="s">
        <v>6339</v>
      </c>
      <c r="D1639" s="295" t="s">
        <v>6339</v>
      </c>
      <c r="E1639" s="295" t="s">
        <v>6340</v>
      </c>
      <c r="F1639" s="295" t="s">
        <v>6341</v>
      </c>
      <c r="G1639" s="295" t="s">
        <v>168</v>
      </c>
      <c r="H1639" s="295" t="s">
        <v>1589</v>
      </c>
      <c r="I1639" s="295" t="s">
        <v>1714</v>
      </c>
      <c r="J1639" s="295" t="s">
        <v>174</v>
      </c>
      <c r="K1639" s="295" t="s">
        <v>1892</v>
      </c>
      <c r="L1639" s="286">
        <v>9</v>
      </c>
      <c r="M1639" s="295" t="s">
        <v>171</v>
      </c>
    </row>
    <row r="1640" spans="1:13" ht="15" customHeight="1" x14ac:dyDescent="0.25">
      <c r="A1640" s="295" t="s">
        <v>6344</v>
      </c>
      <c r="B1640" s="295" t="s">
        <v>6344</v>
      </c>
      <c r="C1640" s="295" t="s">
        <v>6345</v>
      </c>
      <c r="D1640" s="295" t="s">
        <v>6345</v>
      </c>
      <c r="E1640" s="295" t="s">
        <v>6346</v>
      </c>
      <c r="F1640" s="295" t="s">
        <v>6347</v>
      </c>
      <c r="G1640" s="295" t="s">
        <v>168</v>
      </c>
      <c r="H1640" s="295" t="s">
        <v>1589</v>
      </c>
      <c r="I1640" s="295" t="s">
        <v>1714</v>
      </c>
      <c r="J1640" s="295" t="s">
        <v>174</v>
      </c>
      <c r="K1640" s="295" t="s">
        <v>1892</v>
      </c>
      <c r="L1640" s="286">
        <v>7</v>
      </c>
      <c r="M1640" s="295" t="s">
        <v>171</v>
      </c>
    </row>
    <row r="1641" spans="1:13" ht="15" customHeight="1" x14ac:dyDescent="0.25">
      <c r="A1641" s="295" t="s">
        <v>6349</v>
      </c>
      <c r="B1641" s="295" t="s">
        <v>6349</v>
      </c>
      <c r="C1641" s="295" t="s">
        <v>6350</v>
      </c>
      <c r="D1641" s="295" t="s">
        <v>6350</v>
      </c>
      <c r="E1641" s="295" t="s">
        <v>6351</v>
      </c>
      <c r="F1641" s="295" t="s">
        <v>6352</v>
      </c>
      <c r="G1641" s="295" t="s">
        <v>168</v>
      </c>
      <c r="H1641" s="295" t="s">
        <v>1589</v>
      </c>
      <c r="I1641" s="295" t="s">
        <v>1714</v>
      </c>
      <c r="J1641" s="295" t="s">
        <v>174</v>
      </c>
      <c r="K1641" s="295" t="s">
        <v>1892</v>
      </c>
      <c r="L1641" s="286">
        <v>7</v>
      </c>
      <c r="M1641" s="295" t="s">
        <v>171</v>
      </c>
    </row>
    <row r="1642" spans="1:13" ht="15" customHeight="1" x14ac:dyDescent="0.25">
      <c r="A1642" s="295" t="s">
        <v>6353</v>
      </c>
      <c r="B1642" s="295" t="s">
        <v>6353</v>
      </c>
      <c r="C1642" s="295" t="s">
        <v>6354</v>
      </c>
      <c r="D1642" s="295" t="s">
        <v>6354</v>
      </c>
      <c r="E1642" s="295" t="s">
        <v>6355</v>
      </c>
      <c r="F1642" s="295" t="s">
        <v>6356</v>
      </c>
      <c r="G1642" s="295" t="s">
        <v>168</v>
      </c>
      <c r="H1642" s="295" t="s">
        <v>1589</v>
      </c>
      <c r="I1642" s="295" t="s">
        <v>1714</v>
      </c>
      <c r="J1642" s="295" t="s">
        <v>174</v>
      </c>
      <c r="K1642" s="295" t="s">
        <v>1892</v>
      </c>
      <c r="L1642" s="286">
        <v>2</v>
      </c>
      <c r="M1642" s="295" t="s">
        <v>171</v>
      </c>
    </row>
    <row r="1643" spans="1:13" ht="15" customHeight="1" x14ac:dyDescent="0.25">
      <c r="A1643" s="295" t="s">
        <v>6358</v>
      </c>
      <c r="B1643" s="295" t="s">
        <v>6359</v>
      </c>
      <c r="C1643" s="295" t="s">
        <v>6360</v>
      </c>
      <c r="D1643" s="295" t="s">
        <v>6361</v>
      </c>
      <c r="E1643" s="295" t="s">
        <v>6362</v>
      </c>
      <c r="F1643" s="295" t="s">
        <v>6363</v>
      </c>
      <c r="G1643" s="295" t="s">
        <v>168</v>
      </c>
      <c r="H1643" s="295" t="s">
        <v>1632</v>
      </c>
      <c r="I1643" s="295" t="s">
        <v>1714</v>
      </c>
      <c r="J1643" s="295" t="s">
        <v>174</v>
      </c>
      <c r="K1643" s="295" t="s">
        <v>1892</v>
      </c>
      <c r="L1643" s="287">
        <v>4</v>
      </c>
      <c r="M1643" s="295" t="s">
        <v>171</v>
      </c>
    </row>
    <row r="1644" spans="1:13" ht="15" customHeight="1" x14ac:dyDescent="0.25">
      <c r="A1644" s="295" t="s">
        <v>6364</v>
      </c>
      <c r="B1644" s="295" t="s">
        <v>6365</v>
      </c>
      <c r="C1644" s="295" t="s">
        <v>6366</v>
      </c>
      <c r="D1644" s="295" t="s">
        <v>6367</v>
      </c>
      <c r="E1644" s="295" t="s">
        <v>6368</v>
      </c>
      <c r="F1644" s="295" t="s">
        <v>6369</v>
      </c>
      <c r="G1644" s="295" t="s">
        <v>168</v>
      </c>
      <c r="H1644" s="295" t="s">
        <v>1632</v>
      </c>
      <c r="I1644" s="295" t="s">
        <v>1714</v>
      </c>
      <c r="J1644" s="295" t="s">
        <v>174</v>
      </c>
      <c r="K1644" s="295" t="s">
        <v>1892</v>
      </c>
      <c r="L1644" s="287">
        <v>5</v>
      </c>
      <c r="M1644" s="295" t="s">
        <v>171</v>
      </c>
    </row>
    <row r="1645" spans="1:13" ht="15" customHeight="1" x14ac:dyDescent="0.25">
      <c r="A1645" s="295" t="s">
        <v>6370</v>
      </c>
      <c r="B1645" s="295" t="s">
        <v>6370</v>
      </c>
      <c r="C1645" s="295" t="s">
        <v>6371</v>
      </c>
      <c r="D1645" s="295" t="s">
        <v>6371</v>
      </c>
      <c r="E1645" s="295" t="s">
        <v>6372</v>
      </c>
      <c r="F1645" s="295" t="s">
        <v>6373</v>
      </c>
      <c r="G1645" s="295" t="s">
        <v>168</v>
      </c>
      <c r="H1645" s="295" t="s">
        <v>1589</v>
      </c>
      <c r="I1645" s="295" t="s">
        <v>1714</v>
      </c>
      <c r="J1645" s="295" t="s">
        <v>174</v>
      </c>
      <c r="K1645" s="295" t="s">
        <v>1892</v>
      </c>
      <c r="L1645" s="287">
        <v>6</v>
      </c>
      <c r="M1645" s="295" t="s">
        <v>171</v>
      </c>
    </row>
    <row r="1646" spans="1:13" ht="15" customHeight="1" x14ac:dyDescent="0.25">
      <c r="A1646" s="295" t="s">
        <v>6374</v>
      </c>
      <c r="B1646" s="295" t="s">
        <v>6370</v>
      </c>
      <c r="C1646" s="295" t="s">
        <v>6376</v>
      </c>
      <c r="D1646" s="295" t="s">
        <v>6371</v>
      </c>
      <c r="E1646" s="295" t="s">
        <v>6377</v>
      </c>
      <c r="F1646" s="295" t="s">
        <v>6373</v>
      </c>
      <c r="G1646" s="295" t="s">
        <v>1678</v>
      </c>
      <c r="H1646" s="295" t="s">
        <v>1632</v>
      </c>
      <c r="I1646" s="295" t="s">
        <v>1714</v>
      </c>
      <c r="J1646" s="295" t="s">
        <v>174</v>
      </c>
      <c r="K1646" s="295" t="s">
        <v>1892</v>
      </c>
      <c r="L1646" s="286">
        <v>6</v>
      </c>
      <c r="M1646" s="295" t="s">
        <v>171</v>
      </c>
    </row>
    <row r="1647" spans="1:13" ht="15" customHeight="1" x14ac:dyDescent="0.25">
      <c r="A1647" s="295" t="s">
        <v>6378</v>
      </c>
      <c r="B1647" s="295" t="s">
        <v>6378</v>
      </c>
      <c r="C1647" s="295" t="s">
        <v>6379</v>
      </c>
      <c r="D1647" s="295" t="s">
        <v>6379</v>
      </c>
      <c r="E1647" s="295" t="s">
        <v>6380</v>
      </c>
      <c r="F1647" s="295" t="s">
        <v>6381</v>
      </c>
      <c r="G1647" s="295" t="s">
        <v>168</v>
      </c>
      <c r="H1647" s="295" t="s">
        <v>1589</v>
      </c>
      <c r="I1647" s="295" t="s">
        <v>1714</v>
      </c>
      <c r="J1647" s="283" t="s">
        <v>174</v>
      </c>
      <c r="K1647" s="283" t="s">
        <v>1892</v>
      </c>
      <c r="L1647" s="287">
        <v>10</v>
      </c>
      <c r="M1647" s="295" t="s">
        <v>171</v>
      </c>
    </row>
    <row r="1648" spans="1:13" ht="15" customHeight="1" x14ac:dyDescent="0.25">
      <c r="A1648" s="295" t="s">
        <v>6384</v>
      </c>
      <c r="B1648" s="295" t="s">
        <v>6384</v>
      </c>
      <c r="C1648" s="295" t="s">
        <v>6385</v>
      </c>
      <c r="D1648" s="295" t="s">
        <v>6385</v>
      </c>
      <c r="E1648" s="295" t="s">
        <v>6386</v>
      </c>
      <c r="F1648" s="295" t="s">
        <v>6387</v>
      </c>
      <c r="G1648" s="295" t="s">
        <v>168</v>
      </c>
      <c r="H1648" s="295" t="s">
        <v>1589</v>
      </c>
      <c r="I1648" s="295" t="s">
        <v>1714</v>
      </c>
      <c r="J1648" s="295" t="s">
        <v>174</v>
      </c>
      <c r="K1648" s="295" t="s">
        <v>1892</v>
      </c>
      <c r="L1648" s="286">
        <v>5</v>
      </c>
      <c r="M1648" s="295" t="s">
        <v>171</v>
      </c>
    </row>
    <row r="1649" spans="1:13" ht="15" customHeight="1" x14ac:dyDescent="0.25">
      <c r="A1649" s="295" t="s">
        <v>6389</v>
      </c>
      <c r="B1649" s="295" t="s">
        <v>6389</v>
      </c>
      <c r="C1649" s="295" t="s">
        <v>6390</v>
      </c>
      <c r="D1649" s="295" t="s">
        <v>6390</v>
      </c>
      <c r="E1649" s="295" t="s">
        <v>6355</v>
      </c>
      <c r="F1649" s="295" t="s">
        <v>6391</v>
      </c>
      <c r="G1649" s="295" t="s">
        <v>1676</v>
      </c>
      <c r="H1649" s="295" t="s">
        <v>1589</v>
      </c>
      <c r="I1649" s="295" t="s">
        <v>1714</v>
      </c>
      <c r="J1649" s="295" t="s">
        <v>174</v>
      </c>
      <c r="K1649" s="295" t="s">
        <v>1892</v>
      </c>
      <c r="L1649" s="287">
        <v>6</v>
      </c>
      <c r="M1649" s="295" t="s">
        <v>171</v>
      </c>
    </row>
    <row r="1650" spans="1:13" ht="15" customHeight="1" x14ac:dyDescent="0.25">
      <c r="A1650" s="295" t="s">
        <v>6393</v>
      </c>
      <c r="B1650" s="295" t="s">
        <v>6333</v>
      </c>
      <c r="C1650" s="295" t="s">
        <v>6394</v>
      </c>
      <c r="D1650" s="295" t="s">
        <v>6335</v>
      </c>
      <c r="E1650" s="295" t="s">
        <v>6395</v>
      </c>
      <c r="F1650" s="295" t="s">
        <v>6391</v>
      </c>
      <c r="G1650" s="295" t="s">
        <v>1738</v>
      </c>
      <c r="H1650" s="295" t="s">
        <v>1632</v>
      </c>
      <c r="I1650" s="295" t="s">
        <v>1714</v>
      </c>
      <c r="J1650" s="295" t="s">
        <v>174</v>
      </c>
      <c r="K1650" s="295" t="s">
        <v>1892</v>
      </c>
      <c r="L1650" s="286">
        <v>5</v>
      </c>
      <c r="M1650" s="295" t="s">
        <v>171</v>
      </c>
    </row>
    <row r="1651" spans="1:13" ht="15" customHeight="1" x14ac:dyDescent="0.25">
      <c r="A1651" s="295" t="s">
        <v>6396</v>
      </c>
      <c r="B1651" s="295" t="s">
        <v>6333</v>
      </c>
      <c r="C1651" s="295" t="s">
        <v>6397</v>
      </c>
      <c r="D1651" s="295" t="s">
        <v>6335</v>
      </c>
      <c r="E1651" s="295" t="s">
        <v>6398</v>
      </c>
      <c r="F1651" s="295" t="s">
        <v>6391</v>
      </c>
      <c r="G1651" s="295" t="s">
        <v>1738</v>
      </c>
      <c r="H1651" s="295" t="s">
        <v>1632</v>
      </c>
      <c r="I1651" s="295" t="s">
        <v>1714</v>
      </c>
      <c r="J1651" s="295" t="s">
        <v>174</v>
      </c>
      <c r="K1651" s="295" t="s">
        <v>1892</v>
      </c>
      <c r="L1651" s="286">
        <v>5</v>
      </c>
      <c r="M1651" s="295" t="s">
        <v>171</v>
      </c>
    </row>
    <row r="1652" spans="1:13" ht="15" customHeight="1" x14ac:dyDescent="0.25">
      <c r="A1652" s="295" t="s">
        <v>6399</v>
      </c>
      <c r="B1652" s="295" t="s">
        <v>6399</v>
      </c>
      <c r="C1652" s="295" t="s">
        <v>6400</v>
      </c>
      <c r="D1652" s="295" t="s">
        <v>6400</v>
      </c>
      <c r="E1652" s="295" t="s">
        <v>6401</v>
      </c>
      <c r="F1652" s="295" t="s">
        <v>6402</v>
      </c>
      <c r="G1652" s="295" t="s">
        <v>1738</v>
      </c>
      <c r="H1652" s="295" t="s">
        <v>1589</v>
      </c>
      <c r="I1652" s="295" t="s">
        <v>1714</v>
      </c>
      <c r="J1652" s="295" t="s">
        <v>174</v>
      </c>
      <c r="K1652" s="295" t="s">
        <v>1892</v>
      </c>
      <c r="L1652" s="286">
        <v>7</v>
      </c>
      <c r="M1652" s="295" t="s">
        <v>171</v>
      </c>
    </row>
    <row r="1653" spans="1:13" ht="15" customHeight="1" x14ac:dyDescent="0.25">
      <c r="A1653" s="295" t="s">
        <v>6333</v>
      </c>
      <c r="B1653" s="295" t="s">
        <v>6333</v>
      </c>
      <c r="C1653" s="295" t="s">
        <v>6335</v>
      </c>
      <c r="D1653" s="295" t="s">
        <v>6335</v>
      </c>
      <c r="E1653" s="295" t="s">
        <v>6355</v>
      </c>
      <c r="F1653" s="295" t="s">
        <v>6391</v>
      </c>
      <c r="G1653" s="295" t="s">
        <v>1678</v>
      </c>
      <c r="H1653" s="295" t="s">
        <v>1589</v>
      </c>
      <c r="I1653" s="295" t="s">
        <v>1714</v>
      </c>
      <c r="J1653" s="295" t="s">
        <v>174</v>
      </c>
      <c r="K1653" s="295" t="s">
        <v>1892</v>
      </c>
      <c r="L1653" s="286">
        <v>5</v>
      </c>
      <c r="M1653" s="295" t="s">
        <v>171</v>
      </c>
    </row>
    <row r="1654" spans="1:13" ht="15" customHeight="1" x14ac:dyDescent="0.25">
      <c r="A1654" s="295" t="s">
        <v>6413</v>
      </c>
      <c r="B1654" s="295" t="s">
        <v>6413</v>
      </c>
      <c r="C1654" s="295" t="s">
        <v>6414</v>
      </c>
      <c r="D1654" s="295" t="s">
        <v>6414</v>
      </c>
      <c r="E1654" s="295" t="s">
        <v>6415</v>
      </c>
      <c r="F1654" s="295" t="s">
        <v>6391</v>
      </c>
      <c r="G1654" s="295" t="s">
        <v>1678</v>
      </c>
      <c r="H1654" s="295" t="s">
        <v>1589</v>
      </c>
      <c r="I1654" s="295" t="s">
        <v>1714</v>
      </c>
      <c r="J1654" s="295" t="s">
        <v>174</v>
      </c>
      <c r="K1654" s="295" t="s">
        <v>1892</v>
      </c>
      <c r="L1654" s="286">
        <v>7</v>
      </c>
      <c r="M1654" s="295" t="s">
        <v>171</v>
      </c>
    </row>
    <row r="1655" spans="1:13" ht="15" customHeight="1" x14ac:dyDescent="0.25">
      <c r="A1655" s="295" t="s">
        <v>6406</v>
      </c>
      <c r="B1655" s="295" t="s">
        <v>6333</v>
      </c>
      <c r="C1655" s="295" t="s">
        <v>6417</v>
      </c>
      <c r="D1655" s="295" t="s">
        <v>6335</v>
      </c>
      <c r="E1655" s="295" t="s">
        <v>6418</v>
      </c>
      <c r="F1655" s="295" t="s">
        <v>6391</v>
      </c>
      <c r="G1655" s="295" t="s">
        <v>1678</v>
      </c>
      <c r="H1655" s="295" t="s">
        <v>1632</v>
      </c>
      <c r="I1655" s="295" t="s">
        <v>1714</v>
      </c>
      <c r="J1655" s="295" t="s">
        <v>174</v>
      </c>
      <c r="K1655" s="295" t="s">
        <v>1892</v>
      </c>
      <c r="L1655" s="286">
        <v>5</v>
      </c>
      <c r="M1655" s="295" t="s">
        <v>171</v>
      </c>
    </row>
    <row r="1656" spans="1:13" ht="15" customHeight="1" x14ac:dyDescent="0.25">
      <c r="A1656" s="295" t="s">
        <v>6419</v>
      </c>
      <c r="B1656" s="295" t="s">
        <v>6420</v>
      </c>
      <c r="C1656" s="295" t="s">
        <v>6421</v>
      </c>
      <c r="D1656" s="295" t="s">
        <v>6422</v>
      </c>
      <c r="E1656" s="295" t="s">
        <v>6423</v>
      </c>
      <c r="F1656" s="295" t="s">
        <v>6424</v>
      </c>
      <c r="G1656" s="295" t="s">
        <v>1678</v>
      </c>
      <c r="H1656" s="295" t="s">
        <v>1632</v>
      </c>
      <c r="I1656" s="295" t="s">
        <v>1714</v>
      </c>
      <c r="J1656" s="295" t="s">
        <v>174</v>
      </c>
      <c r="K1656" s="295" t="s">
        <v>1892</v>
      </c>
      <c r="L1656" s="286">
        <v>7</v>
      </c>
      <c r="M1656" s="295" t="s">
        <v>171</v>
      </c>
    </row>
    <row r="1657" spans="1:13" ht="15" customHeight="1" x14ac:dyDescent="0.25">
      <c r="A1657" s="295" t="s">
        <v>6425</v>
      </c>
      <c r="B1657" s="295" t="s">
        <v>6425</v>
      </c>
      <c r="C1657" s="295" t="s">
        <v>6426</v>
      </c>
      <c r="D1657" s="295" t="s">
        <v>6426</v>
      </c>
      <c r="E1657" s="295" t="s">
        <v>6427</v>
      </c>
      <c r="F1657" s="295" t="s">
        <v>6428</v>
      </c>
      <c r="G1657" s="295" t="s">
        <v>1678</v>
      </c>
      <c r="H1657" s="295" t="s">
        <v>1589</v>
      </c>
      <c r="I1657" s="295" t="s">
        <v>1714</v>
      </c>
      <c r="J1657" s="295" t="s">
        <v>174</v>
      </c>
      <c r="K1657" s="295" t="s">
        <v>1892</v>
      </c>
      <c r="L1657" s="286">
        <v>7</v>
      </c>
      <c r="M1657" s="295" t="s">
        <v>171</v>
      </c>
    </row>
    <row r="1658" spans="1:13" ht="15" customHeight="1" x14ac:dyDescent="0.25">
      <c r="A1658" s="295" t="s">
        <v>6430</v>
      </c>
      <c r="B1658" s="295" t="s">
        <v>6425</v>
      </c>
      <c r="C1658" s="295" t="s">
        <v>6432</v>
      </c>
      <c r="D1658" s="295" t="s">
        <v>6426</v>
      </c>
      <c r="E1658" s="295" t="s">
        <v>6433</v>
      </c>
      <c r="F1658" s="295" t="s">
        <v>6428</v>
      </c>
      <c r="G1658" s="295" t="s">
        <v>1678</v>
      </c>
      <c r="H1658" s="295" t="s">
        <v>1632</v>
      </c>
      <c r="I1658" s="295" t="s">
        <v>1714</v>
      </c>
      <c r="J1658" s="295" t="s">
        <v>174</v>
      </c>
      <c r="K1658" s="295" t="s">
        <v>1892</v>
      </c>
      <c r="L1658" s="286">
        <v>7</v>
      </c>
      <c r="M1658" s="295" t="s">
        <v>171</v>
      </c>
    </row>
    <row r="1659" spans="1:13" ht="15" customHeight="1" x14ac:dyDescent="0.25">
      <c r="A1659" s="295" t="s">
        <v>6434</v>
      </c>
      <c r="B1659" s="295" t="s">
        <v>6434</v>
      </c>
      <c r="C1659" s="295" t="s">
        <v>6435</v>
      </c>
      <c r="D1659" s="295" t="s">
        <v>6435</v>
      </c>
      <c r="E1659" s="295" t="s">
        <v>6436</v>
      </c>
      <c r="F1659" s="295" t="s">
        <v>6437</v>
      </c>
      <c r="G1659" s="295" t="s">
        <v>168</v>
      </c>
      <c r="H1659" s="295" t="s">
        <v>1589</v>
      </c>
      <c r="I1659" s="295" t="s">
        <v>1714</v>
      </c>
      <c r="J1659" s="295" t="s">
        <v>174</v>
      </c>
      <c r="K1659" s="295" t="s">
        <v>1892</v>
      </c>
      <c r="L1659" s="286">
        <v>10</v>
      </c>
      <c r="M1659" s="295" t="s">
        <v>171</v>
      </c>
    </row>
    <row r="1660" spans="1:13" ht="15" customHeight="1" x14ac:dyDescent="0.25">
      <c r="A1660" s="295" t="s">
        <v>6439</v>
      </c>
      <c r="B1660" s="295" t="s">
        <v>6439</v>
      </c>
      <c r="C1660" s="295" t="s">
        <v>6440</v>
      </c>
      <c r="D1660" s="295" t="s">
        <v>6440</v>
      </c>
      <c r="E1660" s="295" t="s">
        <v>6441</v>
      </c>
      <c r="F1660" s="295" t="s">
        <v>6442</v>
      </c>
      <c r="G1660" s="295" t="s">
        <v>168</v>
      </c>
      <c r="H1660" s="295" t="s">
        <v>1589</v>
      </c>
      <c r="I1660" s="295" t="s">
        <v>1714</v>
      </c>
      <c r="J1660" s="295" t="s">
        <v>174</v>
      </c>
      <c r="K1660" s="295" t="s">
        <v>1892</v>
      </c>
      <c r="L1660" s="286">
        <v>6</v>
      </c>
      <c r="M1660" s="295" t="s">
        <v>171</v>
      </c>
    </row>
    <row r="1661" spans="1:13" ht="15" customHeight="1" x14ac:dyDescent="0.25">
      <c r="A1661" s="295" t="s">
        <v>6444</v>
      </c>
      <c r="B1661" s="295" t="s">
        <v>6444</v>
      </c>
      <c r="C1661" s="295" t="s">
        <v>6445</v>
      </c>
      <c r="D1661" s="295" t="s">
        <v>6445</v>
      </c>
      <c r="E1661" s="295" t="s">
        <v>6340</v>
      </c>
      <c r="F1661" s="295" t="s">
        <v>6446</v>
      </c>
      <c r="G1661" s="295" t="s">
        <v>168</v>
      </c>
      <c r="H1661" s="295" t="s">
        <v>1589</v>
      </c>
      <c r="I1661" s="295" t="s">
        <v>1714</v>
      </c>
      <c r="J1661" s="295" t="s">
        <v>174</v>
      </c>
      <c r="K1661" s="295" t="s">
        <v>1892</v>
      </c>
      <c r="L1661" s="286">
        <v>8</v>
      </c>
      <c r="M1661" s="295" t="s">
        <v>171</v>
      </c>
    </row>
    <row r="1662" spans="1:13" ht="15" customHeight="1" x14ac:dyDescent="0.25">
      <c r="A1662" s="295" t="s">
        <v>6326</v>
      </c>
      <c r="B1662" s="295" t="s">
        <v>6322</v>
      </c>
      <c r="C1662" s="295" t="s">
        <v>6448</v>
      </c>
      <c r="D1662" s="295" t="s">
        <v>6323</v>
      </c>
      <c r="E1662" s="295" t="s">
        <v>6449</v>
      </c>
      <c r="F1662" s="295" t="s">
        <v>6325</v>
      </c>
      <c r="G1662" s="295" t="s">
        <v>168</v>
      </c>
      <c r="H1662" s="295" t="s">
        <v>1632</v>
      </c>
      <c r="I1662" s="295" t="s">
        <v>1714</v>
      </c>
      <c r="J1662" s="295" t="s">
        <v>174</v>
      </c>
      <c r="K1662" s="295" t="s">
        <v>1892</v>
      </c>
      <c r="L1662" s="287">
        <v>5</v>
      </c>
      <c r="M1662" s="295" t="s">
        <v>171</v>
      </c>
    </row>
    <row r="1663" spans="1:13" s="296" customFormat="1" ht="15" customHeight="1" x14ac:dyDescent="0.25">
      <c r="A1663" s="295" t="s">
        <v>6450</v>
      </c>
      <c r="B1663" s="295" t="s">
        <v>6450</v>
      </c>
      <c r="C1663" s="295" t="s">
        <v>6451</v>
      </c>
      <c r="D1663" s="295" t="s">
        <v>6451</v>
      </c>
      <c r="E1663" s="295" t="s">
        <v>6452</v>
      </c>
      <c r="F1663" s="297" t="s">
        <v>6453</v>
      </c>
      <c r="G1663" s="295" t="s">
        <v>168</v>
      </c>
      <c r="H1663" s="295" t="s">
        <v>1589</v>
      </c>
      <c r="I1663" s="295" t="s">
        <v>1714</v>
      </c>
      <c r="J1663" s="295" t="s">
        <v>174</v>
      </c>
      <c r="K1663" s="295" t="s">
        <v>1892</v>
      </c>
      <c r="L1663" s="286">
        <v>6</v>
      </c>
      <c r="M1663" s="295" t="s">
        <v>171</v>
      </c>
    </row>
    <row r="1664" spans="1:13" ht="15" customHeight="1" x14ac:dyDescent="0.25">
      <c r="A1664" s="295" t="s">
        <v>6328</v>
      </c>
      <c r="B1664" s="295" t="s">
        <v>6328</v>
      </c>
      <c r="C1664" s="295" t="s">
        <v>6330</v>
      </c>
      <c r="D1664" s="295" t="s">
        <v>6330</v>
      </c>
      <c r="E1664" s="295" t="s">
        <v>6340</v>
      </c>
      <c r="F1664" s="295" t="s">
        <v>6455</v>
      </c>
      <c r="G1664" s="295" t="s">
        <v>168</v>
      </c>
      <c r="H1664" s="295" t="s">
        <v>1589</v>
      </c>
      <c r="I1664" s="295" t="s">
        <v>1714</v>
      </c>
      <c r="J1664" s="295" t="s">
        <v>174</v>
      </c>
      <c r="K1664" s="295" t="s">
        <v>1892</v>
      </c>
      <c r="L1664" s="286">
        <v>8</v>
      </c>
      <c r="M1664" s="295" t="s">
        <v>171</v>
      </c>
    </row>
    <row r="1665" spans="1:13" ht="15" customHeight="1" x14ac:dyDescent="0.25">
      <c r="A1665" s="295" t="s">
        <v>6410</v>
      </c>
      <c r="B1665" s="295" t="s">
        <v>6333</v>
      </c>
      <c r="C1665" s="295" t="s">
        <v>6457</v>
      </c>
      <c r="D1665" s="295" t="s">
        <v>6335</v>
      </c>
      <c r="E1665" s="295" t="s">
        <v>6336</v>
      </c>
      <c r="F1665" s="295" t="s">
        <v>6337</v>
      </c>
      <c r="G1665" s="295" t="s">
        <v>168</v>
      </c>
      <c r="H1665" s="295" t="s">
        <v>1632</v>
      </c>
      <c r="I1665" s="295" t="s">
        <v>1714</v>
      </c>
      <c r="J1665" s="295" t="s">
        <v>174</v>
      </c>
      <c r="K1665" s="295" t="s">
        <v>1892</v>
      </c>
      <c r="L1665" s="287">
        <v>5</v>
      </c>
      <c r="M1665" s="295" t="s">
        <v>171</v>
      </c>
    </row>
    <row r="1666" spans="1:13" ht="15" customHeight="1" x14ac:dyDescent="0.25">
      <c r="A1666" s="295" t="s">
        <v>6458</v>
      </c>
      <c r="B1666" s="295" t="s">
        <v>6459</v>
      </c>
      <c r="C1666" s="295" t="s">
        <v>6460</v>
      </c>
      <c r="D1666" s="295" t="s">
        <v>6461</v>
      </c>
      <c r="E1666" s="295" t="s">
        <v>5338</v>
      </c>
      <c r="F1666" s="295" t="s">
        <v>6462</v>
      </c>
      <c r="G1666" s="295" t="s">
        <v>168</v>
      </c>
      <c r="H1666" s="295" t="s">
        <v>1632</v>
      </c>
      <c r="I1666" s="295" t="s">
        <v>1714</v>
      </c>
      <c r="J1666" s="295" t="s">
        <v>174</v>
      </c>
      <c r="K1666" s="295" t="s">
        <v>1892</v>
      </c>
      <c r="L1666" s="287">
        <v>8</v>
      </c>
      <c r="M1666" s="295" t="s">
        <v>171</v>
      </c>
    </row>
    <row r="1667" spans="1:13" ht="15" customHeight="1" x14ac:dyDescent="0.25">
      <c r="A1667" s="295" t="s">
        <v>6411</v>
      </c>
      <c r="B1667" s="295" t="s">
        <v>6333</v>
      </c>
      <c r="C1667" s="295" t="s">
        <v>6463</v>
      </c>
      <c r="D1667" s="295" t="s">
        <v>6335</v>
      </c>
      <c r="E1667" s="295" t="s">
        <v>6464</v>
      </c>
      <c r="F1667" s="295" t="s">
        <v>6337</v>
      </c>
      <c r="G1667" s="295" t="s">
        <v>168</v>
      </c>
      <c r="H1667" s="295" t="s">
        <v>1632</v>
      </c>
      <c r="I1667" s="295" t="s">
        <v>1714</v>
      </c>
      <c r="J1667" s="295" t="s">
        <v>174</v>
      </c>
      <c r="K1667" s="295" t="s">
        <v>1892</v>
      </c>
      <c r="L1667" s="287">
        <v>5</v>
      </c>
      <c r="M1667" s="295" t="s">
        <v>171</v>
      </c>
    </row>
    <row r="1668" spans="1:13" ht="15" customHeight="1" x14ac:dyDescent="0.25">
      <c r="A1668" s="295" t="s">
        <v>6465</v>
      </c>
      <c r="B1668" s="295" t="s">
        <v>6465</v>
      </c>
      <c r="C1668" s="295" t="s">
        <v>6466</v>
      </c>
      <c r="D1668" s="295" t="s">
        <v>6466</v>
      </c>
      <c r="E1668" s="295" t="s">
        <v>6368</v>
      </c>
      <c r="F1668" s="295" t="s">
        <v>6467</v>
      </c>
      <c r="G1668" s="295" t="s">
        <v>168</v>
      </c>
      <c r="H1668" s="295" t="s">
        <v>1589</v>
      </c>
      <c r="I1668" s="295" t="s">
        <v>1714</v>
      </c>
      <c r="J1668" s="295" t="s">
        <v>174</v>
      </c>
      <c r="K1668" s="295" t="s">
        <v>1892</v>
      </c>
      <c r="L1668" s="286">
        <v>5</v>
      </c>
      <c r="M1668" s="295" t="s">
        <v>171</v>
      </c>
    </row>
    <row r="1669" spans="1:13" ht="15" customHeight="1" x14ac:dyDescent="0.25">
      <c r="A1669" s="295" t="s">
        <v>6412</v>
      </c>
      <c r="B1669" s="295" t="s">
        <v>6333</v>
      </c>
      <c r="C1669" s="295" t="s">
        <v>6469</v>
      </c>
      <c r="D1669" s="295" t="s">
        <v>6335</v>
      </c>
      <c r="E1669" s="295" t="s">
        <v>6470</v>
      </c>
      <c r="F1669" s="295" t="s">
        <v>6337</v>
      </c>
      <c r="G1669" s="295" t="s">
        <v>168</v>
      </c>
      <c r="H1669" s="295" t="s">
        <v>1632</v>
      </c>
      <c r="I1669" s="295" t="s">
        <v>1714</v>
      </c>
      <c r="J1669" s="295" t="s">
        <v>174</v>
      </c>
      <c r="K1669" s="295" t="s">
        <v>1892</v>
      </c>
      <c r="L1669" s="287">
        <v>5</v>
      </c>
      <c r="M1669" s="295" t="s">
        <v>171</v>
      </c>
    </row>
    <row r="1670" spans="1:13" ht="15" customHeight="1" x14ac:dyDescent="0.25">
      <c r="A1670" s="295" t="s">
        <v>6471</v>
      </c>
      <c r="B1670" s="295" t="s">
        <v>6471</v>
      </c>
      <c r="C1670" s="295" t="s">
        <v>6472</v>
      </c>
      <c r="D1670" s="295" t="s">
        <v>6472</v>
      </c>
      <c r="E1670" s="295" t="s">
        <v>6473</v>
      </c>
      <c r="F1670" s="295" t="s">
        <v>6474</v>
      </c>
      <c r="G1670" s="295" t="s">
        <v>1676</v>
      </c>
      <c r="H1670" s="295" t="s">
        <v>1589</v>
      </c>
      <c r="I1670" s="295" t="s">
        <v>1714</v>
      </c>
      <c r="J1670" s="295" t="s">
        <v>174</v>
      </c>
      <c r="K1670" s="295" t="s">
        <v>1892</v>
      </c>
      <c r="L1670" s="287">
        <v>5</v>
      </c>
      <c r="M1670" s="295" t="s">
        <v>171</v>
      </c>
    </row>
    <row r="1671" spans="1:13" ht="15" customHeight="1" x14ac:dyDescent="0.25">
      <c r="A1671" s="295" t="s">
        <v>6476</v>
      </c>
      <c r="B1671" s="295" t="s">
        <v>6476</v>
      </c>
      <c r="C1671" s="295" t="s">
        <v>6477</v>
      </c>
      <c r="D1671" s="295" t="s">
        <v>6477</v>
      </c>
      <c r="E1671" s="295" t="s">
        <v>6473</v>
      </c>
      <c r="F1671" s="295" t="s">
        <v>6474</v>
      </c>
      <c r="G1671" s="295" t="s">
        <v>1678</v>
      </c>
      <c r="H1671" s="295" t="s">
        <v>1589</v>
      </c>
      <c r="I1671" s="295" t="s">
        <v>1714</v>
      </c>
      <c r="J1671" s="295" t="s">
        <v>174</v>
      </c>
      <c r="K1671" s="295" t="s">
        <v>1892</v>
      </c>
      <c r="L1671" s="286">
        <v>5</v>
      </c>
      <c r="M1671" s="295" t="s">
        <v>171</v>
      </c>
    </row>
    <row r="1672" spans="1:13" ht="15" customHeight="1" x14ac:dyDescent="0.25">
      <c r="A1672" s="295" t="s">
        <v>6479</v>
      </c>
      <c r="B1672" s="295" t="s">
        <v>6479</v>
      </c>
      <c r="C1672" s="295" t="s">
        <v>6480</v>
      </c>
      <c r="D1672" s="295" t="s">
        <v>6480</v>
      </c>
      <c r="E1672" s="295" t="s">
        <v>6481</v>
      </c>
      <c r="F1672" s="295" t="s">
        <v>6482</v>
      </c>
      <c r="G1672" s="295" t="s">
        <v>1678</v>
      </c>
      <c r="H1672" s="295" t="s">
        <v>1589</v>
      </c>
      <c r="I1672" s="295" t="s">
        <v>1714</v>
      </c>
      <c r="J1672" s="295" t="s">
        <v>174</v>
      </c>
      <c r="K1672" s="295" t="s">
        <v>1892</v>
      </c>
      <c r="L1672" s="286">
        <v>4</v>
      </c>
      <c r="M1672" s="295" t="s">
        <v>171</v>
      </c>
    </row>
    <row r="1673" spans="1:13" ht="15" customHeight="1" x14ac:dyDescent="0.25">
      <c r="A1673" s="295" t="s">
        <v>6484</v>
      </c>
      <c r="B1673" s="295" t="s">
        <v>6484</v>
      </c>
      <c r="C1673" s="295" t="s">
        <v>6485</v>
      </c>
      <c r="D1673" s="295" t="s">
        <v>6485</v>
      </c>
      <c r="E1673" s="295" t="s">
        <v>6486</v>
      </c>
      <c r="F1673" s="295" t="s">
        <v>6487</v>
      </c>
      <c r="G1673" s="295" t="s">
        <v>1676</v>
      </c>
      <c r="H1673" s="295" t="s">
        <v>1589</v>
      </c>
      <c r="I1673" s="295" t="s">
        <v>1714</v>
      </c>
      <c r="J1673" s="295" t="s">
        <v>174</v>
      </c>
      <c r="K1673" s="295" t="s">
        <v>1892</v>
      </c>
      <c r="L1673" s="287">
        <v>5</v>
      </c>
      <c r="M1673" s="295" t="s">
        <v>171</v>
      </c>
    </row>
    <row r="1674" spans="1:13" ht="15" customHeight="1" x14ac:dyDescent="0.25">
      <c r="A1674" s="295" t="s">
        <v>6365</v>
      </c>
      <c r="B1674" s="295" t="s">
        <v>6365</v>
      </c>
      <c r="C1674" s="295" t="s">
        <v>6367</v>
      </c>
      <c r="D1674" s="295" t="s">
        <v>6367</v>
      </c>
      <c r="E1674" s="295" t="s">
        <v>6488</v>
      </c>
      <c r="F1674" s="295" t="s">
        <v>6369</v>
      </c>
      <c r="G1674" s="295" t="s">
        <v>1678</v>
      </c>
      <c r="H1674" s="295" t="s">
        <v>1589</v>
      </c>
      <c r="I1674" s="295" t="s">
        <v>1714</v>
      </c>
      <c r="J1674" s="295" t="s">
        <v>174</v>
      </c>
      <c r="K1674" s="295" t="s">
        <v>1892</v>
      </c>
      <c r="L1674" s="286">
        <v>5</v>
      </c>
      <c r="M1674" s="295" t="s">
        <v>171</v>
      </c>
    </row>
    <row r="1675" spans="1:13" ht="15" customHeight="1" x14ac:dyDescent="0.25">
      <c r="A1675" s="295" t="s">
        <v>6459</v>
      </c>
      <c r="B1675" s="295" t="s">
        <v>6459</v>
      </c>
      <c r="C1675" s="295" t="s">
        <v>6461</v>
      </c>
      <c r="D1675" s="295" t="s">
        <v>6461</v>
      </c>
      <c r="E1675" s="295" t="s">
        <v>6489</v>
      </c>
      <c r="F1675" s="295" t="s">
        <v>6487</v>
      </c>
      <c r="G1675" s="295" t="s">
        <v>1678</v>
      </c>
      <c r="H1675" s="295" t="s">
        <v>1589</v>
      </c>
      <c r="I1675" s="295" t="s">
        <v>1714</v>
      </c>
      <c r="J1675" s="295" t="s">
        <v>174</v>
      </c>
      <c r="K1675" s="295" t="s">
        <v>1892</v>
      </c>
      <c r="L1675" s="286">
        <v>5</v>
      </c>
      <c r="M1675" s="295" t="s">
        <v>171</v>
      </c>
    </row>
    <row r="1676" spans="1:13" ht="15" customHeight="1" x14ac:dyDescent="0.25">
      <c r="A1676" s="295" t="s">
        <v>6490</v>
      </c>
      <c r="B1676" s="295" t="s">
        <v>6491</v>
      </c>
      <c r="C1676" s="295" t="s">
        <v>6492</v>
      </c>
      <c r="D1676" s="295" t="s">
        <v>6493</v>
      </c>
      <c r="E1676" s="295" t="s">
        <v>6494</v>
      </c>
      <c r="F1676" s="295" t="s">
        <v>6495</v>
      </c>
      <c r="G1676" s="295" t="s">
        <v>168</v>
      </c>
      <c r="H1676" s="295" t="s">
        <v>1632</v>
      </c>
      <c r="I1676" s="295" t="s">
        <v>1714</v>
      </c>
      <c r="J1676" s="295" t="s">
        <v>174</v>
      </c>
      <c r="K1676" s="295" t="s">
        <v>1892</v>
      </c>
      <c r="L1676" s="286">
        <v>8</v>
      </c>
      <c r="M1676" s="295" t="s">
        <v>171</v>
      </c>
    </row>
    <row r="1677" spans="1:13" ht="15" customHeight="1" x14ac:dyDescent="0.25">
      <c r="A1677" s="295" t="s">
        <v>6496</v>
      </c>
      <c r="B1677" s="295" t="s">
        <v>6359</v>
      </c>
      <c r="C1677" s="295" t="s">
        <v>6497</v>
      </c>
      <c r="D1677" s="295" t="s">
        <v>6361</v>
      </c>
      <c r="E1677" s="295" t="s">
        <v>6498</v>
      </c>
      <c r="F1677" s="295" t="s">
        <v>6499</v>
      </c>
      <c r="G1677" s="295" t="s">
        <v>168</v>
      </c>
      <c r="H1677" s="295" t="s">
        <v>1632</v>
      </c>
      <c r="I1677" s="295" t="s">
        <v>1714</v>
      </c>
      <c r="J1677" s="295" t="s">
        <v>174</v>
      </c>
      <c r="K1677" s="295" t="s">
        <v>1892</v>
      </c>
      <c r="L1677" s="286">
        <v>4</v>
      </c>
      <c r="M1677" s="295" t="s">
        <v>171</v>
      </c>
    </row>
    <row r="1678" spans="1:13" ht="15" customHeight="1" x14ac:dyDescent="0.25">
      <c r="A1678" s="295" t="s">
        <v>6500</v>
      </c>
      <c r="B1678" s="295" t="s">
        <v>6500</v>
      </c>
      <c r="C1678" s="295" t="s">
        <v>6501</v>
      </c>
      <c r="D1678" s="295" t="s">
        <v>6501</v>
      </c>
      <c r="E1678" s="295" t="s">
        <v>6502</v>
      </c>
      <c r="F1678" s="295" t="s">
        <v>6503</v>
      </c>
      <c r="G1678" s="295" t="s">
        <v>168</v>
      </c>
      <c r="H1678" s="295" t="s">
        <v>1589</v>
      </c>
      <c r="I1678" s="295" t="s">
        <v>1714</v>
      </c>
      <c r="J1678" s="295" t="s">
        <v>174</v>
      </c>
      <c r="K1678" s="295" t="s">
        <v>1892</v>
      </c>
      <c r="L1678" s="286">
        <v>8</v>
      </c>
      <c r="M1678" s="295" t="s">
        <v>171</v>
      </c>
    </row>
    <row r="1679" spans="1:13" ht="15" customHeight="1" x14ac:dyDescent="0.25">
      <c r="A1679" s="295" t="s">
        <v>6420</v>
      </c>
      <c r="B1679" s="295" t="s">
        <v>6420</v>
      </c>
      <c r="C1679" s="295" t="s">
        <v>6422</v>
      </c>
      <c r="D1679" s="295" t="s">
        <v>6422</v>
      </c>
      <c r="E1679" s="295" t="s">
        <v>6380</v>
      </c>
      <c r="F1679" s="295" t="s">
        <v>6424</v>
      </c>
      <c r="G1679" s="295" t="s">
        <v>168</v>
      </c>
      <c r="H1679" s="295" t="s">
        <v>1589</v>
      </c>
      <c r="I1679" s="295" t="s">
        <v>1714</v>
      </c>
      <c r="J1679" s="295" t="s">
        <v>174</v>
      </c>
      <c r="K1679" s="295" t="s">
        <v>1892</v>
      </c>
      <c r="L1679" s="286">
        <v>7</v>
      </c>
      <c r="M1679" s="295" t="s">
        <v>171</v>
      </c>
    </row>
    <row r="1680" spans="1:13" ht="15" customHeight="1" x14ac:dyDescent="0.25">
      <c r="A1680" s="295" t="s">
        <v>6506</v>
      </c>
      <c r="B1680" s="295" t="s">
        <v>6506</v>
      </c>
      <c r="C1680" s="295" t="s">
        <v>6507</v>
      </c>
      <c r="D1680" s="295" t="s">
        <v>6507</v>
      </c>
      <c r="E1680" s="295" t="s">
        <v>6508</v>
      </c>
      <c r="F1680" s="295" t="s">
        <v>6499</v>
      </c>
      <c r="G1680" s="295" t="s">
        <v>1676</v>
      </c>
      <c r="H1680" s="295" t="s">
        <v>1589</v>
      </c>
      <c r="I1680" s="295" t="s">
        <v>1714</v>
      </c>
      <c r="J1680" s="295" t="s">
        <v>174</v>
      </c>
      <c r="K1680" s="295" t="s">
        <v>1892</v>
      </c>
      <c r="L1680" s="287">
        <v>5</v>
      </c>
      <c r="M1680" s="295" t="s">
        <v>171</v>
      </c>
    </row>
    <row r="1681" spans="1:13" ht="15" customHeight="1" x14ac:dyDescent="0.25">
      <c r="A1681" s="295" t="s">
        <v>6509</v>
      </c>
      <c r="B1681" s="295" t="s">
        <v>6509</v>
      </c>
      <c r="C1681" s="295" t="s">
        <v>6510</v>
      </c>
      <c r="D1681" s="295" t="s">
        <v>6510</v>
      </c>
      <c r="E1681" s="295" t="s">
        <v>6508</v>
      </c>
      <c r="F1681" s="295" t="s">
        <v>6511</v>
      </c>
      <c r="G1681" s="295" t="s">
        <v>1678</v>
      </c>
      <c r="H1681" s="295" t="s">
        <v>1589</v>
      </c>
      <c r="I1681" s="295" t="s">
        <v>1714</v>
      </c>
      <c r="J1681" s="295" t="s">
        <v>174</v>
      </c>
      <c r="K1681" s="295" t="s">
        <v>1892</v>
      </c>
      <c r="L1681" s="286">
        <v>7</v>
      </c>
      <c r="M1681" s="295" t="s">
        <v>171</v>
      </c>
    </row>
    <row r="1682" spans="1:13" ht="15" customHeight="1" x14ac:dyDescent="0.25">
      <c r="A1682" s="295" t="s">
        <v>6359</v>
      </c>
      <c r="B1682" s="295" t="s">
        <v>6359</v>
      </c>
      <c r="C1682" s="295" t="s">
        <v>6361</v>
      </c>
      <c r="D1682" s="295" t="s">
        <v>6361</v>
      </c>
      <c r="E1682" s="295" t="s">
        <v>6512</v>
      </c>
      <c r="F1682" s="295" t="s">
        <v>6499</v>
      </c>
      <c r="G1682" s="295" t="s">
        <v>1678</v>
      </c>
      <c r="H1682" s="295" t="s">
        <v>1589</v>
      </c>
      <c r="I1682" s="295" t="s">
        <v>1714</v>
      </c>
      <c r="J1682" s="295" t="s">
        <v>174</v>
      </c>
      <c r="K1682" s="295" t="s">
        <v>1892</v>
      </c>
      <c r="L1682" s="286">
        <v>4</v>
      </c>
      <c r="M1682" s="295" t="s">
        <v>171</v>
      </c>
    </row>
    <row r="1683" spans="1:13" ht="15" customHeight="1" x14ac:dyDescent="0.25">
      <c r="A1683" s="295" t="s">
        <v>6514</v>
      </c>
      <c r="B1683" s="295" t="s">
        <v>6514</v>
      </c>
      <c r="C1683" s="295" t="s">
        <v>6515</v>
      </c>
      <c r="D1683" s="295" t="s">
        <v>6515</v>
      </c>
      <c r="E1683" s="295" t="s">
        <v>6486</v>
      </c>
      <c r="F1683" s="295" t="s">
        <v>6516</v>
      </c>
      <c r="G1683" s="295" t="s">
        <v>168</v>
      </c>
      <c r="H1683" s="295" t="s">
        <v>1589</v>
      </c>
      <c r="I1683" s="295" t="s">
        <v>1714</v>
      </c>
      <c r="J1683" s="295" t="s">
        <v>174</v>
      </c>
      <c r="K1683" s="295" t="s">
        <v>1892</v>
      </c>
      <c r="L1683" s="286">
        <v>8</v>
      </c>
      <c r="M1683" s="295" t="s">
        <v>171</v>
      </c>
    </row>
    <row r="1684" spans="1:13" ht="15" customHeight="1" x14ac:dyDescent="0.25">
      <c r="A1684" s="295" t="s">
        <v>6519</v>
      </c>
      <c r="B1684" s="295" t="s">
        <v>6519</v>
      </c>
      <c r="C1684" s="295" t="s">
        <v>6520</v>
      </c>
      <c r="D1684" s="295" t="s">
        <v>6520</v>
      </c>
      <c r="E1684" s="295" t="s">
        <v>6521</v>
      </c>
      <c r="F1684" s="295" t="s">
        <v>6522</v>
      </c>
      <c r="G1684" s="295" t="s">
        <v>168</v>
      </c>
      <c r="H1684" s="295" t="s">
        <v>1589</v>
      </c>
      <c r="I1684" s="295" t="s">
        <v>1714</v>
      </c>
      <c r="J1684" s="295" t="s">
        <v>174</v>
      </c>
      <c r="K1684" s="295" t="s">
        <v>1892</v>
      </c>
      <c r="L1684" s="286">
        <v>3</v>
      </c>
      <c r="M1684" s="295" t="s">
        <v>171</v>
      </c>
    </row>
    <row r="1685" spans="1:13" ht="15" customHeight="1" x14ac:dyDescent="0.25">
      <c r="A1685" s="295" t="s">
        <v>6524</v>
      </c>
      <c r="B1685" s="295" t="s">
        <v>6524</v>
      </c>
      <c r="C1685" s="295" t="s">
        <v>6525</v>
      </c>
      <c r="D1685" s="295" t="s">
        <v>6525</v>
      </c>
      <c r="E1685" s="295" t="s">
        <v>6526</v>
      </c>
      <c r="F1685" s="295" t="s">
        <v>6527</v>
      </c>
      <c r="G1685" s="295" t="s">
        <v>1594</v>
      </c>
      <c r="H1685" s="295" t="s">
        <v>1589</v>
      </c>
      <c r="I1685" s="295" t="s">
        <v>1714</v>
      </c>
      <c r="J1685" s="295" t="s">
        <v>174</v>
      </c>
      <c r="L1685" s="286">
        <v>6</v>
      </c>
      <c r="M1685" s="295" t="s">
        <v>171</v>
      </c>
    </row>
    <row r="1686" spans="1:13" ht="15" customHeight="1" x14ac:dyDescent="0.25">
      <c r="A1686" s="295" t="s">
        <v>6528</v>
      </c>
      <c r="B1686" s="295" t="s">
        <v>6528</v>
      </c>
      <c r="C1686" s="295" t="s">
        <v>6529</v>
      </c>
      <c r="D1686" s="295" t="s">
        <v>6529</v>
      </c>
      <c r="E1686" s="295" t="s">
        <v>6530</v>
      </c>
      <c r="F1686" s="295" t="s">
        <v>6495</v>
      </c>
      <c r="G1686" s="295" t="s">
        <v>1676</v>
      </c>
      <c r="H1686" s="295" t="s">
        <v>1589</v>
      </c>
      <c r="I1686" s="295" t="s">
        <v>1714</v>
      </c>
      <c r="J1686" s="295" t="s">
        <v>174</v>
      </c>
      <c r="K1686" s="295" t="s">
        <v>1892</v>
      </c>
      <c r="L1686" s="287">
        <v>5</v>
      </c>
      <c r="M1686" s="295" t="s">
        <v>171</v>
      </c>
    </row>
    <row r="1687" spans="1:13" ht="15" customHeight="1" x14ac:dyDescent="0.25">
      <c r="A1687" s="295" t="s">
        <v>6491</v>
      </c>
      <c r="B1687" s="295" t="s">
        <v>6491</v>
      </c>
      <c r="C1687" s="295" t="s">
        <v>6493</v>
      </c>
      <c r="D1687" s="295" t="s">
        <v>6493</v>
      </c>
      <c r="E1687" s="295" t="s">
        <v>6531</v>
      </c>
      <c r="F1687" s="295" t="s">
        <v>6495</v>
      </c>
      <c r="G1687" s="295" t="s">
        <v>1678</v>
      </c>
      <c r="H1687" s="295" t="s">
        <v>1589</v>
      </c>
      <c r="I1687" s="295" t="s">
        <v>1714</v>
      </c>
      <c r="J1687" s="295" t="s">
        <v>174</v>
      </c>
      <c r="K1687" s="295" t="s">
        <v>1892</v>
      </c>
      <c r="L1687" s="286">
        <v>8</v>
      </c>
      <c r="M1687" s="295" t="s">
        <v>171</v>
      </c>
    </row>
    <row r="1688" spans="1:13" ht="15" customHeight="1" x14ac:dyDescent="0.25">
      <c r="A1688" s="295" t="s">
        <v>6534</v>
      </c>
      <c r="B1688" s="295" t="s">
        <v>6534</v>
      </c>
      <c r="C1688" s="295" t="s">
        <v>6535</v>
      </c>
      <c r="D1688" s="295" t="s">
        <v>6535</v>
      </c>
      <c r="E1688" s="295" t="s">
        <v>6530</v>
      </c>
      <c r="F1688" s="295" t="s">
        <v>6495</v>
      </c>
      <c r="G1688" s="295" t="s">
        <v>1678</v>
      </c>
      <c r="H1688" s="295" t="s">
        <v>1589</v>
      </c>
      <c r="I1688" s="295" t="s">
        <v>1714</v>
      </c>
      <c r="J1688" s="295" t="s">
        <v>174</v>
      </c>
      <c r="K1688" s="295" t="s">
        <v>1892</v>
      </c>
      <c r="L1688" s="286">
        <v>5</v>
      </c>
      <c r="M1688" s="295" t="s">
        <v>171</v>
      </c>
    </row>
    <row r="1689" spans="1:13" ht="15" customHeight="1" x14ac:dyDescent="0.25">
      <c r="A1689" s="297" t="s">
        <v>6537</v>
      </c>
      <c r="B1689" s="295" t="s">
        <v>6537</v>
      </c>
      <c r="C1689" s="295" t="s">
        <v>6538</v>
      </c>
      <c r="D1689" s="295" t="s">
        <v>6538</v>
      </c>
      <c r="E1689" s="295" t="s">
        <v>6539</v>
      </c>
      <c r="F1689" s="295" t="s">
        <v>6540</v>
      </c>
      <c r="G1689" s="295" t="s">
        <v>168</v>
      </c>
      <c r="H1689" s="295" t="s">
        <v>1589</v>
      </c>
      <c r="I1689" s="295" t="s">
        <v>1714</v>
      </c>
      <c r="J1689" s="295" t="s">
        <v>174</v>
      </c>
      <c r="K1689" s="295" t="s">
        <v>1892</v>
      </c>
      <c r="L1689" s="286">
        <v>8</v>
      </c>
      <c r="M1689" s="295" t="s">
        <v>171</v>
      </c>
    </row>
    <row r="1690" spans="1:13" ht="15" customHeight="1" x14ac:dyDescent="0.25">
      <c r="A1690" s="295" t="s">
        <v>6429</v>
      </c>
      <c r="B1690" s="295" t="s">
        <v>6425</v>
      </c>
      <c r="C1690" s="295" t="s">
        <v>6542</v>
      </c>
      <c r="D1690" s="295" t="s">
        <v>6426</v>
      </c>
      <c r="E1690" s="295" t="s">
        <v>6543</v>
      </c>
      <c r="F1690" s="295" t="s">
        <v>6428</v>
      </c>
      <c r="G1690" s="295" t="s">
        <v>168</v>
      </c>
      <c r="H1690" s="295" t="s">
        <v>1632</v>
      </c>
      <c r="I1690" s="295" t="s">
        <v>1714</v>
      </c>
      <c r="J1690" s="283" t="s">
        <v>174</v>
      </c>
      <c r="K1690" s="283" t="s">
        <v>1892</v>
      </c>
      <c r="L1690" s="287">
        <v>7</v>
      </c>
      <c r="M1690" s="295" t="s">
        <v>171</v>
      </c>
    </row>
    <row r="1691" spans="1:13" ht="15" customHeight="1" x14ac:dyDescent="0.25">
      <c r="A1691" s="295" t="s">
        <v>6544</v>
      </c>
      <c r="B1691" s="295" t="s">
        <v>6544</v>
      </c>
      <c r="C1691" s="295" t="s">
        <v>6545</v>
      </c>
      <c r="D1691" s="295" t="s">
        <v>6545</v>
      </c>
      <c r="E1691" s="295" t="s">
        <v>6340</v>
      </c>
      <c r="F1691" s="295" t="s">
        <v>6546</v>
      </c>
      <c r="G1691" s="295" t="s">
        <v>1676</v>
      </c>
      <c r="H1691" s="295" t="s">
        <v>1589</v>
      </c>
      <c r="I1691" s="295" t="s">
        <v>1714</v>
      </c>
      <c r="J1691" s="295" t="s">
        <v>174</v>
      </c>
      <c r="K1691" s="295" t="s">
        <v>1892</v>
      </c>
      <c r="L1691" s="287">
        <v>6</v>
      </c>
      <c r="M1691" s="295" t="s">
        <v>171</v>
      </c>
    </row>
    <row r="1692" spans="1:13" ht="15" customHeight="1" x14ac:dyDescent="0.25">
      <c r="A1692" s="295" t="s">
        <v>6547</v>
      </c>
      <c r="B1692" s="295" t="s">
        <v>6547</v>
      </c>
      <c r="C1692" s="295" t="s">
        <v>6548</v>
      </c>
      <c r="D1692" s="295" t="s">
        <v>6548</v>
      </c>
      <c r="E1692" s="295" t="s">
        <v>6340</v>
      </c>
      <c r="F1692" s="295" t="s">
        <v>6546</v>
      </c>
      <c r="G1692" s="295" t="s">
        <v>1678</v>
      </c>
      <c r="H1692" s="295" t="s">
        <v>1589</v>
      </c>
      <c r="I1692" s="295" t="s">
        <v>1714</v>
      </c>
      <c r="J1692" s="295" t="s">
        <v>174</v>
      </c>
      <c r="K1692" s="295" t="s">
        <v>1892</v>
      </c>
      <c r="L1692" s="286">
        <v>6</v>
      </c>
      <c r="M1692" s="295" t="s">
        <v>171</v>
      </c>
    </row>
    <row r="1693" spans="1:13" ht="15" customHeight="1" x14ac:dyDescent="0.25">
      <c r="A1693" s="295" t="s">
        <v>6550</v>
      </c>
      <c r="B1693" s="295" t="s">
        <v>6550</v>
      </c>
      <c r="C1693" s="295" t="s">
        <v>6551</v>
      </c>
      <c r="D1693" s="295" t="s">
        <v>6551</v>
      </c>
      <c r="E1693" s="295" t="s">
        <v>6362</v>
      </c>
      <c r="F1693" s="295" t="s">
        <v>6552</v>
      </c>
      <c r="G1693" s="295" t="s">
        <v>168</v>
      </c>
      <c r="H1693" s="295" t="s">
        <v>1589</v>
      </c>
      <c r="I1693" s="295" t="s">
        <v>1714</v>
      </c>
      <c r="J1693" s="295" t="s">
        <v>174</v>
      </c>
      <c r="K1693" s="295" t="s">
        <v>1892</v>
      </c>
      <c r="L1693" s="286">
        <v>8</v>
      </c>
      <c r="M1693" s="295" t="s">
        <v>171</v>
      </c>
    </row>
    <row r="1694" spans="1:13" ht="15" customHeight="1" x14ac:dyDescent="0.25">
      <c r="A1694" s="295" t="s">
        <v>6554</v>
      </c>
      <c r="B1694" s="295" t="s">
        <v>6554</v>
      </c>
      <c r="C1694" s="295" t="s">
        <v>6555</v>
      </c>
      <c r="D1694" s="295" t="s">
        <v>6555</v>
      </c>
      <c r="E1694" s="295" t="s">
        <v>6556</v>
      </c>
      <c r="F1694" s="295" t="s">
        <v>6557</v>
      </c>
      <c r="G1694" s="295" t="s">
        <v>168</v>
      </c>
      <c r="H1694" s="295" t="s">
        <v>1589</v>
      </c>
      <c r="I1694" s="295" t="s">
        <v>1714</v>
      </c>
      <c r="J1694" s="295" t="s">
        <v>174</v>
      </c>
      <c r="K1694" s="295" t="s">
        <v>1892</v>
      </c>
      <c r="L1694" s="286">
        <v>7</v>
      </c>
      <c r="M1694" s="295" t="s">
        <v>171</v>
      </c>
    </row>
    <row r="1695" spans="1:13" ht="15" customHeight="1" x14ac:dyDescent="0.25">
      <c r="A1695" s="295" t="s">
        <v>6403</v>
      </c>
      <c r="B1695" s="295" t="s">
        <v>6399</v>
      </c>
      <c r="C1695" s="295" t="s">
        <v>6559</v>
      </c>
      <c r="D1695" s="295" t="s">
        <v>6400</v>
      </c>
      <c r="E1695" s="295" t="s">
        <v>6464</v>
      </c>
      <c r="F1695" s="295" t="s">
        <v>6402</v>
      </c>
      <c r="G1695" s="295" t="s">
        <v>168</v>
      </c>
      <c r="H1695" s="295" t="s">
        <v>1632</v>
      </c>
      <c r="I1695" s="295" t="s">
        <v>1714</v>
      </c>
      <c r="J1695" s="295" t="s">
        <v>174</v>
      </c>
      <c r="K1695" s="295" t="s">
        <v>1892</v>
      </c>
      <c r="L1695" s="286">
        <v>7</v>
      </c>
      <c r="M1695" s="295" t="s">
        <v>171</v>
      </c>
    </row>
    <row r="1696" spans="1:13" ht="15" customHeight="1" x14ac:dyDescent="0.25">
      <c r="A1696" s="295" t="s">
        <v>16635</v>
      </c>
      <c r="B1696" s="295" t="s">
        <v>16635</v>
      </c>
      <c r="C1696" s="295" t="s">
        <v>17203</v>
      </c>
      <c r="D1696" s="295" t="s">
        <v>17203</v>
      </c>
      <c r="E1696" s="295" t="s">
        <v>17733</v>
      </c>
      <c r="G1696" s="295" t="s">
        <v>168</v>
      </c>
      <c r="H1696" s="295" t="s">
        <v>1589</v>
      </c>
      <c r="I1696" s="295" t="s">
        <v>14673</v>
      </c>
      <c r="J1696" s="295" t="s">
        <v>17949</v>
      </c>
      <c r="K1696" s="295" t="s">
        <v>14674</v>
      </c>
      <c r="L1696" s="287">
        <v>7</v>
      </c>
      <c r="M1696" s="295" t="s">
        <v>171</v>
      </c>
    </row>
    <row r="1697" spans="1:13" ht="15" customHeight="1" x14ac:dyDescent="0.25">
      <c r="A1697" s="295" t="s">
        <v>16634</v>
      </c>
      <c r="B1697" s="295" t="s">
        <v>16634</v>
      </c>
      <c r="C1697" s="295" t="s">
        <v>17202</v>
      </c>
      <c r="D1697" s="295" t="s">
        <v>17202</v>
      </c>
      <c r="G1697" s="295" t="s">
        <v>1594</v>
      </c>
      <c r="H1697" s="295" t="s">
        <v>1589</v>
      </c>
      <c r="I1697" s="295" t="s">
        <v>14673</v>
      </c>
      <c r="J1697" s="295" t="s">
        <v>17949</v>
      </c>
      <c r="K1697" s="295" t="s">
        <v>14674</v>
      </c>
      <c r="L1697" s="287">
        <v>7</v>
      </c>
      <c r="M1697" s="295" t="s">
        <v>171</v>
      </c>
    </row>
    <row r="1698" spans="1:13" ht="15" customHeight="1" x14ac:dyDescent="0.25">
      <c r="A1698" s="295" t="s">
        <v>16637</v>
      </c>
      <c r="B1698" s="295" t="s">
        <v>16637</v>
      </c>
      <c r="C1698" s="295" t="s">
        <v>17205</v>
      </c>
      <c r="D1698" s="295" t="s">
        <v>17205</v>
      </c>
      <c r="E1698" s="295" t="s">
        <v>17653</v>
      </c>
      <c r="G1698" s="295" t="s">
        <v>168</v>
      </c>
      <c r="H1698" s="295" t="s">
        <v>1589</v>
      </c>
      <c r="I1698" s="295" t="s">
        <v>14673</v>
      </c>
      <c r="J1698" s="295" t="s">
        <v>17950</v>
      </c>
      <c r="K1698" s="295" t="s">
        <v>14674</v>
      </c>
      <c r="L1698" s="287">
        <v>7</v>
      </c>
      <c r="M1698" s="295" t="s">
        <v>171</v>
      </c>
    </row>
    <row r="1699" spans="1:13" ht="15" customHeight="1" x14ac:dyDescent="0.25">
      <c r="A1699" s="295" t="s">
        <v>16636</v>
      </c>
      <c r="B1699" s="295" t="s">
        <v>16636</v>
      </c>
      <c r="C1699" s="295" t="s">
        <v>17204</v>
      </c>
      <c r="D1699" s="295" t="s">
        <v>17204</v>
      </c>
      <c r="G1699" s="295" t="s">
        <v>1594</v>
      </c>
      <c r="H1699" s="295" t="s">
        <v>1589</v>
      </c>
      <c r="I1699" s="295" t="s">
        <v>14673</v>
      </c>
      <c r="J1699" s="295" t="s">
        <v>17950</v>
      </c>
      <c r="K1699" s="295" t="s">
        <v>14674</v>
      </c>
      <c r="L1699" s="287">
        <v>7</v>
      </c>
      <c r="M1699" s="295" t="s">
        <v>171</v>
      </c>
    </row>
    <row r="1700" spans="1:13" ht="15" customHeight="1" x14ac:dyDescent="0.25">
      <c r="A1700" s="295" t="s">
        <v>16639</v>
      </c>
      <c r="B1700" s="295" t="s">
        <v>16639</v>
      </c>
      <c r="C1700" s="295" t="s">
        <v>17207</v>
      </c>
      <c r="D1700" s="295" t="s">
        <v>17207</v>
      </c>
      <c r="E1700" s="295" t="s">
        <v>17653</v>
      </c>
      <c r="G1700" s="295" t="s">
        <v>168</v>
      </c>
      <c r="H1700" s="295" t="s">
        <v>1589</v>
      </c>
      <c r="I1700" s="295" t="s">
        <v>14673</v>
      </c>
      <c r="J1700" s="295" t="s">
        <v>17950</v>
      </c>
      <c r="K1700" s="295" t="s">
        <v>14674</v>
      </c>
      <c r="L1700" s="287">
        <v>2</v>
      </c>
      <c r="M1700" s="295" t="s">
        <v>171</v>
      </c>
    </row>
    <row r="1701" spans="1:13" ht="15" customHeight="1" x14ac:dyDescent="0.25">
      <c r="A1701" s="295" t="s">
        <v>16640</v>
      </c>
      <c r="B1701" s="295" t="s">
        <v>16640</v>
      </c>
      <c r="C1701" s="295" t="s">
        <v>17208</v>
      </c>
      <c r="D1701" s="295" t="s">
        <v>17208</v>
      </c>
      <c r="E1701" s="295" t="s">
        <v>17653</v>
      </c>
      <c r="G1701" s="295" t="s">
        <v>168</v>
      </c>
      <c r="H1701" s="295" t="s">
        <v>1589</v>
      </c>
      <c r="I1701" s="295" t="s">
        <v>14673</v>
      </c>
      <c r="J1701" s="295" t="s">
        <v>17950</v>
      </c>
      <c r="K1701" s="295" t="s">
        <v>14674</v>
      </c>
      <c r="L1701" s="287">
        <v>2</v>
      </c>
      <c r="M1701" s="295" t="s">
        <v>171</v>
      </c>
    </row>
    <row r="1702" spans="1:13" ht="15" customHeight="1" x14ac:dyDescent="0.25">
      <c r="A1702" s="295" t="s">
        <v>16641</v>
      </c>
      <c r="B1702" s="295" t="s">
        <v>16641</v>
      </c>
      <c r="C1702" s="295" t="s">
        <v>17209</v>
      </c>
      <c r="D1702" s="295" t="s">
        <v>17209</v>
      </c>
      <c r="E1702" s="295" t="s">
        <v>17734</v>
      </c>
      <c r="G1702" s="295" t="s">
        <v>168</v>
      </c>
      <c r="H1702" s="295" t="s">
        <v>1589</v>
      </c>
      <c r="I1702" s="295" t="s">
        <v>14673</v>
      </c>
      <c r="J1702" s="295" t="s">
        <v>17950</v>
      </c>
      <c r="K1702" s="295" t="s">
        <v>14674</v>
      </c>
      <c r="L1702" s="287">
        <v>2</v>
      </c>
      <c r="M1702" s="295" t="s">
        <v>171</v>
      </c>
    </row>
    <row r="1703" spans="1:13" ht="15" customHeight="1" x14ac:dyDescent="0.25">
      <c r="A1703" s="295" t="s">
        <v>16642</v>
      </c>
      <c r="B1703" s="295" t="s">
        <v>16642</v>
      </c>
      <c r="C1703" s="295" t="s">
        <v>17210</v>
      </c>
      <c r="D1703" s="295" t="s">
        <v>17210</v>
      </c>
      <c r="E1703" s="295" t="s">
        <v>17735</v>
      </c>
      <c r="G1703" s="295" t="s">
        <v>168</v>
      </c>
      <c r="H1703" s="295" t="s">
        <v>1589</v>
      </c>
      <c r="I1703" s="295" t="s">
        <v>14673</v>
      </c>
      <c r="J1703" s="295" t="s">
        <v>17950</v>
      </c>
      <c r="K1703" s="295" t="s">
        <v>14674</v>
      </c>
      <c r="L1703" s="287">
        <v>5</v>
      </c>
      <c r="M1703" s="295" t="s">
        <v>171</v>
      </c>
    </row>
    <row r="1704" spans="1:13" ht="15" customHeight="1" x14ac:dyDescent="0.25">
      <c r="A1704" s="295" t="s">
        <v>16643</v>
      </c>
      <c r="B1704" s="295" t="s">
        <v>16642</v>
      </c>
      <c r="C1704" s="295" t="s">
        <v>17211</v>
      </c>
      <c r="D1704" s="295" t="s">
        <v>17210</v>
      </c>
      <c r="E1704" s="295" t="s">
        <v>17736</v>
      </c>
      <c r="G1704" s="295" t="s">
        <v>1678</v>
      </c>
      <c r="H1704" s="295" t="s">
        <v>1632</v>
      </c>
      <c r="I1704" s="295" t="s">
        <v>14673</v>
      </c>
      <c r="J1704" s="295" t="s">
        <v>17950</v>
      </c>
      <c r="K1704" s="295" t="s">
        <v>14674</v>
      </c>
      <c r="L1704" s="287">
        <v>5</v>
      </c>
      <c r="M1704" s="295" t="s">
        <v>171</v>
      </c>
    </row>
    <row r="1705" spans="1:13" ht="15" customHeight="1" x14ac:dyDescent="0.25">
      <c r="A1705" s="295" t="s">
        <v>16638</v>
      </c>
      <c r="B1705" s="295" t="s">
        <v>16638</v>
      </c>
      <c r="C1705" s="295" t="s">
        <v>17206</v>
      </c>
      <c r="D1705" s="295" t="s">
        <v>17206</v>
      </c>
      <c r="G1705" s="295" t="s">
        <v>1594</v>
      </c>
      <c r="H1705" s="295" t="s">
        <v>1589</v>
      </c>
      <c r="I1705" s="295" t="s">
        <v>14673</v>
      </c>
      <c r="J1705" s="295" t="s">
        <v>17950</v>
      </c>
      <c r="K1705" s="295" t="s">
        <v>14674</v>
      </c>
      <c r="L1705" s="287">
        <v>2</v>
      </c>
      <c r="M1705" s="295" t="s">
        <v>171</v>
      </c>
    </row>
    <row r="1706" spans="1:13" ht="15" customHeight="1" x14ac:dyDescent="0.25">
      <c r="A1706" s="295" t="s">
        <v>16644</v>
      </c>
      <c r="B1706" s="295" t="s">
        <v>16644</v>
      </c>
      <c r="C1706" s="295" t="s">
        <v>17212</v>
      </c>
      <c r="D1706" s="295" t="s">
        <v>17212</v>
      </c>
      <c r="E1706" s="295" t="s">
        <v>17653</v>
      </c>
      <c r="G1706" s="295" t="s">
        <v>168</v>
      </c>
      <c r="H1706" s="295" t="s">
        <v>1589</v>
      </c>
      <c r="I1706" s="295" t="s">
        <v>14673</v>
      </c>
      <c r="J1706" s="295" t="s">
        <v>17950</v>
      </c>
      <c r="K1706" s="295" t="s">
        <v>14674</v>
      </c>
      <c r="L1706" s="287">
        <v>3</v>
      </c>
      <c r="M1706" s="295" t="s">
        <v>171</v>
      </c>
    </row>
    <row r="1707" spans="1:13" ht="15" customHeight="1" x14ac:dyDescent="0.25">
      <c r="A1707" s="297" t="s">
        <v>16646</v>
      </c>
      <c r="B1707" s="295" t="s">
        <v>16646</v>
      </c>
      <c r="C1707" s="297" t="s">
        <v>17214</v>
      </c>
      <c r="D1707" s="297" t="s">
        <v>17214</v>
      </c>
      <c r="E1707" s="297" t="s">
        <v>17658</v>
      </c>
      <c r="F1707" s="297"/>
      <c r="G1707" s="297" t="s">
        <v>168</v>
      </c>
      <c r="H1707" s="295" t="s">
        <v>1589</v>
      </c>
      <c r="I1707" s="297" t="s">
        <v>14673</v>
      </c>
      <c r="J1707" s="297" t="s">
        <v>17950</v>
      </c>
      <c r="K1707" s="297" t="s">
        <v>14674</v>
      </c>
      <c r="L1707" s="289">
        <v>6</v>
      </c>
      <c r="M1707" s="295" t="s">
        <v>171</v>
      </c>
    </row>
    <row r="1708" spans="1:13" ht="15" customHeight="1" x14ac:dyDescent="0.25">
      <c r="A1708" s="295" t="s">
        <v>16647</v>
      </c>
      <c r="B1708" s="295" t="s">
        <v>16647</v>
      </c>
      <c r="C1708" s="295" t="s">
        <v>17215</v>
      </c>
      <c r="D1708" s="295" t="s">
        <v>17215</v>
      </c>
      <c r="E1708" s="295" t="s">
        <v>17658</v>
      </c>
      <c r="G1708" s="295" t="s">
        <v>168</v>
      </c>
      <c r="H1708" s="295" t="s">
        <v>1589</v>
      </c>
      <c r="I1708" s="295" t="s">
        <v>14673</v>
      </c>
      <c r="J1708" s="295" t="s">
        <v>17950</v>
      </c>
      <c r="K1708" s="295" t="s">
        <v>14674</v>
      </c>
      <c r="L1708" s="287">
        <v>5</v>
      </c>
      <c r="M1708" s="295" t="s">
        <v>171</v>
      </c>
    </row>
    <row r="1709" spans="1:13" ht="15" customHeight="1" x14ac:dyDescent="0.25">
      <c r="A1709" s="295" t="s">
        <v>16648</v>
      </c>
      <c r="B1709" s="295" t="s">
        <v>16648</v>
      </c>
      <c r="C1709" s="295" t="s">
        <v>17216</v>
      </c>
      <c r="D1709" s="295" t="s">
        <v>17216</v>
      </c>
      <c r="E1709" s="295" t="s">
        <v>5044</v>
      </c>
      <c r="G1709" s="295" t="s">
        <v>168</v>
      </c>
      <c r="H1709" s="295" t="s">
        <v>1589</v>
      </c>
      <c r="I1709" s="295" t="s">
        <v>14673</v>
      </c>
      <c r="J1709" s="295" t="s">
        <v>17950</v>
      </c>
      <c r="K1709" s="295" t="s">
        <v>14674</v>
      </c>
      <c r="L1709" s="287">
        <v>6</v>
      </c>
      <c r="M1709" s="295" t="s">
        <v>171</v>
      </c>
    </row>
    <row r="1710" spans="1:13" ht="15" customHeight="1" x14ac:dyDescent="0.25">
      <c r="A1710" s="295" t="s">
        <v>16649</v>
      </c>
      <c r="B1710" s="295" t="s">
        <v>16649</v>
      </c>
      <c r="C1710" s="295" t="s">
        <v>17217</v>
      </c>
      <c r="D1710" s="295" t="s">
        <v>17217</v>
      </c>
      <c r="E1710" s="295" t="s">
        <v>17737</v>
      </c>
      <c r="G1710" s="295" t="s">
        <v>168</v>
      </c>
      <c r="H1710" s="295" t="s">
        <v>1589</v>
      </c>
      <c r="I1710" s="295" t="s">
        <v>14673</v>
      </c>
      <c r="J1710" s="295" t="s">
        <v>17950</v>
      </c>
      <c r="K1710" s="295" t="s">
        <v>14674</v>
      </c>
      <c r="L1710" s="287" t="s">
        <v>17977</v>
      </c>
      <c r="M1710" s="295" t="s">
        <v>171</v>
      </c>
    </row>
    <row r="1711" spans="1:13" ht="15" customHeight="1" x14ac:dyDescent="0.25">
      <c r="A1711" s="295" t="s">
        <v>16650</v>
      </c>
      <c r="B1711" s="295" t="s">
        <v>16650</v>
      </c>
      <c r="C1711" s="295" t="s">
        <v>17218</v>
      </c>
      <c r="D1711" s="295" t="s">
        <v>17218</v>
      </c>
      <c r="E1711" s="295" t="s">
        <v>17658</v>
      </c>
      <c r="G1711" s="295" t="s">
        <v>168</v>
      </c>
      <c r="H1711" s="295" t="s">
        <v>1589</v>
      </c>
      <c r="I1711" s="295" t="s">
        <v>14673</v>
      </c>
      <c r="J1711" s="295" t="s">
        <v>17950</v>
      </c>
      <c r="K1711" s="295" t="s">
        <v>14674</v>
      </c>
      <c r="L1711" s="287">
        <v>4</v>
      </c>
      <c r="M1711" s="295" t="s">
        <v>171</v>
      </c>
    </row>
    <row r="1712" spans="1:13" ht="15" customHeight="1" x14ac:dyDescent="0.25">
      <c r="A1712" s="295" t="s">
        <v>16651</v>
      </c>
      <c r="B1712" s="295" t="s">
        <v>16651</v>
      </c>
      <c r="C1712" s="295" t="s">
        <v>17219</v>
      </c>
      <c r="D1712" s="295" t="s">
        <v>17219</v>
      </c>
      <c r="E1712" s="295" t="s">
        <v>17701</v>
      </c>
      <c r="G1712" s="295" t="s">
        <v>168</v>
      </c>
      <c r="H1712" s="295" t="s">
        <v>1589</v>
      </c>
      <c r="I1712" s="295" t="s">
        <v>14673</v>
      </c>
      <c r="J1712" s="295" t="s">
        <v>17950</v>
      </c>
      <c r="K1712" s="295" t="s">
        <v>14674</v>
      </c>
      <c r="L1712" s="287">
        <v>7</v>
      </c>
      <c r="M1712" s="295" t="s">
        <v>171</v>
      </c>
    </row>
    <row r="1713" spans="1:13" ht="15" customHeight="1" x14ac:dyDescent="0.25">
      <c r="A1713" s="295" t="s">
        <v>16652</v>
      </c>
      <c r="B1713" s="295" t="s">
        <v>16652</v>
      </c>
      <c r="C1713" s="295" t="s">
        <v>17220</v>
      </c>
      <c r="D1713" s="295" t="s">
        <v>17220</v>
      </c>
      <c r="E1713" s="295" t="s">
        <v>17738</v>
      </c>
      <c r="G1713" s="295" t="s">
        <v>168</v>
      </c>
      <c r="H1713" s="295" t="s">
        <v>1589</v>
      </c>
      <c r="I1713" s="295" t="s">
        <v>14673</v>
      </c>
      <c r="J1713" s="295" t="s">
        <v>17950</v>
      </c>
      <c r="K1713" s="295" t="s">
        <v>14674</v>
      </c>
      <c r="L1713" s="287">
        <v>5</v>
      </c>
      <c r="M1713" s="295" t="s">
        <v>171</v>
      </c>
    </row>
    <row r="1714" spans="1:13" ht="15" customHeight="1" x14ac:dyDescent="0.25">
      <c r="A1714" s="295" t="s">
        <v>16653</v>
      </c>
      <c r="B1714" s="295" t="s">
        <v>16653</v>
      </c>
      <c r="C1714" s="295" t="s">
        <v>17221</v>
      </c>
      <c r="D1714" s="295" t="s">
        <v>17221</v>
      </c>
      <c r="E1714" s="295" t="s">
        <v>3573</v>
      </c>
      <c r="G1714" s="295" t="s">
        <v>168</v>
      </c>
      <c r="H1714" s="295" t="s">
        <v>1589</v>
      </c>
      <c r="I1714" s="295" t="s">
        <v>14673</v>
      </c>
      <c r="J1714" s="295" t="s">
        <v>17950</v>
      </c>
      <c r="K1714" s="295" t="s">
        <v>14674</v>
      </c>
      <c r="L1714" s="287">
        <v>6</v>
      </c>
      <c r="M1714" s="295" t="s">
        <v>171</v>
      </c>
    </row>
    <row r="1715" spans="1:13" ht="15" customHeight="1" x14ac:dyDescent="0.25">
      <c r="A1715" s="295" t="s">
        <v>16654</v>
      </c>
      <c r="B1715" s="295" t="s">
        <v>16654</v>
      </c>
      <c r="C1715" s="295" t="s">
        <v>17222</v>
      </c>
      <c r="D1715" s="295" t="s">
        <v>17222</v>
      </c>
      <c r="E1715" s="295" t="s">
        <v>6878</v>
      </c>
      <c r="G1715" s="295" t="s">
        <v>168</v>
      </c>
      <c r="H1715" s="295" t="s">
        <v>1589</v>
      </c>
      <c r="I1715" s="295" t="s">
        <v>14673</v>
      </c>
      <c r="J1715" s="295" t="s">
        <v>17950</v>
      </c>
      <c r="K1715" s="295" t="s">
        <v>14674</v>
      </c>
      <c r="L1715" s="287" t="s">
        <v>17977</v>
      </c>
      <c r="M1715" s="295" t="s">
        <v>171</v>
      </c>
    </row>
    <row r="1716" spans="1:13" ht="15" customHeight="1" x14ac:dyDescent="0.25">
      <c r="A1716" s="295" t="s">
        <v>16655</v>
      </c>
      <c r="B1716" s="295" t="s">
        <v>16655</v>
      </c>
      <c r="C1716" s="295" t="s">
        <v>17223</v>
      </c>
      <c r="D1716" s="295" t="s">
        <v>17223</v>
      </c>
      <c r="E1716" s="295" t="s">
        <v>17658</v>
      </c>
      <c r="G1716" s="295" t="s">
        <v>168</v>
      </c>
      <c r="H1716" s="295" t="s">
        <v>1589</v>
      </c>
      <c r="I1716" s="295" t="s">
        <v>14673</v>
      </c>
      <c r="J1716" s="295" t="s">
        <v>17950</v>
      </c>
      <c r="K1716" s="295" t="s">
        <v>14674</v>
      </c>
      <c r="L1716" s="287">
        <v>3</v>
      </c>
      <c r="M1716" s="295" t="s">
        <v>171</v>
      </c>
    </row>
    <row r="1717" spans="1:13" ht="15" customHeight="1" x14ac:dyDescent="0.25">
      <c r="A1717" s="295" t="s">
        <v>16645</v>
      </c>
      <c r="B1717" s="295" t="s">
        <v>16645</v>
      </c>
      <c r="C1717" s="295" t="s">
        <v>17213</v>
      </c>
      <c r="D1717" s="295" t="s">
        <v>17213</v>
      </c>
      <c r="G1717" s="295" t="s">
        <v>1594</v>
      </c>
      <c r="H1717" s="295" t="s">
        <v>1589</v>
      </c>
      <c r="I1717" s="295" t="s">
        <v>14673</v>
      </c>
      <c r="J1717" s="295" t="s">
        <v>17950</v>
      </c>
      <c r="K1717" s="295" t="s">
        <v>14674</v>
      </c>
      <c r="L1717" s="287">
        <v>5</v>
      </c>
      <c r="M1717" s="295" t="s">
        <v>171</v>
      </c>
    </row>
    <row r="1718" spans="1:13" ht="15" customHeight="1" x14ac:dyDescent="0.25">
      <c r="A1718" s="295" t="s">
        <v>16656</v>
      </c>
      <c r="B1718" s="295" t="s">
        <v>16656</v>
      </c>
      <c r="C1718" s="295" t="s">
        <v>17224</v>
      </c>
      <c r="D1718" s="295" t="s">
        <v>17224</v>
      </c>
      <c r="E1718" s="295" t="s">
        <v>17658</v>
      </c>
      <c r="G1718" s="295" t="s">
        <v>168</v>
      </c>
      <c r="H1718" s="295" t="s">
        <v>1589</v>
      </c>
      <c r="I1718" s="295" t="s">
        <v>14673</v>
      </c>
      <c r="J1718" s="295" t="s">
        <v>17950</v>
      </c>
      <c r="K1718" s="295" t="s">
        <v>14674</v>
      </c>
      <c r="L1718" s="287">
        <v>7</v>
      </c>
      <c r="M1718" s="295" t="s">
        <v>171</v>
      </c>
    </row>
    <row r="1719" spans="1:13" ht="15" customHeight="1" x14ac:dyDescent="0.25">
      <c r="A1719" s="295" t="s">
        <v>16657</v>
      </c>
      <c r="B1719" s="295" t="s">
        <v>16657</v>
      </c>
      <c r="C1719" s="295" t="s">
        <v>17225</v>
      </c>
      <c r="D1719" s="295" t="s">
        <v>17225</v>
      </c>
      <c r="E1719" s="295" t="s">
        <v>14737</v>
      </c>
      <c r="G1719" s="295" t="s">
        <v>168</v>
      </c>
      <c r="H1719" s="295" t="s">
        <v>1589</v>
      </c>
      <c r="I1719" s="295" t="s">
        <v>14673</v>
      </c>
      <c r="J1719" s="295" t="s">
        <v>17950</v>
      </c>
      <c r="K1719" s="295" t="s">
        <v>14674</v>
      </c>
      <c r="L1719" s="287">
        <v>7</v>
      </c>
      <c r="M1719" s="295" t="s">
        <v>171</v>
      </c>
    </row>
    <row r="1720" spans="1:13" ht="15" customHeight="1" x14ac:dyDescent="0.25">
      <c r="A1720" s="295" t="s">
        <v>16658</v>
      </c>
      <c r="B1720" s="295" t="s">
        <v>16658</v>
      </c>
      <c r="C1720" s="295" t="s">
        <v>17226</v>
      </c>
      <c r="D1720" s="295" t="s">
        <v>17226</v>
      </c>
      <c r="E1720" s="295" t="s">
        <v>17739</v>
      </c>
      <c r="G1720" s="295" t="s">
        <v>168</v>
      </c>
      <c r="H1720" s="295" t="s">
        <v>1589</v>
      </c>
      <c r="I1720" s="295" t="s">
        <v>14673</v>
      </c>
      <c r="J1720" s="295" t="s">
        <v>17950</v>
      </c>
      <c r="K1720" s="295" t="s">
        <v>14674</v>
      </c>
      <c r="L1720" s="287">
        <v>4</v>
      </c>
      <c r="M1720" s="295" t="s">
        <v>171</v>
      </c>
    </row>
    <row r="1721" spans="1:13" ht="15" customHeight="1" x14ac:dyDescent="0.25">
      <c r="A1721" s="295" t="s">
        <v>16660</v>
      </c>
      <c r="B1721" s="295" t="s">
        <v>16660</v>
      </c>
      <c r="C1721" s="295" t="s">
        <v>17228</v>
      </c>
      <c r="D1721" s="295" t="s">
        <v>17228</v>
      </c>
      <c r="E1721" s="295" t="s">
        <v>17740</v>
      </c>
      <c r="G1721" s="295" t="s">
        <v>168</v>
      </c>
      <c r="H1721" s="295" t="s">
        <v>1589</v>
      </c>
      <c r="I1721" s="295" t="s">
        <v>14673</v>
      </c>
      <c r="J1721" s="295" t="s">
        <v>17926</v>
      </c>
      <c r="K1721" s="295" t="s">
        <v>14674</v>
      </c>
      <c r="L1721" s="287">
        <v>3</v>
      </c>
      <c r="M1721" s="295" t="s">
        <v>171</v>
      </c>
    </row>
    <row r="1722" spans="1:13" ht="15" customHeight="1" x14ac:dyDescent="0.25">
      <c r="A1722" s="295" t="s">
        <v>16661</v>
      </c>
      <c r="B1722" s="295" t="s">
        <v>16662</v>
      </c>
      <c r="C1722" s="295" t="s">
        <v>17229</v>
      </c>
      <c r="D1722" s="295" t="s">
        <v>17230</v>
      </c>
      <c r="E1722" s="295" t="s">
        <v>17741</v>
      </c>
      <c r="G1722" s="295" t="s">
        <v>1678</v>
      </c>
      <c r="H1722" s="295" t="s">
        <v>1632</v>
      </c>
      <c r="I1722" s="295" t="s">
        <v>14673</v>
      </c>
      <c r="J1722" s="295" t="s">
        <v>17926</v>
      </c>
      <c r="K1722" s="295" t="s">
        <v>14674</v>
      </c>
      <c r="L1722" s="287" t="s">
        <v>17977</v>
      </c>
      <c r="M1722" s="295" t="s">
        <v>171</v>
      </c>
    </row>
    <row r="1723" spans="1:13" ht="15" customHeight="1" x14ac:dyDescent="0.25">
      <c r="A1723" s="295" t="s">
        <v>16662</v>
      </c>
      <c r="B1723" s="295" t="s">
        <v>16662</v>
      </c>
      <c r="C1723" s="295" t="s">
        <v>17230</v>
      </c>
      <c r="D1723" s="295" t="s">
        <v>17230</v>
      </c>
      <c r="E1723" s="295" t="s">
        <v>17742</v>
      </c>
      <c r="G1723" s="295" t="s">
        <v>168</v>
      </c>
      <c r="H1723" s="295" t="s">
        <v>1589</v>
      </c>
      <c r="I1723" s="295" t="s">
        <v>14673</v>
      </c>
      <c r="J1723" s="295" t="s">
        <v>17926</v>
      </c>
      <c r="K1723" s="295" t="s">
        <v>14674</v>
      </c>
      <c r="L1723" s="287" t="s">
        <v>17977</v>
      </c>
      <c r="M1723" s="295" t="s">
        <v>171</v>
      </c>
    </row>
    <row r="1724" spans="1:13" ht="15" customHeight="1" x14ac:dyDescent="0.25">
      <c r="A1724" s="295" t="s">
        <v>16659</v>
      </c>
      <c r="B1724" s="295" t="s">
        <v>16659</v>
      </c>
      <c r="C1724" s="295" t="s">
        <v>17227</v>
      </c>
      <c r="D1724" s="295" t="s">
        <v>17227</v>
      </c>
      <c r="G1724" s="295" t="s">
        <v>1594</v>
      </c>
      <c r="H1724" s="295" t="s">
        <v>1589</v>
      </c>
      <c r="I1724" s="295" t="s">
        <v>14673</v>
      </c>
      <c r="J1724" s="295" t="s">
        <v>17926</v>
      </c>
      <c r="K1724" s="295" t="s">
        <v>14674</v>
      </c>
      <c r="L1724" s="287">
        <v>3</v>
      </c>
      <c r="M1724" s="295" t="s">
        <v>171</v>
      </c>
    </row>
    <row r="1725" spans="1:13" ht="15" customHeight="1" x14ac:dyDescent="0.25">
      <c r="A1725" s="295" t="s">
        <v>16663</v>
      </c>
      <c r="B1725" s="295" t="s">
        <v>16663</v>
      </c>
      <c r="C1725" s="295" t="s">
        <v>17231</v>
      </c>
      <c r="D1725" s="295" t="s">
        <v>17231</v>
      </c>
      <c r="E1725" s="295" t="s">
        <v>17743</v>
      </c>
      <c r="G1725" s="295" t="s">
        <v>168</v>
      </c>
      <c r="H1725" s="295" t="s">
        <v>1589</v>
      </c>
      <c r="I1725" s="295" t="s">
        <v>14673</v>
      </c>
      <c r="J1725" s="295" t="s">
        <v>17926</v>
      </c>
      <c r="K1725" s="295" t="s">
        <v>14674</v>
      </c>
      <c r="L1725" s="287">
        <v>5</v>
      </c>
      <c r="M1725" s="295" t="s">
        <v>171</v>
      </c>
    </row>
    <row r="1726" spans="1:13" ht="15" customHeight="1" x14ac:dyDescent="0.25">
      <c r="A1726" s="295" t="s">
        <v>6560</v>
      </c>
      <c r="B1726" s="295" t="s">
        <v>6560</v>
      </c>
      <c r="C1726" s="295" t="s">
        <v>6561</v>
      </c>
      <c r="D1726" s="295" t="s">
        <v>6561</v>
      </c>
      <c r="E1726" s="295" t="s">
        <v>1592</v>
      </c>
      <c r="F1726" s="295" t="s">
        <v>6562</v>
      </c>
      <c r="G1726" s="295" t="s">
        <v>168</v>
      </c>
      <c r="H1726" s="295" t="s">
        <v>1589</v>
      </c>
      <c r="I1726" s="295" t="s">
        <v>1598</v>
      </c>
      <c r="J1726" s="295" t="s">
        <v>855</v>
      </c>
      <c r="K1726" s="295" t="s">
        <v>1230</v>
      </c>
      <c r="L1726" s="286">
        <v>8</v>
      </c>
      <c r="M1726" s="295" t="s">
        <v>171</v>
      </c>
    </row>
    <row r="1727" spans="1:13" ht="15" customHeight="1" x14ac:dyDescent="0.25">
      <c r="A1727" s="295" t="s">
        <v>6563</v>
      </c>
      <c r="B1727" s="295" t="s">
        <v>6563</v>
      </c>
      <c r="C1727" s="295" t="s">
        <v>6564</v>
      </c>
      <c r="D1727" s="295" t="s">
        <v>6564</v>
      </c>
      <c r="E1727" s="295" t="s">
        <v>1592</v>
      </c>
      <c r="F1727" s="295" t="s">
        <v>6565</v>
      </c>
      <c r="G1727" s="295" t="s">
        <v>1594</v>
      </c>
      <c r="H1727" s="295" t="s">
        <v>1589</v>
      </c>
      <c r="I1727" s="295" t="s">
        <v>1598</v>
      </c>
      <c r="J1727" s="295" t="s">
        <v>855</v>
      </c>
      <c r="L1727" s="286">
        <v>8</v>
      </c>
      <c r="M1727" s="295" t="s">
        <v>171</v>
      </c>
    </row>
    <row r="1728" spans="1:13" ht="15" customHeight="1" x14ac:dyDescent="0.25">
      <c r="A1728" s="295" t="s">
        <v>6566</v>
      </c>
      <c r="B1728" s="295" t="s">
        <v>6566</v>
      </c>
      <c r="C1728" s="295" t="s">
        <v>6567</v>
      </c>
      <c r="D1728" s="295" t="s">
        <v>6567</v>
      </c>
      <c r="E1728" s="295" t="s">
        <v>1606</v>
      </c>
      <c r="F1728" s="295" t="s">
        <v>6568</v>
      </c>
      <c r="G1728" s="295" t="s">
        <v>168</v>
      </c>
      <c r="H1728" s="295" t="s">
        <v>1589</v>
      </c>
      <c r="I1728" s="295" t="s">
        <v>1598</v>
      </c>
      <c r="J1728" s="295" t="s">
        <v>836</v>
      </c>
      <c r="K1728" s="295" t="s">
        <v>1603</v>
      </c>
      <c r="L1728" s="286">
        <v>0</v>
      </c>
      <c r="M1728" s="295" t="s">
        <v>16372</v>
      </c>
    </row>
    <row r="1729" spans="1:13" ht="15" customHeight="1" x14ac:dyDescent="0.25">
      <c r="A1729" s="295" t="s">
        <v>567</v>
      </c>
      <c r="B1729" s="295" t="s">
        <v>567</v>
      </c>
      <c r="C1729" s="295" t="s">
        <v>568</v>
      </c>
      <c r="D1729" s="295" t="s">
        <v>568</v>
      </c>
      <c r="E1729" s="295" t="s">
        <v>1606</v>
      </c>
      <c r="F1729" s="295" t="s">
        <v>6569</v>
      </c>
      <c r="G1729" s="295" t="s">
        <v>168</v>
      </c>
      <c r="H1729" s="295" t="s">
        <v>1589</v>
      </c>
      <c r="I1729" s="295" t="s">
        <v>1598</v>
      </c>
      <c r="J1729" s="295" t="s">
        <v>836</v>
      </c>
      <c r="K1729" s="295" t="s">
        <v>1603</v>
      </c>
      <c r="L1729" s="286">
        <v>0</v>
      </c>
      <c r="M1729" s="295" t="s">
        <v>16372</v>
      </c>
    </row>
    <row r="1730" spans="1:13" ht="15" customHeight="1" x14ac:dyDescent="0.25">
      <c r="A1730" s="295" t="s">
        <v>6570</v>
      </c>
      <c r="B1730" s="295" t="s">
        <v>6570</v>
      </c>
      <c r="C1730" s="295" t="s">
        <v>6571</v>
      </c>
      <c r="D1730" s="295" t="s">
        <v>6571</v>
      </c>
      <c r="E1730" s="295" t="s">
        <v>1606</v>
      </c>
      <c r="F1730" s="295" t="s">
        <v>6572</v>
      </c>
      <c r="G1730" s="295" t="s">
        <v>1594</v>
      </c>
      <c r="H1730" s="295" t="s">
        <v>1589</v>
      </c>
      <c r="I1730" s="295" t="s">
        <v>1598</v>
      </c>
      <c r="J1730" s="295" t="s">
        <v>836</v>
      </c>
      <c r="L1730" s="286">
        <v>0</v>
      </c>
      <c r="M1730" s="295" t="s">
        <v>16372</v>
      </c>
    </row>
    <row r="1731" spans="1:13" ht="15" customHeight="1" x14ac:dyDescent="0.25">
      <c r="A1731" s="295" t="s">
        <v>6573</v>
      </c>
      <c r="B1731" s="295" t="s">
        <v>6573</v>
      </c>
      <c r="C1731" s="295" t="s">
        <v>6574</v>
      </c>
      <c r="D1731" s="295" t="s">
        <v>6574</v>
      </c>
      <c r="E1731" s="295" t="s">
        <v>6575</v>
      </c>
      <c r="F1731" s="295" t="s">
        <v>6576</v>
      </c>
      <c r="G1731" s="295" t="s">
        <v>168</v>
      </c>
      <c r="H1731" s="295" t="s">
        <v>1589</v>
      </c>
      <c r="I1731" s="295" t="s">
        <v>1714</v>
      </c>
      <c r="J1731" s="295" t="s">
        <v>174</v>
      </c>
      <c r="K1731" s="295" t="s">
        <v>1892</v>
      </c>
      <c r="L1731" s="286">
        <v>0</v>
      </c>
      <c r="M1731" s="295" t="s">
        <v>16372</v>
      </c>
    </row>
    <row r="1732" spans="1:13" ht="15" customHeight="1" x14ac:dyDescent="0.25">
      <c r="A1732" s="295" t="s">
        <v>6577</v>
      </c>
      <c r="B1732" s="295" t="s">
        <v>6577</v>
      </c>
      <c r="C1732" s="295" t="s">
        <v>6578</v>
      </c>
      <c r="D1732" s="295" t="s">
        <v>6578</v>
      </c>
      <c r="E1732" s="295" t="s">
        <v>6579</v>
      </c>
      <c r="F1732" s="295" t="s">
        <v>6580</v>
      </c>
      <c r="G1732" s="295" t="s">
        <v>168</v>
      </c>
      <c r="H1732" s="295" t="s">
        <v>1589</v>
      </c>
      <c r="I1732" s="295" t="s">
        <v>1714</v>
      </c>
      <c r="J1732" s="295" t="s">
        <v>174</v>
      </c>
      <c r="K1732" s="295" t="s">
        <v>1892</v>
      </c>
      <c r="L1732" s="286">
        <v>3</v>
      </c>
      <c r="M1732" s="295" t="s">
        <v>171</v>
      </c>
    </row>
    <row r="1733" spans="1:13" ht="15" customHeight="1" x14ac:dyDescent="0.25">
      <c r="A1733" s="295" t="s">
        <v>6582</v>
      </c>
      <c r="B1733" s="295" t="s">
        <v>6582</v>
      </c>
      <c r="C1733" s="295" t="s">
        <v>6583</v>
      </c>
      <c r="D1733" s="295" t="s">
        <v>6583</v>
      </c>
      <c r="E1733" s="295" t="s">
        <v>6584</v>
      </c>
      <c r="F1733" s="295" t="s">
        <v>6585</v>
      </c>
      <c r="G1733" s="295" t="s">
        <v>1676</v>
      </c>
      <c r="H1733" s="295" t="s">
        <v>1589</v>
      </c>
      <c r="I1733" s="295" t="s">
        <v>1714</v>
      </c>
      <c r="J1733" s="295" t="s">
        <v>174</v>
      </c>
      <c r="K1733" s="295" t="s">
        <v>1892</v>
      </c>
      <c r="L1733" s="292">
        <v>3</v>
      </c>
      <c r="M1733" s="295" t="s">
        <v>171</v>
      </c>
    </row>
    <row r="1734" spans="1:13" ht="15" customHeight="1" x14ac:dyDescent="0.25">
      <c r="A1734" s="295" t="s">
        <v>6586</v>
      </c>
      <c r="B1734" s="295" t="s">
        <v>6586</v>
      </c>
      <c r="C1734" s="298" t="s">
        <v>6587</v>
      </c>
      <c r="D1734" s="298" t="s">
        <v>6587</v>
      </c>
      <c r="E1734" s="295" t="s">
        <v>6584</v>
      </c>
      <c r="F1734" s="295" t="s">
        <v>6585</v>
      </c>
      <c r="G1734" s="295" t="s">
        <v>1678</v>
      </c>
      <c r="H1734" s="295" t="s">
        <v>1589</v>
      </c>
      <c r="I1734" s="295" t="s">
        <v>1714</v>
      </c>
      <c r="J1734" s="295" t="s">
        <v>174</v>
      </c>
      <c r="K1734" s="295" t="s">
        <v>1892</v>
      </c>
      <c r="L1734" s="292">
        <v>3</v>
      </c>
      <c r="M1734" s="295" t="s">
        <v>171</v>
      </c>
    </row>
    <row r="1735" spans="1:13" ht="15" customHeight="1" x14ac:dyDescent="0.25">
      <c r="A1735" s="295" t="s">
        <v>6588</v>
      </c>
      <c r="B1735" s="295" t="s">
        <v>6588</v>
      </c>
      <c r="C1735" s="295" t="s">
        <v>6589</v>
      </c>
      <c r="D1735" s="295" t="s">
        <v>6589</v>
      </c>
      <c r="E1735" s="295" t="s">
        <v>6590</v>
      </c>
      <c r="F1735" s="295" t="s">
        <v>6591</v>
      </c>
      <c r="G1735" s="295" t="s">
        <v>168</v>
      </c>
      <c r="H1735" s="295" t="s">
        <v>1589</v>
      </c>
      <c r="I1735" s="295" t="s">
        <v>1714</v>
      </c>
      <c r="J1735" s="295" t="s">
        <v>174</v>
      </c>
      <c r="K1735" s="295" t="s">
        <v>1892</v>
      </c>
      <c r="L1735" s="286">
        <v>0</v>
      </c>
      <c r="M1735" s="295" t="s">
        <v>16372</v>
      </c>
    </row>
    <row r="1736" spans="1:13" ht="15" customHeight="1" x14ac:dyDescent="0.25">
      <c r="A1736" s="295" t="s">
        <v>6592</v>
      </c>
      <c r="B1736" s="295" t="s">
        <v>6592</v>
      </c>
      <c r="C1736" s="295" t="s">
        <v>6593</v>
      </c>
      <c r="D1736" s="295" t="s">
        <v>6593</v>
      </c>
      <c r="E1736" s="295" t="s">
        <v>4921</v>
      </c>
      <c r="F1736" s="295" t="s">
        <v>6594</v>
      </c>
      <c r="G1736" s="295" t="s">
        <v>168</v>
      </c>
      <c r="H1736" s="295" t="s">
        <v>1589</v>
      </c>
      <c r="I1736" s="295" t="s">
        <v>1714</v>
      </c>
      <c r="J1736" s="295" t="s">
        <v>174</v>
      </c>
      <c r="K1736" s="295" t="s">
        <v>1892</v>
      </c>
      <c r="L1736" s="286">
        <v>0</v>
      </c>
      <c r="M1736" s="295" t="s">
        <v>16372</v>
      </c>
    </row>
    <row r="1737" spans="1:13" ht="15" customHeight="1" x14ac:dyDescent="0.25">
      <c r="A1737" s="295" t="s">
        <v>6595</v>
      </c>
      <c r="B1737" s="295" t="s">
        <v>6595</v>
      </c>
      <c r="C1737" s="295" t="s">
        <v>6596</v>
      </c>
      <c r="D1737" s="295" t="s">
        <v>6596</v>
      </c>
      <c r="E1737" s="295" t="s">
        <v>6597</v>
      </c>
      <c r="F1737" s="295" t="s">
        <v>6598</v>
      </c>
      <c r="G1737" s="295" t="s">
        <v>1594</v>
      </c>
      <c r="H1737" s="295" t="s">
        <v>1589</v>
      </c>
      <c r="I1737" s="295" t="s">
        <v>1714</v>
      </c>
      <c r="J1737" s="295" t="s">
        <v>174</v>
      </c>
      <c r="L1737" s="286">
        <v>0</v>
      </c>
      <c r="M1737" s="295" t="s">
        <v>16372</v>
      </c>
    </row>
    <row r="1738" spans="1:13" ht="15" customHeight="1" x14ac:dyDescent="0.25">
      <c r="A1738" s="295" t="s">
        <v>6600</v>
      </c>
      <c r="B1738" s="295" t="s">
        <v>6600</v>
      </c>
      <c r="C1738" s="295" t="s">
        <v>6601</v>
      </c>
      <c r="D1738" s="295" t="s">
        <v>6601</v>
      </c>
      <c r="E1738" s="295" t="s">
        <v>1606</v>
      </c>
      <c r="F1738" s="295" t="s">
        <v>6602</v>
      </c>
      <c r="G1738" s="295" t="s">
        <v>1594</v>
      </c>
      <c r="H1738" s="295" t="s">
        <v>1589</v>
      </c>
      <c r="I1738" s="295" t="s">
        <v>1598</v>
      </c>
      <c r="J1738" s="295" t="s">
        <v>679</v>
      </c>
      <c r="K1738" s="295" t="s">
        <v>1603</v>
      </c>
      <c r="L1738" s="286">
        <v>3</v>
      </c>
      <c r="M1738" s="295" t="s">
        <v>171</v>
      </c>
    </row>
    <row r="1739" spans="1:13" ht="15" customHeight="1" x14ac:dyDescent="0.25">
      <c r="A1739" s="295" t="s">
        <v>6603</v>
      </c>
      <c r="B1739" s="295" t="s">
        <v>6603</v>
      </c>
      <c r="C1739" s="295" t="s">
        <v>6604</v>
      </c>
      <c r="D1739" s="295" t="s">
        <v>6604</v>
      </c>
      <c r="E1739" s="295" t="s">
        <v>2019</v>
      </c>
      <c r="F1739" s="295" t="s">
        <v>6605</v>
      </c>
      <c r="G1739" s="295" t="s">
        <v>1676</v>
      </c>
      <c r="H1739" s="295" t="s">
        <v>1589</v>
      </c>
      <c r="I1739" s="295" t="s">
        <v>1598</v>
      </c>
      <c r="J1739" s="295" t="s">
        <v>679</v>
      </c>
      <c r="K1739" s="295" t="s">
        <v>1603</v>
      </c>
      <c r="L1739" s="286">
        <v>1</v>
      </c>
      <c r="M1739" s="295" t="s">
        <v>171</v>
      </c>
    </row>
    <row r="1740" spans="1:13" ht="15" customHeight="1" x14ac:dyDescent="0.25">
      <c r="A1740" s="295" t="s">
        <v>6606</v>
      </c>
      <c r="B1740" s="295" t="s">
        <v>6606</v>
      </c>
      <c r="C1740" s="295" t="s">
        <v>6607</v>
      </c>
      <c r="D1740" s="295" t="s">
        <v>6607</v>
      </c>
      <c r="E1740" s="295" t="s">
        <v>6608</v>
      </c>
      <c r="F1740" s="295" t="s">
        <v>6605</v>
      </c>
      <c r="G1740" s="295" t="s">
        <v>1678</v>
      </c>
      <c r="H1740" s="295" t="s">
        <v>1589</v>
      </c>
      <c r="I1740" s="295" t="s">
        <v>1598</v>
      </c>
      <c r="J1740" s="295" t="s">
        <v>679</v>
      </c>
      <c r="K1740" s="295" t="s">
        <v>1603</v>
      </c>
      <c r="L1740" s="286">
        <v>5</v>
      </c>
      <c r="M1740" s="295" t="s">
        <v>171</v>
      </c>
    </row>
    <row r="1741" spans="1:13" ht="15" customHeight="1" x14ac:dyDescent="0.25">
      <c r="A1741" s="295" t="s">
        <v>6609</v>
      </c>
      <c r="B1741" s="295" t="s">
        <v>6609</v>
      </c>
      <c r="C1741" s="295" t="s">
        <v>6610</v>
      </c>
      <c r="D1741" s="295" t="s">
        <v>6610</v>
      </c>
      <c r="E1741" s="295" t="s">
        <v>2019</v>
      </c>
      <c r="F1741" s="295" t="s">
        <v>6605</v>
      </c>
      <c r="G1741" s="295" t="s">
        <v>1678</v>
      </c>
      <c r="H1741" s="295" t="s">
        <v>1589</v>
      </c>
      <c r="I1741" s="295" t="s">
        <v>1598</v>
      </c>
      <c r="J1741" s="295" t="s">
        <v>679</v>
      </c>
      <c r="K1741" s="295" t="s">
        <v>1603</v>
      </c>
      <c r="L1741" s="286">
        <v>1</v>
      </c>
      <c r="M1741" s="295" t="s">
        <v>171</v>
      </c>
    </row>
    <row r="1742" spans="1:13" ht="15" customHeight="1" x14ac:dyDescent="0.25">
      <c r="A1742" s="295" t="s">
        <v>6611</v>
      </c>
      <c r="B1742" s="295" t="s">
        <v>6611</v>
      </c>
      <c r="C1742" s="295" t="s">
        <v>6612</v>
      </c>
      <c r="D1742" s="295" t="s">
        <v>6612</v>
      </c>
      <c r="E1742" s="295" t="s">
        <v>1606</v>
      </c>
      <c r="F1742" s="295" t="s">
        <v>6613</v>
      </c>
      <c r="G1742" s="295" t="s">
        <v>1676</v>
      </c>
      <c r="H1742" s="295" t="s">
        <v>1589</v>
      </c>
      <c r="I1742" s="295" t="s">
        <v>1598</v>
      </c>
      <c r="J1742" s="295" t="s">
        <v>679</v>
      </c>
      <c r="K1742" s="295" t="s">
        <v>1603</v>
      </c>
      <c r="L1742" s="287">
        <v>4</v>
      </c>
      <c r="M1742" s="295" t="s">
        <v>171</v>
      </c>
    </row>
    <row r="1743" spans="1:13" ht="15" customHeight="1" x14ac:dyDescent="0.25">
      <c r="A1743" s="295" t="s">
        <v>6614</v>
      </c>
      <c r="B1743" s="295" t="s">
        <v>6614</v>
      </c>
      <c r="C1743" s="295" t="s">
        <v>6615</v>
      </c>
      <c r="D1743" s="295" t="s">
        <v>6615</v>
      </c>
      <c r="E1743" s="295" t="s">
        <v>1606</v>
      </c>
      <c r="F1743" s="295" t="s">
        <v>6613</v>
      </c>
      <c r="G1743" s="295" t="s">
        <v>1678</v>
      </c>
      <c r="H1743" s="295" t="s">
        <v>1589</v>
      </c>
      <c r="I1743" s="295" t="s">
        <v>1598</v>
      </c>
      <c r="J1743" s="295" t="s">
        <v>679</v>
      </c>
      <c r="K1743" s="295" t="s">
        <v>1603</v>
      </c>
      <c r="L1743" s="286">
        <v>4</v>
      </c>
      <c r="M1743" s="295" t="s">
        <v>171</v>
      </c>
    </row>
    <row r="1744" spans="1:13" ht="15" customHeight="1" x14ac:dyDescent="0.25">
      <c r="A1744" s="295" t="s">
        <v>6616</v>
      </c>
      <c r="B1744" s="295" t="s">
        <v>6616</v>
      </c>
      <c r="C1744" s="295" t="s">
        <v>6617</v>
      </c>
      <c r="D1744" s="295" t="s">
        <v>6617</v>
      </c>
      <c r="E1744" s="295" t="s">
        <v>1606</v>
      </c>
      <c r="F1744" s="295" t="s">
        <v>6618</v>
      </c>
      <c r="G1744" s="295" t="s">
        <v>168</v>
      </c>
      <c r="H1744" s="295" t="s">
        <v>1589</v>
      </c>
      <c r="I1744" s="295" t="s">
        <v>1714</v>
      </c>
      <c r="J1744" s="295" t="s">
        <v>6619</v>
      </c>
      <c r="K1744" s="295" t="s">
        <v>1755</v>
      </c>
      <c r="L1744" s="286">
        <v>0</v>
      </c>
      <c r="M1744" s="295" t="s">
        <v>16372</v>
      </c>
    </row>
    <row r="1745" spans="1:13" ht="15" customHeight="1" x14ac:dyDescent="0.25">
      <c r="A1745" s="295" t="s">
        <v>6620</v>
      </c>
      <c r="B1745" s="295" t="s">
        <v>6620</v>
      </c>
      <c r="C1745" s="295" t="s">
        <v>6621</v>
      </c>
      <c r="D1745" s="295" t="s">
        <v>6621</v>
      </c>
      <c r="E1745" s="295" t="s">
        <v>3604</v>
      </c>
      <c r="F1745" s="295" t="s">
        <v>6622</v>
      </c>
      <c r="G1745" s="295" t="s">
        <v>168</v>
      </c>
      <c r="H1745" s="295" t="s">
        <v>1589</v>
      </c>
      <c r="I1745" s="295" t="s">
        <v>1714</v>
      </c>
      <c r="J1745" s="295" t="s">
        <v>6619</v>
      </c>
      <c r="K1745" s="295" t="s">
        <v>1755</v>
      </c>
      <c r="L1745" s="287">
        <v>-99</v>
      </c>
      <c r="M1745" s="295" t="s">
        <v>16367</v>
      </c>
    </row>
    <row r="1746" spans="1:13" ht="15" customHeight="1" x14ac:dyDescent="0.25">
      <c r="A1746" s="295" t="s">
        <v>6623</v>
      </c>
      <c r="B1746" s="295" t="s">
        <v>6623</v>
      </c>
      <c r="C1746" s="295" t="s">
        <v>6624</v>
      </c>
      <c r="D1746" s="295" t="s">
        <v>6624</v>
      </c>
      <c r="E1746" s="295" t="s">
        <v>1606</v>
      </c>
      <c r="F1746" s="295" t="s">
        <v>6625</v>
      </c>
      <c r="G1746" s="295" t="s">
        <v>1594</v>
      </c>
      <c r="H1746" s="295" t="s">
        <v>1589</v>
      </c>
      <c r="I1746" s="295" t="s">
        <v>1714</v>
      </c>
      <c r="J1746" s="295" t="s">
        <v>6619</v>
      </c>
      <c r="L1746" s="286">
        <v>5</v>
      </c>
      <c r="M1746" s="295" t="s">
        <v>171</v>
      </c>
    </row>
    <row r="1747" spans="1:13" ht="15" customHeight="1" x14ac:dyDescent="0.25">
      <c r="A1747" s="295" t="s">
        <v>6626</v>
      </c>
      <c r="B1747" s="295" t="s">
        <v>6626</v>
      </c>
      <c r="C1747" s="295" t="s">
        <v>6627</v>
      </c>
      <c r="D1747" s="295" t="s">
        <v>6627</v>
      </c>
      <c r="E1747" s="295" t="s">
        <v>1606</v>
      </c>
      <c r="F1747" s="295" t="s">
        <v>6628</v>
      </c>
      <c r="G1747" s="295" t="s">
        <v>168</v>
      </c>
      <c r="H1747" s="295" t="s">
        <v>1589</v>
      </c>
      <c r="I1747" s="295" t="s">
        <v>1714</v>
      </c>
      <c r="J1747" s="295" t="s">
        <v>6619</v>
      </c>
      <c r="K1747" s="295" t="s">
        <v>1755</v>
      </c>
      <c r="L1747" s="286">
        <v>5</v>
      </c>
      <c r="M1747" s="295" t="s">
        <v>171</v>
      </c>
    </row>
    <row r="1748" spans="1:13" ht="15" customHeight="1" x14ac:dyDescent="0.25">
      <c r="A1748" s="295" t="s">
        <v>6629</v>
      </c>
      <c r="B1748" s="295" t="s">
        <v>6629</v>
      </c>
      <c r="C1748" s="295" t="s">
        <v>6630</v>
      </c>
      <c r="D1748" s="295" t="s">
        <v>6630</v>
      </c>
      <c r="E1748" s="295" t="s">
        <v>1606</v>
      </c>
      <c r="F1748" s="295" t="s">
        <v>6631</v>
      </c>
      <c r="G1748" s="295" t="s">
        <v>1594</v>
      </c>
      <c r="H1748" s="295" t="s">
        <v>1589</v>
      </c>
      <c r="I1748" s="295" t="s">
        <v>1598</v>
      </c>
      <c r="J1748" s="295" t="s">
        <v>6632</v>
      </c>
      <c r="L1748" s="286">
        <v>3</v>
      </c>
      <c r="M1748" s="295" t="s">
        <v>171</v>
      </c>
    </row>
    <row r="1749" spans="1:13" ht="15" customHeight="1" x14ac:dyDescent="0.25">
      <c r="A1749" s="295" t="s">
        <v>6633</v>
      </c>
      <c r="B1749" s="295" t="s">
        <v>6633</v>
      </c>
      <c r="C1749" s="295" t="s">
        <v>6634</v>
      </c>
      <c r="D1749" s="295" t="s">
        <v>6634</v>
      </c>
      <c r="E1749" s="295" t="s">
        <v>1606</v>
      </c>
      <c r="F1749" s="295" t="s">
        <v>6635</v>
      </c>
      <c r="G1749" s="295" t="s">
        <v>168</v>
      </c>
      <c r="H1749" s="295" t="s">
        <v>1589</v>
      </c>
      <c r="I1749" s="295" t="s">
        <v>1598</v>
      </c>
      <c r="J1749" s="295" t="s">
        <v>6632</v>
      </c>
      <c r="K1749" s="295" t="s">
        <v>1325</v>
      </c>
      <c r="L1749" s="286">
        <v>6</v>
      </c>
      <c r="M1749" s="295" t="s">
        <v>171</v>
      </c>
    </row>
    <row r="1750" spans="1:13" ht="15" customHeight="1" x14ac:dyDescent="0.25">
      <c r="A1750" s="295" t="s">
        <v>6636</v>
      </c>
      <c r="B1750" s="295" t="s">
        <v>6637</v>
      </c>
      <c r="C1750" s="295" t="s">
        <v>6638</v>
      </c>
      <c r="D1750" s="295" t="s">
        <v>6639</v>
      </c>
      <c r="E1750" s="295" t="s">
        <v>6640</v>
      </c>
      <c r="F1750" s="295" t="s">
        <v>6641</v>
      </c>
      <c r="G1750" s="295" t="s">
        <v>168</v>
      </c>
      <c r="H1750" s="295" t="s">
        <v>1632</v>
      </c>
      <c r="I1750" s="295" t="s">
        <v>1746</v>
      </c>
      <c r="J1750" s="295" t="s">
        <v>755</v>
      </c>
      <c r="K1750" s="295" t="s">
        <v>1603</v>
      </c>
      <c r="L1750" s="286">
        <v>5</v>
      </c>
      <c r="M1750" s="295" t="s">
        <v>171</v>
      </c>
    </row>
    <row r="1751" spans="1:13" ht="15" customHeight="1" x14ac:dyDescent="0.25">
      <c r="A1751" s="295" t="s">
        <v>6642</v>
      </c>
      <c r="B1751" s="295" t="s">
        <v>6643</v>
      </c>
      <c r="C1751" s="295" t="s">
        <v>6644</v>
      </c>
      <c r="D1751" s="295" t="s">
        <v>881</v>
      </c>
      <c r="E1751" s="295" t="s">
        <v>6645</v>
      </c>
      <c r="F1751" s="295" t="s">
        <v>872</v>
      </c>
      <c r="G1751" s="295" t="s">
        <v>1594</v>
      </c>
      <c r="H1751" s="295" t="s">
        <v>1632</v>
      </c>
      <c r="I1751" s="295" t="s">
        <v>1746</v>
      </c>
      <c r="J1751" s="295" t="s">
        <v>755</v>
      </c>
      <c r="L1751" s="286">
        <v>6</v>
      </c>
      <c r="M1751" s="295" t="s">
        <v>171</v>
      </c>
    </row>
    <row r="1752" spans="1:13" ht="15" customHeight="1" x14ac:dyDescent="0.25">
      <c r="A1752" s="295" t="s">
        <v>6646</v>
      </c>
      <c r="B1752" s="295" t="s">
        <v>6647</v>
      </c>
      <c r="C1752" s="295" t="s">
        <v>6648</v>
      </c>
      <c r="D1752" s="295" t="s">
        <v>6649</v>
      </c>
      <c r="E1752" s="295" t="s">
        <v>6650</v>
      </c>
      <c r="F1752" s="295" t="s">
        <v>6651</v>
      </c>
      <c r="G1752" s="295" t="s">
        <v>168</v>
      </c>
      <c r="H1752" s="295" t="s">
        <v>1632</v>
      </c>
      <c r="I1752" s="295" t="s">
        <v>1746</v>
      </c>
      <c r="J1752" s="295" t="s">
        <v>755</v>
      </c>
      <c r="K1752" s="295" t="s">
        <v>1603</v>
      </c>
      <c r="L1752" s="286">
        <v>6</v>
      </c>
      <c r="M1752" s="295" t="s">
        <v>171</v>
      </c>
    </row>
    <row r="1753" spans="1:13" ht="15" customHeight="1" x14ac:dyDescent="0.25">
      <c r="A1753" s="295" t="s">
        <v>16665</v>
      </c>
      <c r="B1753" s="295" t="s">
        <v>16665</v>
      </c>
      <c r="C1753" s="295" t="s">
        <v>17233</v>
      </c>
      <c r="D1753" s="295" t="s">
        <v>17233</v>
      </c>
      <c r="E1753" s="295" t="s">
        <v>17744</v>
      </c>
      <c r="G1753" s="295" t="s">
        <v>168</v>
      </c>
      <c r="H1753" s="295" t="s">
        <v>1589</v>
      </c>
      <c r="I1753" s="295" t="s">
        <v>14673</v>
      </c>
      <c r="J1753" s="295" t="s">
        <v>17942</v>
      </c>
      <c r="K1753" s="295" t="s">
        <v>14674</v>
      </c>
      <c r="L1753" s="287">
        <v>3</v>
      </c>
      <c r="M1753" s="295" t="s">
        <v>171</v>
      </c>
    </row>
    <row r="1754" spans="1:13" ht="15" customHeight="1" x14ac:dyDescent="0.25">
      <c r="A1754" s="295" t="s">
        <v>16664</v>
      </c>
      <c r="B1754" s="295" t="s">
        <v>16664</v>
      </c>
      <c r="C1754" s="295" t="s">
        <v>17232</v>
      </c>
      <c r="D1754" s="295" t="s">
        <v>17232</v>
      </c>
      <c r="G1754" s="295" t="s">
        <v>1594</v>
      </c>
      <c r="H1754" s="295" t="s">
        <v>1589</v>
      </c>
      <c r="I1754" s="295" t="s">
        <v>14673</v>
      </c>
      <c r="J1754" s="295" t="s">
        <v>17942</v>
      </c>
      <c r="K1754" s="295" t="s">
        <v>14674</v>
      </c>
      <c r="L1754" s="287">
        <v>3</v>
      </c>
      <c r="M1754" s="295" t="s">
        <v>171</v>
      </c>
    </row>
    <row r="1755" spans="1:13" ht="15" customHeight="1" x14ac:dyDescent="0.25">
      <c r="A1755" s="295" t="s">
        <v>6652</v>
      </c>
      <c r="B1755" s="295" t="s">
        <v>6653</v>
      </c>
      <c r="C1755" s="295" t="s">
        <v>6654</v>
      </c>
      <c r="D1755" s="295" t="s">
        <v>6655</v>
      </c>
      <c r="E1755" s="295" t="s">
        <v>6656</v>
      </c>
      <c r="F1755" s="295" t="s">
        <v>6657</v>
      </c>
      <c r="G1755" s="295" t="s">
        <v>168</v>
      </c>
      <c r="H1755" s="295" t="s">
        <v>1632</v>
      </c>
      <c r="I1755" s="295" t="s">
        <v>1714</v>
      </c>
      <c r="J1755" s="295" t="s">
        <v>174</v>
      </c>
      <c r="K1755" s="295" t="s">
        <v>1892</v>
      </c>
      <c r="L1755" s="287">
        <v>7</v>
      </c>
      <c r="M1755" s="295" t="s">
        <v>171</v>
      </c>
    </row>
    <row r="1756" spans="1:13" ht="15" customHeight="1" x14ac:dyDescent="0.25">
      <c r="A1756" s="295" t="s">
        <v>6658</v>
      </c>
      <c r="B1756" s="295" t="s">
        <v>6653</v>
      </c>
      <c r="C1756" s="295" t="s">
        <v>6659</v>
      </c>
      <c r="D1756" s="295" t="s">
        <v>6655</v>
      </c>
      <c r="E1756" s="295" t="s">
        <v>6656</v>
      </c>
      <c r="F1756" s="295" t="s">
        <v>6657</v>
      </c>
      <c r="G1756" s="295" t="s">
        <v>168</v>
      </c>
      <c r="H1756" s="295" t="s">
        <v>1632</v>
      </c>
      <c r="I1756" s="295" t="s">
        <v>1714</v>
      </c>
      <c r="J1756" s="295" t="s">
        <v>174</v>
      </c>
      <c r="K1756" s="295" t="s">
        <v>1892</v>
      </c>
      <c r="L1756" s="287">
        <v>7</v>
      </c>
      <c r="M1756" s="295" t="s">
        <v>171</v>
      </c>
    </row>
    <row r="1757" spans="1:13" ht="15" customHeight="1" x14ac:dyDescent="0.25">
      <c r="A1757" s="295" t="s">
        <v>6660</v>
      </c>
      <c r="B1757" s="295" t="s">
        <v>3177</v>
      </c>
      <c r="C1757" s="295" t="s">
        <v>6661</v>
      </c>
      <c r="D1757" s="295" t="s">
        <v>3179</v>
      </c>
      <c r="E1757" s="295" t="s">
        <v>6662</v>
      </c>
      <c r="F1757" s="295" t="s">
        <v>3181</v>
      </c>
      <c r="G1757" s="295" t="s">
        <v>168</v>
      </c>
      <c r="H1757" s="295" t="s">
        <v>1632</v>
      </c>
      <c r="I1757" s="283" t="s">
        <v>1746</v>
      </c>
      <c r="J1757" s="283" t="s">
        <v>581</v>
      </c>
      <c r="K1757" s="283" t="s">
        <v>1603</v>
      </c>
      <c r="L1757" s="287">
        <v>9</v>
      </c>
      <c r="M1757" s="295" t="s">
        <v>171</v>
      </c>
    </row>
    <row r="1758" spans="1:13" ht="15" customHeight="1" x14ac:dyDescent="0.25">
      <c r="A1758" s="295" t="s">
        <v>3177</v>
      </c>
      <c r="B1758" s="295" t="s">
        <v>3177</v>
      </c>
      <c r="C1758" s="295" t="s">
        <v>3179</v>
      </c>
      <c r="D1758" s="295" t="s">
        <v>3179</v>
      </c>
      <c r="E1758" s="295" t="s">
        <v>6663</v>
      </c>
      <c r="F1758" s="295" t="s">
        <v>3181</v>
      </c>
      <c r="G1758" s="295" t="s">
        <v>168</v>
      </c>
      <c r="H1758" s="295" t="s">
        <v>1589</v>
      </c>
      <c r="I1758" s="295" t="s">
        <v>1746</v>
      </c>
      <c r="J1758" s="295" t="s">
        <v>581</v>
      </c>
      <c r="K1758" s="295" t="s">
        <v>1603</v>
      </c>
      <c r="L1758" s="286">
        <v>9</v>
      </c>
      <c r="M1758" s="295" t="s">
        <v>171</v>
      </c>
    </row>
    <row r="1759" spans="1:13" ht="15" customHeight="1" x14ac:dyDescent="0.25">
      <c r="A1759" s="295" t="s">
        <v>6665</v>
      </c>
      <c r="B1759" s="295" t="s">
        <v>6665</v>
      </c>
      <c r="C1759" s="295" t="s">
        <v>6666</v>
      </c>
      <c r="D1759" s="295" t="s">
        <v>6666</v>
      </c>
      <c r="E1759" s="295" t="s">
        <v>3573</v>
      </c>
      <c r="F1759" s="295" t="s">
        <v>6667</v>
      </c>
      <c r="G1759" s="295" t="s">
        <v>1594</v>
      </c>
      <c r="H1759" s="295" t="s">
        <v>1589</v>
      </c>
      <c r="I1759" s="295" t="s">
        <v>1746</v>
      </c>
      <c r="J1759" s="295" t="s">
        <v>581</v>
      </c>
      <c r="L1759" s="286">
        <v>9</v>
      </c>
      <c r="M1759" s="295" t="s">
        <v>171</v>
      </c>
    </row>
    <row r="1760" spans="1:13" ht="15" customHeight="1" x14ac:dyDescent="0.25">
      <c r="A1760" s="295" t="s">
        <v>6668</v>
      </c>
      <c r="B1760" s="295" t="s">
        <v>6668</v>
      </c>
      <c r="C1760" s="295" t="s">
        <v>6669</v>
      </c>
      <c r="D1760" s="295" t="s">
        <v>6669</v>
      </c>
      <c r="E1760" s="295" t="s">
        <v>3360</v>
      </c>
      <c r="F1760" s="295" t="s">
        <v>6670</v>
      </c>
      <c r="G1760" s="295" t="s">
        <v>168</v>
      </c>
      <c r="H1760" s="295" t="s">
        <v>1589</v>
      </c>
      <c r="I1760" s="295" t="s">
        <v>1598</v>
      </c>
      <c r="J1760" s="295" t="s">
        <v>255</v>
      </c>
      <c r="K1760" s="295" t="s">
        <v>1603</v>
      </c>
      <c r="L1760" s="286">
        <v>0</v>
      </c>
      <c r="M1760" s="295" t="s">
        <v>16372</v>
      </c>
    </row>
    <row r="1761" spans="1:13" ht="15" customHeight="1" x14ac:dyDescent="0.25">
      <c r="A1761" s="295" t="s">
        <v>6671</v>
      </c>
      <c r="B1761" s="295" t="s">
        <v>6671</v>
      </c>
      <c r="C1761" s="295" t="s">
        <v>6672</v>
      </c>
      <c r="D1761" s="295" t="s">
        <v>6672</v>
      </c>
      <c r="E1761" s="295" t="s">
        <v>2238</v>
      </c>
      <c r="F1761" s="295" t="s">
        <v>6673</v>
      </c>
      <c r="G1761" s="295" t="s">
        <v>1594</v>
      </c>
      <c r="H1761" s="295" t="s">
        <v>1589</v>
      </c>
      <c r="I1761" s="295" t="s">
        <v>1598</v>
      </c>
      <c r="J1761" s="295" t="s">
        <v>255</v>
      </c>
      <c r="L1761" s="286">
        <v>0</v>
      </c>
      <c r="M1761" s="295" t="s">
        <v>16372</v>
      </c>
    </row>
    <row r="1762" spans="1:13" ht="15" customHeight="1" x14ac:dyDescent="0.25">
      <c r="A1762" s="295" t="s">
        <v>6674</v>
      </c>
      <c r="B1762" s="295" t="s">
        <v>6674</v>
      </c>
      <c r="C1762" s="295" t="s">
        <v>6675</v>
      </c>
      <c r="D1762" s="295" t="s">
        <v>6675</v>
      </c>
      <c r="E1762" s="295" t="s">
        <v>3360</v>
      </c>
      <c r="F1762" s="295" t="s">
        <v>6676</v>
      </c>
      <c r="G1762" s="295" t="s">
        <v>168</v>
      </c>
      <c r="H1762" s="295" t="s">
        <v>1589</v>
      </c>
      <c r="I1762" s="295" t="s">
        <v>1598</v>
      </c>
      <c r="J1762" s="295" t="s">
        <v>255</v>
      </c>
      <c r="K1762" s="295" t="s">
        <v>1603</v>
      </c>
      <c r="L1762" s="286">
        <v>0</v>
      </c>
      <c r="M1762" s="295" t="s">
        <v>16372</v>
      </c>
    </row>
    <row r="1763" spans="1:13" ht="15" customHeight="1" x14ac:dyDescent="0.25">
      <c r="A1763" s="295" t="s">
        <v>6677</v>
      </c>
      <c r="B1763" s="295" t="s">
        <v>6677</v>
      </c>
      <c r="C1763" s="295" t="s">
        <v>569</v>
      </c>
      <c r="D1763" s="295" t="s">
        <v>569</v>
      </c>
      <c r="E1763" s="295" t="s">
        <v>1606</v>
      </c>
      <c r="F1763" s="295" t="s">
        <v>6678</v>
      </c>
      <c r="G1763" s="295" t="s">
        <v>168</v>
      </c>
      <c r="H1763" s="295" t="s">
        <v>1589</v>
      </c>
      <c r="I1763" s="295" t="s">
        <v>1598</v>
      </c>
      <c r="J1763" s="295" t="s">
        <v>570</v>
      </c>
      <c r="K1763" s="295" t="s">
        <v>1603</v>
      </c>
      <c r="L1763" s="286">
        <v>0</v>
      </c>
      <c r="M1763" s="295" t="s">
        <v>16372</v>
      </c>
    </row>
    <row r="1764" spans="1:13" ht="15" customHeight="1" x14ac:dyDescent="0.25">
      <c r="A1764" s="295" t="s">
        <v>6679</v>
      </c>
      <c r="B1764" s="295" t="s">
        <v>6679</v>
      </c>
      <c r="C1764" s="295" t="s">
        <v>6680</v>
      </c>
      <c r="D1764" s="295" t="s">
        <v>6680</v>
      </c>
      <c r="E1764" s="295" t="s">
        <v>1606</v>
      </c>
      <c r="F1764" s="295" t="s">
        <v>6681</v>
      </c>
      <c r="G1764" s="295" t="s">
        <v>168</v>
      </c>
      <c r="H1764" s="295" t="s">
        <v>1589</v>
      </c>
      <c r="I1764" s="295" t="s">
        <v>1598</v>
      </c>
      <c r="J1764" s="295" t="s">
        <v>570</v>
      </c>
      <c r="K1764" s="295" t="s">
        <v>1603</v>
      </c>
      <c r="L1764" s="286">
        <v>0</v>
      </c>
      <c r="M1764" s="295" t="s">
        <v>16372</v>
      </c>
    </row>
    <row r="1765" spans="1:13" ht="15" customHeight="1" x14ac:dyDescent="0.25">
      <c r="A1765" s="295" t="s">
        <v>6682</v>
      </c>
      <c r="B1765" s="295" t="s">
        <v>6682</v>
      </c>
      <c r="C1765" s="295" t="s">
        <v>6683</v>
      </c>
      <c r="D1765" s="295" t="s">
        <v>6683</v>
      </c>
      <c r="E1765" s="295" t="s">
        <v>1606</v>
      </c>
      <c r="F1765" s="295" t="s">
        <v>6684</v>
      </c>
      <c r="G1765" s="295" t="s">
        <v>1594</v>
      </c>
      <c r="H1765" s="295" t="s">
        <v>1589</v>
      </c>
      <c r="I1765" s="295" t="s">
        <v>1598</v>
      </c>
      <c r="J1765" s="295" t="s">
        <v>570</v>
      </c>
      <c r="L1765" s="286">
        <v>0</v>
      </c>
      <c r="M1765" s="295" t="s">
        <v>16372</v>
      </c>
    </row>
    <row r="1766" spans="1:13" ht="15" customHeight="1" x14ac:dyDescent="0.25">
      <c r="A1766" s="295" t="s">
        <v>6685</v>
      </c>
      <c r="B1766" s="295" t="s">
        <v>6685</v>
      </c>
      <c r="C1766" s="295" t="s">
        <v>6686</v>
      </c>
      <c r="D1766" s="295" t="s">
        <v>6686</v>
      </c>
      <c r="E1766" s="295" t="s">
        <v>1606</v>
      </c>
      <c r="F1766" s="295" t="s">
        <v>6687</v>
      </c>
      <c r="G1766" s="295" t="s">
        <v>168</v>
      </c>
      <c r="H1766" s="295" t="s">
        <v>1589</v>
      </c>
      <c r="I1766" s="295" t="s">
        <v>1598</v>
      </c>
      <c r="J1766" s="295" t="s">
        <v>1466</v>
      </c>
      <c r="K1766" s="295" t="s">
        <v>1230</v>
      </c>
      <c r="L1766" s="286">
        <v>9</v>
      </c>
      <c r="M1766" s="295" t="s">
        <v>171</v>
      </c>
    </row>
    <row r="1767" spans="1:13" ht="15" customHeight="1" x14ac:dyDescent="0.25">
      <c r="A1767" s="295" t="s">
        <v>6688</v>
      </c>
      <c r="B1767" s="295" t="s">
        <v>6688</v>
      </c>
      <c r="C1767" s="295" t="s">
        <v>6689</v>
      </c>
      <c r="D1767" s="295" t="s">
        <v>6689</v>
      </c>
      <c r="E1767" s="295" t="s">
        <v>1606</v>
      </c>
      <c r="F1767" s="295" t="s">
        <v>6687</v>
      </c>
      <c r="G1767" s="295" t="s">
        <v>1594</v>
      </c>
      <c r="H1767" s="295" t="s">
        <v>1589</v>
      </c>
      <c r="I1767" s="295" t="s">
        <v>1598</v>
      </c>
      <c r="J1767" s="295" t="s">
        <v>1466</v>
      </c>
      <c r="L1767" s="286">
        <v>9</v>
      </c>
      <c r="M1767" s="295" t="s">
        <v>171</v>
      </c>
    </row>
    <row r="1768" spans="1:13" ht="15" customHeight="1" x14ac:dyDescent="0.25">
      <c r="A1768" s="295" t="s">
        <v>16667</v>
      </c>
      <c r="B1768" s="295" t="s">
        <v>16667</v>
      </c>
      <c r="C1768" s="295" t="s">
        <v>17235</v>
      </c>
      <c r="D1768" s="295" t="s">
        <v>17235</v>
      </c>
      <c r="E1768" s="295" t="s">
        <v>17745</v>
      </c>
      <c r="G1768" s="295" t="s">
        <v>168</v>
      </c>
      <c r="H1768" s="295" t="s">
        <v>1589</v>
      </c>
      <c r="I1768" s="295" t="s">
        <v>14673</v>
      </c>
      <c r="J1768" s="295" t="s">
        <v>17951</v>
      </c>
      <c r="K1768" s="295" t="s">
        <v>14674</v>
      </c>
      <c r="L1768" s="287">
        <v>4</v>
      </c>
      <c r="M1768" s="295" t="s">
        <v>171</v>
      </c>
    </row>
    <row r="1769" spans="1:13" ht="15" customHeight="1" x14ac:dyDescent="0.25">
      <c r="A1769" s="295" t="s">
        <v>16666</v>
      </c>
      <c r="B1769" s="295" t="s">
        <v>16666</v>
      </c>
      <c r="C1769" s="295" t="s">
        <v>17234</v>
      </c>
      <c r="D1769" s="295" t="s">
        <v>17234</v>
      </c>
      <c r="G1769" s="295" t="s">
        <v>1594</v>
      </c>
      <c r="H1769" s="295" t="s">
        <v>1589</v>
      </c>
      <c r="I1769" s="295" t="s">
        <v>14673</v>
      </c>
      <c r="J1769" s="295" t="s">
        <v>17951</v>
      </c>
      <c r="K1769" s="295" t="s">
        <v>14674</v>
      </c>
      <c r="L1769" s="287">
        <v>4</v>
      </c>
      <c r="M1769" s="295" t="s">
        <v>171</v>
      </c>
    </row>
    <row r="1770" spans="1:13" ht="15" customHeight="1" x14ac:dyDescent="0.25">
      <c r="A1770" s="295" t="s">
        <v>6690</v>
      </c>
      <c r="B1770" s="295" t="s">
        <v>6690</v>
      </c>
      <c r="C1770" s="295" t="s">
        <v>6691</v>
      </c>
      <c r="D1770" s="295" t="s">
        <v>6691</v>
      </c>
      <c r="E1770" s="295" t="s">
        <v>1618</v>
      </c>
      <c r="F1770" s="295" t="s">
        <v>6692</v>
      </c>
      <c r="G1770" s="295" t="s">
        <v>1594</v>
      </c>
      <c r="H1770" s="295" t="s">
        <v>1589</v>
      </c>
      <c r="I1770" s="295" t="s">
        <v>1714</v>
      </c>
      <c r="J1770" s="295" t="s">
        <v>174</v>
      </c>
      <c r="L1770" s="286">
        <v>7</v>
      </c>
      <c r="M1770" s="295" t="s">
        <v>171</v>
      </c>
    </row>
    <row r="1771" spans="1:13" ht="15" customHeight="1" x14ac:dyDescent="0.25">
      <c r="A1771" s="295" t="s">
        <v>571</v>
      </c>
      <c r="B1771" s="295" t="s">
        <v>571</v>
      </c>
      <c r="C1771" s="295" t="s">
        <v>572</v>
      </c>
      <c r="D1771" s="295" t="s">
        <v>572</v>
      </c>
      <c r="E1771" s="295" t="s">
        <v>6693</v>
      </c>
      <c r="F1771" s="295" t="s">
        <v>6694</v>
      </c>
      <c r="G1771" s="295" t="s">
        <v>168</v>
      </c>
      <c r="H1771" s="295" t="s">
        <v>1589</v>
      </c>
      <c r="I1771" s="295" t="s">
        <v>1714</v>
      </c>
      <c r="J1771" s="295" t="s">
        <v>174</v>
      </c>
      <c r="K1771" s="295" t="s">
        <v>1892</v>
      </c>
      <c r="L1771" s="286">
        <v>7</v>
      </c>
      <c r="M1771" s="295" t="s">
        <v>171</v>
      </c>
    </row>
    <row r="1772" spans="1:13" ht="15" customHeight="1" x14ac:dyDescent="0.25">
      <c r="A1772" s="295" t="s">
        <v>16669</v>
      </c>
      <c r="B1772" s="295" t="s">
        <v>16669</v>
      </c>
      <c r="C1772" s="295" t="s">
        <v>17237</v>
      </c>
      <c r="D1772" s="295" t="s">
        <v>17237</v>
      </c>
      <c r="E1772" s="295" t="s">
        <v>17746</v>
      </c>
      <c r="G1772" s="295" t="s">
        <v>168</v>
      </c>
      <c r="H1772" s="295" t="s">
        <v>1589</v>
      </c>
      <c r="I1772" s="295" t="s">
        <v>14673</v>
      </c>
      <c r="J1772" s="295" t="s">
        <v>17946</v>
      </c>
      <c r="K1772" s="295" t="s">
        <v>14674</v>
      </c>
      <c r="L1772" s="287">
        <v>6</v>
      </c>
      <c r="M1772" s="295" t="s">
        <v>171</v>
      </c>
    </row>
    <row r="1773" spans="1:13" ht="15" customHeight="1" x14ac:dyDescent="0.25">
      <c r="A1773" s="295" t="s">
        <v>16670</v>
      </c>
      <c r="B1773" s="295" t="s">
        <v>16670</v>
      </c>
      <c r="C1773" s="295" t="s">
        <v>17238</v>
      </c>
      <c r="D1773" s="295" t="s">
        <v>17238</v>
      </c>
      <c r="E1773" s="295" t="s">
        <v>17747</v>
      </c>
      <c r="G1773" s="295" t="s">
        <v>168</v>
      </c>
      <c r="H1773" s="295" t="s">
        <v>1589</v>
      </c>
      <c r="I1773" s="295" t="s">
        <v>14673</v>
      </c>
      <c r="J1773" s="295" t="s">
        <v>17946</v>
      </c>
      <c r="K1773" s="295" t="s">
        <v>14674</v>
      </c>
      <c r="L1773" s="287">
        <v>2</v>
      </c>
      <c r="M1773" s="295" t="s">
        <v>171</v>
      </c>
    </row>
    <row r="1774" spans="1:13" ht="15" customHeight="1" x14ac:dyDescent="0.25">
      <c r="A1774" s="295" t="s">
        <v>16671</v>
      </c>
      <c r="B1774" s="295" t="s">
        <v>16671</v>
      </c>
      <c r="C1774" s="295" t="s">
        <v>17239</v>
      </c>
      <c r="D1774" s="295" t="s">
        <v>17239</v>
      </c>
      <c r="E1774" s="295" t="s">
        <v>17748</v>
      </c>
      <c r="G1774" s="295" t="s">
        <v>168</v>
      </c>
      <c r="H1774" s="295" t="s">
        <v>1589</v>
      </c>
      <c r="I1774" s="295" t="s">
        <v>14673</v>
      </c>
      <c r="J1774" s="295" t="s">
        <v>17946</v>
      </c>
      <c r="K1774" s="295" t="s">
        <v>14674</v>
      </c>
      <c r="L1774" s="287">
        <v>3</v>
      </c>
      <c r="M1774" s="295" t="s">
        <v>171</v>
      </c>
    </row>
    <row r="1775" spans="1:13" ht="15" customHeight="1" x14ac:dyDescent="0.25">
      <c r="A1775" s="295" t="s">
        <v>16672</v>
      </c>
      <c r="B1775" s="295" t="s">
        <v>16672</v>
      </c>
      <c r="C1775" s="295" t="s">
        <v>17240</v>
      </c>
      <c r="D1775" s="295" t="s">
        <v>17240</v>
      </c>
      <c r="E1775" s="295" t="s">
        <v>17748</v>
      </c>
      <c r="G1775" s="295" t="s">
        <v>168</v>
      </c>
      <c r="H1775" s="295" t="s">
        <v>1589</v>
      </c>
      <c r="I1775" s="295" t="s">
        <v>14673</v>
      </c>
      <c r="J1775" s="295" t="s">
        <v>17946</v>
      </c>
      <c r="K1775" s="295" t="s">
        <v>14674</v>
      </c>
      <c r="L1775" s="287">
        <v>2</v>
      </c>
      <c r="M1775" s="295" t="s">
        <v>171</v>
      </c>
    </row>
    <row r="1776" spans="1:13" ht="15" customHeight="1" x14ac:dyDescent="0.25">
      <c r="A1776" s="295" t="s">
        <v>16668</v>
      </c>
      <c r="B1776" s="295" t="s">
        <v>16668</v>
      </c>
      <c r="C1776" s="295" t="s">
        <v>17236</v>
      </c>
      <c r="D1776" s="295" t="s">
        <v>17236</v>
      </c>
      <c r="G1776" s="295" t="s">
        <v>1594</v>
      </c>
      <c r="H1776" s="295" t="s">
        <v>1589</v>
      </c>
      <c r="I1776" s="295" t="s">
        <v>14673</v>
      </c>
      <c r="J1776" s="295" t="s">
        <v>17946</v>
      </c>
      <c r="K1776" s="295" t="s">
        <v>14674</v>
      </c>
      <c r="L1776" s="287">
        <v>2</v>
      </c>
      <c r="M1776" s="295" t="s">
        <v>171</v>
      </c>
    </row>
    <row r="1777" spans="1:13" ht="15" customHeight="1" x14ac:dyDescent="0.25">
      <c r="A1777" s="295" t="s">
        <v>16673</v>
      </c>
      <c r="B1777" s="295" t="s">
        <v>16669</v>
      </c>
      <c r="C1777" s="295" t="s">
        <v>17241</v>
      </c>
      <c r="D1777" s="295" t="s">
        <v>17237</v>
      </c>
      <c r="E1777" s="295" t="s">
        <v>17715</v>
      </c>
      <c r="G1777" s="295" t="s">
        <v>168</v>
      </c>
      <c r="H1777" s="295" t="s">
        <v>1632</v>
      </c>
      <c r="I1777" s="295" t="s">
        <v>14673</v>
      </c>
      <c r="J1777" s="295" t="s">
        <v>17946</v>
      </c>
      <c r="K1777" s="295" t="s">
        <v>14674</v>
      </c>
      <c r="L1777" s="287">
        <v>6</v>
      </c>
      <c r="M1777" s="295" t="s">
        <v>171</v>
      </c>
    </row>
    <row r="1778" spans="1:13" ht="15" customHeight="1" x14ac:dyDescent="0.25">
      <c r="A1778" s="295" t="s">
        <v>6695</v>
      </c>
      <c r="B1778" s="295" t="s">
        <v>6695</v>
      </c>
      <c r="C1778" s="295" t="s">
        <v>6696</v>
      </c>
      <c r="D1778" s="295" t="s">
        <v>6696</v>
      </c>
      <c r="E1778" s="295" t="s">
        <v>6697</v>
      </c>
      <c r="F1778" s="295" t="s">
        <v>6698</v>
      </c>
      <c r="G1778" s="295" t="s">
        <v>168</v>
      </c>
      <c r="H1778" s="295" t="s">
        <v>1589</v>
      </c>
      <c r="I1778" s="295" t="s">
        <v>1598</v>
      </c>
      <c r="J1778" s="295" t="s">
        <v>177</v>
      </c>
      <c r="K1778" s="295" t="s">
        <v>1603</v>
      </c>
      <c r="L1778" s="286">
        <v>0</v>
      </c>
      <c r="M1778" s="295" t="s">
        <v>16372</v>
      </c>
    </row>
    <row r="1779" spans="1:13" ht="15" customHeight="1" x14ac:dyDescent="0.25">
      <c r="A1779" s="295" t="s">
        <v>6700</v>
      </c>
      <c r="B1779" s="295" t="s">
        <v>6700</v>
      </c>
      <c r="C1779" s="295" t="s">
        <v>6701</v>
      </c>
      <c r="D1779" s="295" t="s">
        <v>6701</v>
      </c>
      <c r="E1779" s="295" t="s">
        <v>6702</v>
      </c>
      <c r="F1779" s="295" t="s">
        <v>6703</v>
      </c>
      <c r="G1779" s="295" t="s">
        <v>1594</v>
      </c>
      <c r="H1779" s="295" t="s">
        <v>1589</v>
      </c>
      <c r="I1779" s="295" t="s">
        <v>1598</v>
      </c>
      <c r="J1779" s="295" t="s">
        <v>177</v>
      </c>
      <c r="L1779" s="286">
        <v>0</v>
      </c>
      <c r="M1779" s="295" t="s">
        <v>16372</v>
      </c>
    </row>
    <row r="1780" spans="1:13" ht="15" customHeight="1" x14ac:dyDescent="0.25">
      <c r="A1780" s="295" t="s">
        <v>2970</v>
      </c>
      <c r="B1780" s="295" t="s">
        <v>2970</v>
      </c>
      <c r="C1780" s="295" t="s">
        <v>2972</v>
      </c>
      <c r="D1780" s="295" t="s">
        <v>2972</v>
      </c>
      <c r="E1780" s="295" t="s">
        <v>4892</v>
      </c>
      <c r="F1780" s="295" t="s">
        <v>6704</v>
      </c>
      <c r="G1780" s="295" t="s">
        <v>168</v>
      </c>
      <c r="H1780" s="295" t="s">
        <v>1589</v>
      </c>
      <c r="I1780" s="295" t="s">
        <v>1598</v>
      </c>
      <c r="J1780" s="295" t="s">
        <v>177</v>
      </c>
      <c r="K1780" s="295" t="s">
        <v>1603</v>
      </c>
      <c r="L1780" s="286">
        <v>6</v>
      </c>
      <c r="M1780" s="295" t="s">
        <v>171</v>
      </c>
    </row>
    <row r="1781" spans="1:13" ht="15" customHeight="1" x14ac:dyDescent="0.25">
      <c r="A1781" s="295" t="s">
        <v>6705</v>
      </c>
      <c r="B1781" s="295" t="s">
        <v>6705</v>
      </c>
      <c r="C1781" s="295" t="s">
        <v>6706</v>
      </c>
      <c r="D1781" s="295" t="s">
        <v>6706</v>
      </c>
      <c r="E1781" s="295" t="s">
        <v>2957</v>
      </c>
      <c r="F1781" s="295" t="s">
        <v>3996</v>
      </c>
      <c r="G1781" s="295" t="s">
        <v>1594</v>
      </c>
      <c r="H1781" s="295" t="s">
        <v>1589</v>
      </c>
      <c r="I1781" s="295" t="s">
        <v>1598</v>
      </c>
      <c r="J1781" s="295" t="s">
        <v>177</v>
      </c>
      <c r="L1781" s="286">
        <v>5</v>
      </c>
      <c r="M1781" s="295" t="s">
        <v>171</v>
      </c>
    </row>
    <row r="1782" spans="1:13" ht="15" customHeight="1" x14ac:dyDescent="0.25">
      <c r="A1782" s="295" t="s">
        <v>3137</v>
      </c>
      <c r="B1782" s="295" t="s">
        <v>3137</v>
      </c>
      <c r="C1782" s="295" t="s">
        <v>3139</v>
      </c>
      <c r="D1782" s="295" t="s">
        <v>3139</v>
      </c>
      <c r="E1782" s="295" t="s">
        <v>6707</v>
      </c>
      <c r="F1782" s="295" t="s">
        <v>6708</v>
      </c>
      <c r="G1782" s="295" t="s">
        <v>1676</v>
      </c>
      <c r="H1782" s="295" t="s">
        <v>1589</v>
      </c>
      <c r="I1782" s="295" t="s">
        <v>1598</v>
      </c>
      <c r="J1782" s="295" t="s">
        <v>177</v>
      </c>
      <c r="K1782" s="295" t="s">
        <v>1603</v>
      </c>
      <c r="L1782" s="286">
        <v>4</v>
      </c>
      <c r="M1782" s="295" t="s">
        <v>171</v>
      </c>
    </row>
    <row r="1783" spans="1:13" ht="15" customHeight="1" x14ac:dyDescent="0.25">
      <c r="A1783" s="295" t="s">
        <v>6709</v>
      </c>
      <c r="B1783" s="295" t="s">
        <v>6709</v>
      </c>
      <c r="C1783" s="295" t="s">
        <v>6710</v>
      </c>
      <c r="D1783" s="295" t="s">
        <v>6710</v>
      </c>
      <c r="E1783" s="295" t="s">
        <v>6707</v>
      </c>
      <c r="F1783" s="295" t="s">
        <v>6708</v>
      </c>
      <c r="G1783" s="295" t="s">
        <v>1678</v>
      </c>
      <c r="H1783" s="295" t="s">
        <v>1589</v>
      </c>
      <c r="I1783" s="295" t="s">
        <v>1598</v>
      </c>
      <c r="J1783" s="295" t="s">
        <v>177</v>
      </c>
      <c r="K1783" s="295" t="s">
        <v>1603</v>
      </c>
      <c r="L1783" s="286">
        <v>4</v>
      </c>
      <c r="M1783" s="295" t="s">
        <v>171</v>
      </c>
    </row>
    <row r="1784" spans="1:13" ht="15" customHeight="1" x14ac:dyDescent="0.25">
      <c r="A1784" s="295" t="s">
        <v>6711</v>
      </c>
      <c r="B1784" s="295" t="s">
        <v>6711</v>
      </c>
      <c r="C1784" s="295" t="s">
        <v>6712</v>
      </c>
      <c r="D1784" s="295" t="s">
        <v>6712</v>
      </c>
      <c r="E1784" s="295" t="s">
        <v>6713</v>
      </c>
      <c r="F1784" s="295" t="s">
        <v>6714</v>
      </c>
      <c r="G1784" s="295" t="s">
        <v>168</v>
      </c>
      <c r="H1784" s="295" t="s">
        <v>1589</v>
      </c>
      <c r="I1784" s="295" t="s">
        <v>1598</v>
      </c>
      <c r="J1784" s="295" t="s">
        <v>255</v>
      </c>
      <c r="K1784" s="295" t="s">
        <v>1603</v>
      </c>
      <c r="L1784" s="286">
        <v>6</v>
      </c>
      <c r="M1784" s="295" t="s">
        <v>171</v>
      </c>
    </row>
    <row r="1785" spans="1:13" ht="15" customHeight="1" x14ac:dyDescent="0.25">
      <c r="A1785" s="295" t="s">
        <v>6715</v>
      </c>
      <c r="B1785" s="295" t="s">
        <v>6715</v>
      </c>
      <c r="C1785" s="295" t="s">
        <v>574</v>
      </c>
      <c r="D1785" s="295" t="s">
        <v>574</v>
      </c>
      <c r="E1785" s="295" t="s">
        <v>1606</v>
      </c>
      <c r="F1785" s="295" t="s">
        <v>575</v>
      </c>
      <c r="G1785" s="295" t="s">
        <v>1594</v>
      </c>
      <c r="H1785" s="295" t="s">
        <v>1589</v>
      </c>
      <c r="I1785" s="295" t="s">
        <v>1598</v>
      </c>
      <c r="J1785" s="295" t="s">
        <v>255</v>
      </c>
      <c r="L1785" s="286">
        <v>3</v>
      </c>
      <c r="M1785" s="295" t="s">
        <v>171</v>
      </c>
    </row>
    <row r="1786" spans="1:13" ht="15" customHeight="1" x14ac:dyDescent="0.25">
      <c r="A1786" s="295" t="s">
        <v>576</v>
      </c>
      <c r="B1786" s="295" t="s">
        <v>576</v>
      </c>
      <c r="C1786" s="295" t="s">
        <v>577</v>
      </c>
      <c r="D1786" s="295" t="s">
        <v>577</v>
      </c>
      <c r="E1786" s="295" t="s">
        <v>1606</v>
      </c>
      <c r="F1786" s="295" t="s">
        <v>6716</v>
      </c>
      <c r="G1786" s="295" t="s">
        <v>168</v>
      </c>
      <c r="H1786" s="295" t="s">
        <v>1589</v>
      </c>
      <c r="I1786" s="295" t="s">
        <v>1598</v>
      </c>
      <c r="J1786" s="295" t="s">
        <v>255</v>
      </c>
      <c r="K1786" s="295" t="s">
        <v>1603</v>
      </c>
      <c r="L1786" s="286">
        <v>0</v>
      </c>
      <c r="M1786" s="295" t="s">
        <v>16372</v>
      </c>
    </row>
    <row r="1787" spans="1:13" ht="15" customHeight="1" x14ac:dyDescent="0.25">
      <c r="A1787" s="295" t="s">
        <v>16675</v>
      </c>
      <c r="B1787" s="295" t="s">
        <v>16675</v>
      </c>
      <c r="C1787" s="295" t="s">
        <v>17243</v>
      </c>
      <c r="D1787" s="295" t="s">
        <v>17243</v>
      </c>
      <c r="E1787" s="295" t="s">
        <v>17749</v>
      </c>
      <c r="G1787" s="295" t="s">
        <v>168</v>
      </c>
      <c r="H1787" s="295" t="s">
        <v>1589</v>
      </c>
      <c r="I1787" s="295" t="s">
        <v>14673</v>
      </c>
      <c r="J1787" s="295" t="s">
        <v>17927</v>
      </c>
      <c r="K1787" s="295" t="s">
        <v>14674</v>
      </c>
      <c r="L1787" s="287">
        <v>5</v>
      </c>
      <c r="M1787" s="295" t="s">
        <v>171</v>
      </c>
    </row>
    <row r="1788" spans="1:13" ht="15" customHeight="1" x14ac:dyDescent="0.25">
      <c r="A1788" s="295" t="s">
        <v>16676</v>
      </c>
      <c r="B1788" s="295" t="s">
        <v>16597</v>
      </c>
      <c r="C1788" s="295" t="s">
        <v>17244</v>
      </c>
      <c r="D1788" s="295" t="s">
        <v>17246</v>
      </c>
      <c r="E1788" s="295" t="s">
        <v>17750</v>
      </c>
      <c r="G1788" s="295" t="s">
        <v>1678</v>
      </c>
      <c r="H1788" s="295" t="s">
        <v>1632</v>
      </c>
      <c r="I1788" s="295" t="s">
        <v>14673</v>
      </c>
      <c r="J1788" s="295" t="s">
        <v>17927</v>
      </c>
      <c r="K1788" s="295" t="s">
        <v>14674</v>
      </c>
      <c r="L1788" s="287">
        <v>6</v>
      </c>
      <c r="M1788" s="295" t="s">
        <v>171</v>
      </c>
    </row>
    <row r="1789" spans="1:13" ht="15" customHeight="1" x14ac:dyDescent="0.25">
      <c r="A1789" s="295" t="s">
        <v>16677</v>
      </c>
      <c r="B1789" s="295" t="s">
        <v>16678</v>
      </c>
      <c r="C1789" s="295" t="s">
        <v>17245</v>
      </c>
      <c r="D1789" s="295" t="s">
        <v>17644</v>
      </c>
      <c r="E1789" s="295" t="s">
        <v>17749</v>
      </c>
      <c r="G1789" s="295" t="s">
        <v>168</v>
      </c>
      <c r="H1789" s="295" t="s">
        <v>1632</v>
      </c>
      <c r="I1789" s="295" t="s">
        <v>14673</v>
      </c>
      <c r="J1789" s="295" t="s">
        <v>17927</v>
      </c>
      <c r="K1789" s="295" t="s">
        <v>14674</v>
      </c>
      <c r="L1789" s="287">
        <v>7</v>
      </c>
      <c r="M1789" s="295" t="s">
        <v>171</v>
      </c>
    </row>
    <row r="1790" spans="1:13" ht="15" customHeight="1" x14ac:dyDescent="0.25">
      <c r="A1790" s="295" t="s">
        <v>16597</v>
      </c>
      <c r="B1790" s="295" t="s">
        <v>16597</v>
      </c>
      <c r="C1790" s="295" t="s">
        <v>17246</v>
      </c>
      <c r="D1790" s="295" t="s">
        <v>17246</v>
      </c>
      <c r="E1790" s="295" t="s">
        <v>17751</v>
      </c>
      <c r="G1790" s="295" t="s">
        <v>168</v>
      </c>
      <c r="H1790" s="295" t="s">
        <v>1589</v>
      </c>
      <c r="I1790" s="295" t="s">
        <v>14673</v>
      </c>
      <c r="J1790" s="295" t="s">
        <v>17927</v>
      </c>
      <c r="K1790" s="295" t="s">
        <v>14674</v>
      </c>
      <c r="L1790" s="287">
        <v>6</v>
      </c>
      <c r="M1790" s="295" t="s">
        <v>171</v>
      </c>
    </row>
    <row r="1791" spans="1:13" ht="15" customHeight="1" x14ac:dyDescent="0.25">
      <c r="A1791" s="295" t="s">
        <v>16679</v>
      </c>
      <c r="B1791" s="295" t="s">
        <v>16679</v>
      </c>
      <c r="C1791" s="295" t="s">
        <v>17247</v>
      </c>
      <c r="D1791" s="295" t="s">
        <v>17247</v>
      </c>
      <c r="E1791" s="295" t="s">
        <v>17752</v>
      </c>
      <c r="G1791" s="295" t="s">
        <v>168</v>
      </c>
      <c r="H1791" s="295" t="s">
        <v>1589</v>
      </c>
      <c r="I1791" s="295" t="s">
        <v>14673</v>
      </c>
      <c r="J1791" s="295" t="s">
        <v>17927</v>
      </c>
      <c r="K1791" s="295" t="s">
        <v>14674</v>
      </c>
      <c r="L1791" s="287">
        <v>5</v>
      </c>
      <c r="M1791" s="295" t="s">
        <v>171</v>
      </c>
    </row>
    <row r="1792" spans="1:13" ht="15" customHeight="1" x14ac:dyDescent="0.25">
      <c r="A1792" s="295" t="s">
        <v>16674</v>
      </c>
      <c r="B1792" s="295" t="s">
        <v>16674</v>
      </c>
      <c r="C1792" s="295" t="s">
        <v>17242</v>
      </c>
      <c r="D1792" s="295" t="s">
        <v>17242</v>
      </c>
      <c r="G1792" s="295" t="s">
        <v>1594</v>
      </c>
      <c r="H1792" s="295" t="s">
        <v>1589</v>
      </c>
      <c r="I1792" s="295" t="s">
        <v>14673</v>
      </c>
      <c r="J1792" s="295" t="s">
        <v>17927</v>
      </c>
      <c r="K1792" s="295" t="s">
        <v>14674</v>
      </c>
      <c r="L1792" s="287">
        <v>5</v>
      </c>
      <c r="M1792" s="295" t="s">
        <v>171</v>
      </c>
    </row>
    <row r="1793" spans="1:13" ht="15" customHeight="1" x14ac:dyDescent="0.25">
      <c r="A1793" s="295" t="s">
        <v>16680</v>
      </c>
      <c r="B1793" s="295" t="s">
        <v>16681</v>
      </c>
      <c r="C1793" s="295" t="s">
        <v>17248</v>
      </c>
      <c r="D1793" s="295" t="s">
        <v>17559</v>
      </c>
      <c r="E1793" s="295" t="s">
        <v>17749</v>
      </c>
      <c r="G1793" s="295" t="s">
        <v>168</v>
      </c>
      <c r="H1793" s="295" t="s">
        <v>1632</v>
      </c>
      <c r="I1793" s="295" t="s">
        <v>14673</v>
      </c>
      <c r="J1793" s="295" t="s">
        <v>17927</v>
      </c>
      <c r="K1793" s="295" t="s">
        <v>14674</v>
      </c>
      <c r="L1793" s="287">
        <v>6</v>
      </c>
      <c r="M1793" s="295" t="s">
        <v>171</v>
      </c>
    </row>
    <row r="1794" spans="1:13" ht="15" customHeight="1" x14ac:dyDescent="0.25">
      <c r="A1794" s="295" t="s">
        <v>6717</v>
      </c>
      <c r="B1794" s="295" t="s">
        <v>6717</v>
      </c>
      <c r="C1794" s="295" t="s">
        <v>586</v>
      </c>
      <c r="D1794" s="295" t="s">
        <v>586</v>
      </c>
      <c r="E1794" s="295" t="s">
        <v>1618</v>
      </c>
      <c r="F1794" s="295" t="s">
        <v>6718</v>
      </c>
      <c r="G1794" s="295" t="s">
        <v>168</v>
      </c>
      <c r="H1794" s="295" t="s">
        <v>1589</v>
      </c>
      <c r="I1794" s="295" t="s">
        <v>1598</v>
      </c>
      <c r="J1794" s="295" t="s">
        <v>578</v>
      </c>
      <c r="K1794" s="295" t="s">
        <v>1603</v>
      </c>
      <c r="L1794" s="286">
        <v>8</v>
      </c>
      <c r="M1794" s="295" t="s">
        <v>171</v>
      </c>
    </row>
    <row r="1795" spans="1:13" ht="15" customHeight="1" x14ac:dyDescent="0.25">
      <c r="A1795" s="295" t="s">
        <v>6719</v>
      </c>
      <c r="B1795" s="295" t="s">
        <v>6719</v>
      </c>
      <c r="C1795" s="295" t="s">
        <v>6720</v>
      </c>
      <c r="D1795" s="295" t="s">
        <v>6720</v>
      </c>
      <c r="E1795" s="295" t="s">
        <v>6721</v>
      </c>
      <c r="F1795" s="295" t="s">
        <v>6722</v>
      </c>
      <c r="G1795" s="295" t="s">
        <v>168</v>
      </c>
      <c r="H1795" s="295" t="s">
        <v>1589</v>
      </c>
      <c r="I1795" s="295" t="s">
        <v>1598</v>
      </c>
      <c r="J1795" s="295" t="s">
        <v>578</v>
      </c>
      <c r="K1795" s="295" t="s">
        <v>1603</v>
      </c>
      <c r="L1795" s="286">
        <v>6</v>
      </c>
      <c r="M1795" s="295" t="s">
        <v>171</v>
      </c>
    </row>
    <row r="1796" spans="1:13" ht="15" customHeight="1" x14ac:dyDescent="0.25">
      <c r="A1796" s="295" t="s">
        <v>579</v>
      </c>
      <c r="B1796" s="295" t="s">
        <v>579</v>
      </c>
      <c r="C1796" s="295" t="s">
        <v>580</v>
      </c>
      <c r="D1796" s="295" t="s">
        <v>580</v>
      </c>
      <c r="E1796" s="295" t="s">
        <v>1606</v>
      </c>
      <c r="F1796" s="295" t="s">
        <v>6723</v>
      </c>
      <c r="G1796" s="295" t="s">
        <v>168</v>
      </c>
      <c r="H1796" s="295" t="s">
        <v>1589</v>
      </c>
      <c r="I1796" s="295" t="s">
        <v>1598</v>
      </c>
      <c r="J1796" s="295" t="s">
        <v>578</v>
      </c>
      <c r="K1796" s="295" t="s">
        <v>1603</v>
      </c>
      <c r="L1796" s="286">
        <v>6</v>
      </c>
      <c r="M1796" s="295" t="s">
        <v>171</v>
      </c>
    </row>
    <row r="1797" spans="1:13" ht="15" customHeight="1" x14ac:dyDescent="0.25">
      <c r="A1797" s="295" t="s">
        <v>6724</v>
      </c>
      <c r="B1797" s="295" t="s">
        <v>6724</v>
      </c>
      <c r="C1797" s="295" t="s">
        <v>6725</v>
      </c>
      <c r="D1797" s="295" t="s">
        <v>6725</v>
      </c>
      <c r="E1797" s="295" t="s">
        <v>1606</v>
      </c>
      <c r="F1797" s="295" t="s">
        <v>6726</v>
      </c>
      <c r="G1797" s="295" t="s">
        <v>1594</v>
      </c>
      <c r="H1797" s="295" t="s">
        <v>1589</v>
      </c>
      <c r="I1797" s="295" t="s">
        <v>1598</v>
      </c>
      <c r="J1797" s="295" t="s">
        <v>578</v>
      </c>
      <c r="L1797" s="286">
        <v>6</v>
      </c>
      <c r="M1797" s="295" t="s">
        <v>171</v>
      </c>
    </row>
    <row r="1798" spans="1:13" ht="15" customHeight="1" x14ac:dyDescent="0.25">
      <c r="A1798" s="295" t="s">
        <v>16683</v>
      </c>
      <c r="B1798" s="295" t="s">
        <v>16683</v>
      </c>
      <c r="C1798" s="295" t="s">
        <v>17250</v>
      </c>
      <c r="D1798" s="295" t="s">
        <v>17250</v>
      </c>
      <c r="E1798" s="295" t="s">
        <v>17753</v>
      </c>
      <c r="G1798" s="295" t="s">
        <v>168</v>
      </c>
      <c r="H1798" s="295" t="s">
        <v>1589</v>
      </c>
      <c r="I1798" s="295" t="s">
        <v>14673</v>
      </c>
      <c r="J1798" s="295" t="s">
        <v>17928</v>
      </c>
      <c r="K1798" s="295" t="s">
        <v>14674</v>
      </c>
      <c r="L1798" s="287">
        <v>7</v>
      </c>
      <c r="M1798" s="295" t="s">
        <v>171</v>
      </c>
    </row>
    <row r="1799" spans="1:13" ht="15" customHeight="1" x14ac:dyDescent="0.25">
      <c r="A1799" s="295" t="s">
        <v>16682</v>
      </c>
      <c r="B1799" s="295" t="s">
        <v>16682</v>
      </c>
      <c r="C1799" s="295" t="s">
        <v>17249</v>
      </c>
      <c r="D1799" s="295" t="s">
        <v>17249</v>
      </c>
      <c r="G1799" s="295" t="s">
        <v>1594</v>
      </c>
      <c r="H1799" s="295" t="s">
        <v>1589</v>
      </c>
      <c r="I1799" s="295" t="s">
        <v>14673</v>
      </c>
      <c r="J1799" s="295" t="s">
        <v>17928</v>
      </c>
      <c r="K1799" s="295" t="s">
        <v>14674</v>
      </c>
      <c r="L1799" s="287">
        <v>7</v>
      </c>
      <c r="M1799" s="295" t="s">
        <v>171</v>
      </c>
    </row>
    <row r="1800" spans="1:13" ht="15" customHeight="1" x14ac:dyDescent="0.25">
      <c r="A1800" s="295" t="s">
        <v>582</v>
      </c>
      <c r="B1800" s="295" t="s">
        <v>582</v>
      </c>
      <c r="C1800" s="295" t="s">
        <v>583</v>
      </c>
      <c r="D1800" s="295" t="s">
        <v>583</v>
      </c>
      <c r="E1800" s="295" t="s">
        <v>6727</v>
      </c>
      <c r="F1800" s="295" t="s">
        <v>6728</v>
      </c>
      <c r="G1800" s="295" t="s">
        <v>168</v>
      </c>
      <c r="H1800" s="295" t="s">
        <v>1589</v>
      </c>
      <c r="I1800" s="295" t="s">
        <v>1746</v>
      </c>
      <c r="J1800" s="295" t="s">
        <v>581</v>
      </c>
      <c r="K1800" s="295" t="s">
        <v>1603</v>
      </c>
      <c r="L1800" s="286">
        <v>5</v>
      </c>
      <c r="M1800" s="295" t="s">
        <v>171</v>
      </c>
    </row>
    <row r="1801" spans="1:13" ht="15" customHeight="1" x14ac:dyDescent="0.25">
      <c r="A1801" s="295" t="s">
        <v>6729</v>
      </c>
      <c r="B1801" s="295" t="s">
        <v>6729</v>
      </c>
      <c r="C1801" s="295" t="s">
        <v>6730</v>
      </c>
      <c r="D1801" s="295" t="s">
        <v>6730</v>
      </c>
      <c r="E1801" s="295" t="s">
        <v>6731</v>
      </c>
      <c r="F1801" s="295" t="s">
        <v>6732</v>
      </c>
      <c r="G1801" s="295" t="s">
        <v>168</v>
      </c>
      <c r="H1801" s="295" t="s">
        <v>1589</v>
      </c>
      <c r="I1801" s="295" t="s">
        <v>1746</v>
      </c>
      <c r="J1801" s="295" t="s">
        <v>581</v>
      </c>
      <c r="K1801" s="295" t="s">
        <v>1603</v>
      </c>
      <c r="L1801" s="286">
        <v>9</v>
      </c>
      <c r="M1801" s="295" t="s">
        <v>171</v>
      </c>
    </row>
    <row r="1802" spans="1:13" ht="15" customHeight="1" x14ac:dyDescent="0.25">
      <c r="A1802" s="295" t="s">
        <v>6733</v>
      </c>
      <c r="B1802" s="295" t="s">
        <v>6733</v>
      </c>
      <c r="C1802" s="295" t="s">
        <v>6734</v>
      </c>
      <c r="D1802" s="295" t="s">
        <v>6734</v>
      </c>
      <c r="E1802" s="295" t="s">
        <v>6735</v>
      </c>
      <c r="F1802" s="295" t="s">
        <v>6736</v>
      </c>
      <c r="G1802" s="295" t="s">
        <v>168</v>
      </c>
      <c r="H1802" s="295" t="s">
        <v>1589</v>
      </c>
      <c r="I1802" s="295" t="s">
        <v>1746</v>
      </c>
      <c r="J1802" s="295" t="s">
        <v>581</v>
      </c>
      <c r="K1802" s="295" t="s">
        <v>1603</v>
      </c>
      <c r="L1802" s="286">
        <v>9</v>
      </c>
      <c r="M1802" s="295" t="s">
        <v>171</v>
      </c>
    </row>
    <row r="1803" spans="1:13" ht="15" customHeight="1" x14ac:dyDescent="0.25">
      <c r="A1803" s="295" t="s">
        <v>584</v>
      </c>
      <c r="B1803" s="295" t="s">
        <v>584</v>
      </c>
      <c r="C1803" s="295" t="s">
        <v>585</v>
      </c>
      <c r="D1803" s="295" t="s">
        <v>585</v>
      </c>
      <c r="E1803" s="295" t="s">
        <v>4913</v>
      </c>
      <c r="F1803" s="295" t="s">
        <v>6737</v>
      </c>
      <c r="G1803" s="295" t="s">
        <v>168</v>
      </c>
      <c r="H1803" s="295" t="s">
        <v>1589</v>
      </c>
      <c r="I1803" s="295" t="s">
        <v>1746</v>
      </c>
      <c r="J1803" s="295" t="s">
        <v>581</v>
      </c>
      <c r="K1803" s="295" t="s">
        <v>1603</v>
      </c>
      <c r="L1803" s="286">
        <v>8</v>
      </c>
      <c r="M1803" s="295" t="s">
        <v>171</v>
      </c>
    </row>
    <row r="1804" spans="1:13" ht="15" customHeight="1" x14ac:dyDescent="0.25">
      <c r="A1804" s="295" t="s">
        <v>6738</v>
      </c>
      <c r="B1804" s="295" t="s">
        <v>6739</v>
      </c>
      <c r="C1804" s="295" t="s">
        <v>6740</v>
      </c>
      <c r="D1804" s="295" t="s">
        <v>6741</v>
      </c>
      <c r="E1804" s="295" t="s">
        <v>6742</v>
      </c>
      <c r="F1804" s="295" t="s">
        <v>6743</v>
      </c>
      <c r="G1804" s="295" t="s">
        <v>168</v>
      </c>
      <c r="H1804" s="295" t="s">
        <v>1632</v>
      </c>
      <c r="I1804" s="295" t="s">
        <v>1746</v>
      </c>
      <c r="J1804" s="295" t="s">
        <v>581</v>
      </c>
      <c r="K1804" s="295" t="s">
        <v>1633</v>
      </c>
      <c r="L1804" s="286">
        <v>9</v>
      </c>
      <c r="M1804" s="295" t="s">
        <v>171</v>
      </c>
    </row>
    <row r="1805" spans="1:13" ht="15" customHeight="1" x14ac:dyDescent="0.25">
      <c r="A1805" s="295" t="s">
        <v>6739</v>
      </c>
      <c r="B1805" s="295" t="s">
        <v>6739</v>
      </c>
      <c r="C1805" s="295" t="s">
        <v>6741</v>
      </c>
      <c r="D1805" s="295" t="s">
        <v>6741</v>
      </c>
      <c r="E1805" s="295" t="s">
        <v>6744</v>
      </c>
      <c r="F1805" s="295" t="s">
        <v>6743</v>
      </c>
      <c r="G1805" s="295" t="s">
        <v>168</v>
      </c>
      <c r="H1805" s="295" t="s">
        <v>1589</v>
      </c>
      <c r="I1805" s="295" t="s">
        <v>1746</v>
      </c>
      <c r="J1805" s="295" t="s">
        <v>581</v>
      </c>
      <c r="K1805" s="295" t="s">
        <v>1633</v>
      </c>
      <c r="L1805" s="287">
        <v>9</v>
      </c>
      <c r="M1805" s="295" t="s">
        <v>171</v>
      </c>
    </row>
    <row r="1806" spans="1:13" ht="15" customHeight="1" x14ac:dyDescent="0.25">
      <c r="A1806" s="295" t="s">
        <v>6745</v>
      </c>
      <c r="B1806" s="295" t="s">
        <v>6745</v>
      </c>
      <c r="C1806" s="295" t="s">
        <v>6746</v>
      </c>
      <c r="D1806" s="295" t="s">
        <v>6746</v>
      </c>
      <c r="E1806" s="295" t="s">
        <v>6747</v>
      </c>
      <c r="F1806" s="295" t="s">
        <v>6748</v>
      </c>
      <c r="G1806" s="295" t="s">
        <v>168</v>
      </c>
      <c r="H1806" s="295" t="s">
        <v>1589</v>
      </c>
      <c r="I1806" s="295" t="s">
        <v>1746</v>
      </c>
      <c r="J1806" s="295" t="s">
        <v>581</v>
      </c>
      <c r="K1806" s="295" t="s">
        <v>1603</v>
      </c>
      <c r="L1806" s="286">
        <v>6</v>
      </c>
      <c r="M1806" s="295" t="s">
        <v>171</v>
      </c>
    </row>
    <row r="1807" spans="1:13" ht="15" customHeight="1" x14ac:dyDescent="0.25">
      <c r="A1807" s="295" t="s">
        <v>6749</v>
      </c>
      <c r="B1807" s="295" t="s">
        <v>6749</v>
      </c>
      <c r="C1807" s="295" t="s">
        <v>6750</v>
      </c>
      <c r="D1807" s="295" t="s">
        <v>6750</v>
      </c>
      <c r="E1807" s="295" t="s">
        <v>4913</v>
      </c>
      <c r="F1807" s="295" t="s">
        <v>6751</v>
      </c>
      <c r="G1807" s="295" t="s">
        <v>168</v>
      </c>
      <c r="H1807" s="295" t="s">
        <v>1589</v>
      </c>
      <c r="I1807" s="295" t="s">
        <v>1746</v>
      </c>
      <c r="J1807" s="295" t="s">
        <v>581</v>
      </c>
      <c r="K1807" s="295" t="s">
        <v>1603</v>
      </c>
      <c r="L1807" s="286">
        <v>7</v>
      </c>
      <c r="M1807" s="295" t="s">
        <v>171</v>
      </c>
    </row>
    <row r="1808" spans="1:13" ht="15" customHeight="1" x14ac:dyDescent="0.25">
      <c r="A1808" s="295" t="s">
        <v>6752</v>
      </c>
      <c r="B1808" s="295" t="s">
        <v>6752</v>
      </c>
      <c r="C1808" s="295" t="s">
        <v>588</v>
      </c>
      <c r="D1808" s="295" t="s">
        <v>588</v>
      </c>
      <c r="E1808" s="295" t="s">
        <v>2437</v>
      </c>
      <c r="F1808" s="295" t="s">
        <v>6753</v>
      </c>
      <c r="G1808" s="295" t="s">
        <v>1594</v>
      </c>
      <c r="H1808" s="295" t="s">
        <v>1589</v>
      </c>
      <c r="I1808" s="295" t="s">
        <v>1746</v>
      </c>
      <c r="J1808" s="295" t="s">
        <v>581</v>
      </c>
      <c r="L1808" s="286">
        <v>7</v>
      </c>
      <c r="M1808" s="295" t="s">
        <v>171</v>
      </c>
    </row>
    <row r="1809" spans="1:13" ht="15" customHeight="1" x14ac:dyDescent="0.25">
      <c r="A1809" s="295" t="s">
        <v>6754</v>
      </c>
      <c r="B1809" s="295" t="s">
        <v>6754</v>
      </c>
      <c r="C1809" s="295" t="s">
        <v>6755</v>
      </c>
      <c r="D1809" s="295" t="s">
        <v>6755</v>
      </c>
      <c r="E1809" s="295" t="s">
        <v>6756</v>
      </c>
      <c r="F1809" s="295" t="s">
        <v>6757</v>
      </c>
      <c r="G1809" s="295" t="s">
        <v>1702</v>
      </c>
      <c r="H1809" s="295" t="s">
        <v>1589</v>
      </c>
      <c r="I1809" s="295" t="s">
        <v>1746</v>
      </c>
      <c r="J1809" s="295" t="s">
        <v>581</v>
      </c>
      <c r="K1809" s="295" t="s">
        <v>1603</v>
      </c>
      <c r="L1809" s="286">
        <v>6</v>
      </c>
      <c r="M1809" s="295" t="s">
        <v>171</v>
      </c>
    </row>
    <row r="1810" spans="1:13" ht="15" customHeight="1" x14ac:dyDescent="0.25">
      <c r="A1810" s="295" t="s">
        <v>6758</v>
      </c>
      <c r="B1810" s="295" t="s">
        <v>6758</v>
      </c>
      <c r="C1810" s="295" t="s">
        <v>6759</v>
      </c>
      <c r="D1810" s="295" t="s">
        <v>6759</v>
      </c>
      <c r="E1810" s="295" t="s">
        <v>6760</v>
      </c>
      <c r="F1810" s="295" t="s">
        <v>6761</v>
      </c>
      <c r="G1810" s="295" t="s">
        <v>1702</v>
      </c>
      <c r="H1810" s="295" t="s">
        <v>1589</v>
      </c>
      <c r="I1810" s="295" t="s">
        <v>1746</v>
      </c>
      <c r="J1810" s="295" t="s">
        <v>581</v>
      </c>
      <c r="K1810" s="295" t="s">
        <v>1603</v>
      </c>
      <c r="L1810" s="286">
        <v>7</v>
      </c>
      <c r="M1810" s="295" t="s">
        <v>171</v>
      </c>
    </row>
    <row r="1811" spans="1:13" ht="15" customHeight="1" x14ac:dyDescent="0.25">
      <c r="A1811" s="295" t="s">
        <v>6762</v>
      </c>
      <c r="B1811" s="295" t="s">
        <v>6762</v>
      </c>
      <c r="C1811" s="295" t="s">
        <v>6763</v>
      </c>
      <c r="D1811" s="295" t="s">
        <v>6763</v>
      </c>
      <c r="E1811" s="295" t="s">
        <v>6764</v>
      </c>
      <c r="F1811" s="295" t="s">
        <v>6765</v>
      </c>
      <c r="G1811" s="295" t="s">
        <v>1702</v>
      </c>
      <c r="H1811" s="295" t="s">
        <v>1589</v>
      </c>
      <c r="I1811" s="295" t="s">
        <v>1746</v>
      </c>
      <c r="J1811" s="295" t="s">
        <v>581</v>
      </c>
      <c r="K1811" s="295" t="s">
        <v>1603</v>
      </c>
      <c r="L1811" s="286">
        <v>6</v>
      </c>
      <c r="M1811" s="295" t="s">
        <v>171</v>
      </c>
    </row>
    <row r="1812" spans="1:13" ht="15" customHeight="1" x14ac:dyDescent="0.25">
      <c r="A1812" s="295" t="s">
        <v>6766</v>
      </c>
      <c r="B1812" s="295" t="s">
        <v>6766</v>
      </c>
      <c r="C1812" s="295" t="s">
        <v>6767</v>
      </c>
      <c r="D1812" s="295" t="s">
        <v>6767</v>
      </c>
      <c r="E1812" s="295" t="s">
        <v>6768</v>
      </c>
      <c r="F1812" s="295" t="s">
        <v>6769</v>
      </c>
      <c r="G1812" s="295" t="s">
        <v>168</v>
      </c>
      <c r="H1812" s="295" t="s">
        <v>1589</v>
      </c>
      <c r="I1812" s="295" t="s">
        <v>1598</v>
      </c>
      <c r="J1812" s="295" t="s">
        <v>226</v>
      </c>
      <c r="K1812" s="295" t="s">
        <v>1603</v>
      </c>
      <c r="L1812" s="286">
        <v>0</v>
      </c>
      <c r="M1812" s="295" t="s">
        <v>16372</v>
      </c>
    </row>
    <row r="1813" spans="1:13" ht="15" customHeight="1" x14ac:dyDescent="0.25">
      <c r="A1813" s="295" t="s">
        <v>6771</v>
      </c>
      <c r="B1813" s="295" t="s">
        <v>6771</v>
      </c>
      <c r="C1813" s="295" t="s">
        <v>6772</v>
      </c>
      <c r="D1813" s="295" t="s">
        <v>6772</v>
      </c>
      <c r="E1813" s="295" t="s">
        <v>2807</v>
      </c>
      <c r="F1813" s="295" t="s">
        <v>6773</v>
      </c>
      <c r="G1813" s="295" t="s">
        <v>1594</v>
      </c>
      <c r="H1813" s="295" t="s">
        <v>1589</v>
      </c>
      <c r="I1813" s="295" t="s">
        <v>1598</v>
      </c>
      <c r="J1813" s="295" t="s">
        <v>226</v>
      </c>
      <c r="L1813" s="286">
        <v>0</v>
      </c>
      <c r="M1813" s="295" t="s">
        <v>16372</v>
      </c>
    </row>
    <row r="1814" spans="1:13" ht="15" customHeight="1" x14ac:dyDescent="0.25">
      <c r="A1814" s="295" t="s">
        <v>589</v>
      </c>
      <c r="B1814" s="295" t="s">
        <v>589</v>
      </c>
      <c r="C1814" s="295" t="s">
        <v>590</v>
      </c>
      <c r="D1814" s="295" t="s">
        <v>590</v>
      </c>
      <c r="E1814" s="295" t="s">
        <v>5698</v>
      </c>
      <c r="F1814" s="295" t="s">
        <v>6774</v>
      </c>
      <c r="G1814" s="295" t="s">
        <v>168</v>
      </c>
      <c r="H1814" s="295" t="s">
        <v>1589</v>
      </c>
      <c r="I1814" s="295" t="s">
        <v>1714</v>
      </c>
      <c r="J1814" s="295" t="s">
        <v>231</v>
      </c>
      <c r="K1814" s="295" t="s">
        <v>1892</v>
      </c>
      <c r="L1814" s="286">
        <v>5</v>
      </c>
      <c r="M1814" s="295" t="s">
        <v>171</v>
      </c>
    </row>
    <row r="1815" spans="1:13" ht="15" customHeight="1" x14ac:dyDescent="0.25">
      <c r="A1815" s="295" t="s">
        <v>6775</v>
      </c>
      <c r="B1815" s="295" t="s">
        <v>6775</v>
      </c>
      <c r="C1815" s="295" t="s">
        <v>6776</v>
      </c>
      <c r="D1815" s="295" t="s">
        <v>6776</v>
      </c>
      <c r="E1815" s="295" t="s">
        <v>2423</v>
      </c>
      <c r="F1815" s="295" t="s">
        <v>591</v>
      </c>
      <c r="G1815" s="295" t="s">
        <v>1594</v>
      </c>
      <c r="H1815" s="295" t="s">
        <v>1589</v>
      </c>
      <c r="I1815" s="295" t="s">
        <v>1714</v>
      </c>
      <c r="J1815" s="295" t="s">
        <v>231</v>
      </c>
      <c r="L1815" s="286">
        <v>5</v>
      </c>
      <c r="M1815" s="295" t="s">
        <v>171</v>
      </c>
    </row>
    <row r="1816" spans="1:13" ht="15" customHeight="1" x14ac:dyDescent="0.25">
      <c r="A1816" s="295" t="s">
        <v>5007</v>
      </c>
      <c r="B1816" s="295" t="s">
        <v>5007</v>
      </c>
      <c r="C1816" s="295" t="s">
        <v>5009</v>
      </c>
      <c r="D1816" s="295" t="s">
        <v>5009</v>
      </c>
      <c r="E1816" s="295" t="s">
        <v>6777</v>
      </c>
      <c r="F1816" s="295" t="s">
        <v>5010</v>
      </c>
      <c r="G1816" s="295" t="s">
        <v>168</v>
      </c>
      <c r="H1816" s="295" t="s">
        <v>1589</v>
      </c>
      <c r="I1816" s="295" t="s">
        <v>1598</v>
      </c>
      <c r="J1816" s="295" t="s">
        <v>3189</v>
      </c>
      <c r="K1816" s="295" t="s">
        <v>1603</v>
      </c>
      <c r="L1816" s="286">
        <v>0</v>
      </c>
      <c r="M1816" s="295" t="s">
        <v>16372</v>
      </c>
    </row>
    <row r="1817" spans="1:13" ht="15" customHeight="1" x14ac:dyDescent="0.25">
      <c r="A1817" s="295" t="s">
        <v>5031</v>
      </c>
      <c r="B1817" s="295" t="s">
        <v>5031</v>
      </c>
      <c r="C1817" s="295" t="s">
        <v>5033</v>
      </c>
      <c r="D1817" s="295" t="s">
        <v>5033</v>
      </c>
      <c r="E1817" s="295" t="s">
        <v>6777</v>
      </c>
      <c r="F1817" s="295" t="s">
        <v>5034</v>
      </c>
      <c r="G1817" s="295" t="s">
        <v>168</v>
      </c>
      <c r="H1817" s="295" t="s">
        <v>1589</v>
      </c>
      <c r="I1817" s="295" t="s">
        <v>1598</v>
      </c>
      <c r="J1817" s="295" t="s">
        <v>3189</v>
      </c>
      <c r="K1817" s="295" t="s">
        <v>1603</v>
      </c>
      <c r="L1817" s="286">
        <v>0</v>
      </c>
      <c r="M1817" s="295" t="s">
        <v>16372</v>
      </c>
    </row>
    <row r="1818" spans="1:13" ht="15" customHeight="1" x14ac:dyDescent="0.25">
      <c r="A1818" s="295" t="s">
        <v>5048</v>
      </c>
      <c r="B1818" s="295" t="s">
        <v>5048</v>
      </c>
      <c r="C1818" s="295" t="s">
        <v>5050</v>
      </c>
      <c r="D1818" s="295" t="s">
        <v>5050</v>
      </c>
      <c r="E1818" s="295" t="s">
        <v>6777</v>
      </c>
      <c r="F1818" s="295" t="s">
        <v>5051</v>
      </c>
      <c r="G1818" s="295" t="s">
        <v>168</v>
      </c>
      <c r="H1818" s="295" t="s">
        <v>1589</v>
      </c>
      <c r="I1818" s="295" t="s">
        <v>1598</v>
      </c>
      <c r="J1818" s="295" t="s">
        <v>3189</v>
      </c>
      <c r="K1818" s="295" t="s">
        <v>1603</v>
      </c>
      <c r="L1818" s="286">
        <v>0</v>
      </c>
      <c r="M1818" s="295" t="s">
        <v>16372</v>
      </c>
    </row>
    <row r="1819" spans="1:13" ht="15" customHeight="1" x14ac:dyDescent="0.25">
      <c r="A1819" s="295" t="s">
        <v>5067</v>
      </c>
      <c r="B1819" s="295" t="s">
        <v>5067</v>
      </c>
      <c r="C1819" s="295" t="s">
        <v>5069</v>
      </c>
      <c r="D1819" s="295" t="s">
        <v>5069</v>
      </c>
      <c r="E1819" s="295" t="s">
        <v>6778</v>
      </c>
      <c r="F1819" s="295" t="s">
        <v>5070</v>
      </c>
      <c r="G1819" s="295" t="s">
        <v>168</v>
      </c>
      <c r="H1819" s="295" t="s">
        <v>1589</v>
      </c>
      <c r="I1819" s="295" t="s">
        <v>1598</v>
      </c>
      <c r="J1819" s="295" t="s">
        <v>3189</v>
      </c>
      <c r="K1819" s="295" t="s">
        <v>1603</v>
      </c>
      <c r="L1819" s="286">
        <v>0</v>
      </c>
      <c r="M1819" s="295" t="s">
        <v>16372</v>
      </c>
    </row>
    <row r="1820" spans="1:13" ht="15" customHeight="1" x14ac:dyDescent="0.25">
      <c r="A1820" s="295" t="s">
        <v>6779</v>
      </c>
      <c r="B1820" s="295" t="s">
        <v>6779</v>
      </c>
      <c r="C1820" s="295" t="s">
        <v>6780</v>
      </c>
      <c r="D1820" s="295" t="s">
        <v>6780</v>
      </c>
      <c r="E1820" s="295" t="s">
        <v>3833</v>
      </c>
      <c r="F1820" s="295" t="s">
        <v>6781</v>
      </c>
      <c r="G1820" s="295" t="s">
        <v>1594</v>
      </c>
      <c r="H1820" s="295" t="s">
        <v>1589</v>
      </c>
      <c r="I1820" s="295" t="s">
        <v>1598</v>
      </c>
      <c r="J1820" s="295" t="s">
        <v>3189</v>
      </c>
      <c r="L1820" s="286">
        <v>0</v>
      </c>
      <c r="M1820" s="295" t="s">
        <v>16372</v>
      </c>
    </row>
    <row r="1821" spans="1:13" ht="15" customHeight="1" x14ac:dyDescent="0.25">
      <c r="A1821" s="295" t="s">
        <v>592</v>
      </c>
      <c r="B1821" s="295" t="s">
        <v>592</v>
      </c>
      <c r="C1821" s="295" t="s">
        <v>593</v>
      </c>
      <c r="D1821" s="295" t="s">
        <v>593</v>
      </c>
      <c r="E1821" s="295" t="s">
        <v>6188</v>
      </c>
      <c r="F1821" s="295" t="s">
        <v>6782</v>
      </c>
      <c r="G1821" s="295" t="s">
        <v>168</v>
      </c>
      <c r="H1821" s="295" t="s">
        <v>1589</v>
      </c>
      <c r="I1821" s="295" t="s">
        <v>1714</v>
      </c>
      <c r="J1821" s="295" t="s">
        <v>174</v>
      </c>
      <c r="K1821" s="295" t="s">
        <v>1892</v>
      </c>
      <c r="L1821" s="286">
        <v>0</v>
      </c>
      <c r="M1821" s="295" t="s">
        <v>16372</v>
      </c>
    </row>
    <row r="1822" spans="1:13" ht="15" customHeight="1" x14ac:dyDescent="0.25">
      <c r="A1822" s="295" t="s">
        <v>6783</v>
      </c>
      <c r="B1822" s="295" t="s">
        <v>6783</v>
      </c>
      <c r="C1822" s="295" t="s">
        <v>6784</v>
      </c>
      <c r="D1822" s="295" t="s">
        <v>6784</v>
      </c>
      <c r="E1822" s="295" t="s">
        <v>4974</v>
      </c>
      <c r="F1822" s="295" t="s">
        <v>6785</v>
      </c>
      <c r="G1822" s="295" t="s">
        <v>168</v>
      </c>
      <c r="H1822" s="295" t="s">
        <v>1589</v>
      </c>
      <c r="I1822" s="295" t="s">
        <v>1714</v>
      </c>
      <c r="J1822" s="295" t="s">
        <v>174</v>
      </c>
      <c r="K1822" s="295" t="s">
        <v>1892</v>
      </c>
      <c r="L1822" s="286">
        <v>0</v>
      </c>
      <c r="M1822" s="295" t="s">
        <v>16372</v>
      </c>
    </row>
    <row r="1823" spans="1:13" ht="15" customHeight="1" x14ac:dyDescent="0.25">
      <c r="A1823" s="295" t="s">
        <v>6786</v>
      </c>
      <c r="B1823" s="295" t="s">
        <v>6786</v>
      </c>
      <c r="C1823" s="295" t="s">
        <v>6787</v>
      </c>
      <c r="D1823" s="295" t="s">
        <v>6787</v>
      </c>
      <c r="E1823" s="295" t="s">
        <v>6788</v>
      </c>
      <c r="F1823" s="295" t="s">
        <v>6789</v>
      </c>
      <c r="G1823" s="295" t="s">
        <v>1676</v>
      </c>
      <c r="H1823" s="295" t="s">
        <v>1589</v>
      </c>
      <c r="I1823" s="295" t="s">
        <v>1714</v>
      </c>
      <c r="J1823" s="295" t="s">
        <v>174</v>
      </c>
      <c r="K1823" s="295" t="s">
        <v>1892</v>
      </c>
      <c r="L1823" s="287">
        <v>1</v>
      </c>
      <c r="M1823" s="295" t="s">
        <v>171</v>
      </c>
    </row>
    <row r="1824" spans="1:13" ht="15" customHeight="1" x14ac:dyDescent="0.25">
      <c r="A1824" s="295" t="s">
        <v>6790</v>
      </c>
      <c r="B1824" s="295" t="s">
        <v>6790</v>
      </c>
      <c r="C1824" s="295" t="s">
        <v>6791</v>
      </c>
      <c r="D1824" s="295" t="s">
        <v>6791</v>
      </c>
      <c r="E1824" s="295" t="s">
        <v>6792</v>
      </c>
      <c r="F1824" s="295" t="s">
        <v>6793</v>
      </c>
      <c r="G1824" s="295" t="s">
        <v>1678</v>
      </c>
      <c r="H1824" s="295" t="s">
        <v>1589</v>
      </c>
      <c r="I1824" s="295" t="s">
        <v>1714</v>
      </c>
      <c r="J1824" s="295" t="s">
        <v>174</v>
      </c>
      <c r="K1824" s="295" t="s">
        <v>1892</v>
      </c>
      <c r="L1824" s="286">
        <v>7</v>
      </c>
      <c r="M1824" s="295" t="s">
        <v>171</v>
      </c>
    </row>
    <row r="1825" spans="1:13" ht="15" customHeight="1" x14ac:dyDescent="0.25">
      <c r="A1825" s="295" t="s">
        <v>6794</v>
      </c>
      <c r="B1825" s="295" t="s">
        <v>6794</v>
      </c>
      <c r="C1825" s="295" t="s">
        <v>6795</v>
      </c>
      <c r="D1825" s="295" t="s">
        <v>6795</v>
      </c>
      <c r="E1825" s="295" t="s">
        <v>6796</v>
      </c>
      <c r="F1825" s="295" t="s">
        <v>6789</v>
      </c>
      <c r="G1825" s="295" t="s">
        <v>1678</v>
      </c>
      <c r="H1825" s="295" t="s">
        <v>1589</v>
      </c>
      <c r="I1825" s="295" t="s">
        <v>1714</v>
      </c>
      <c r="J1825" s="295" t="s">
        <v>174</v>
      </c>
      <c r="K1825" s="295" t="s">
        <v>1892</v>
      </c>
      <c r="L1825" s="286">
        <v>1</v>
      </c>
      <c r="M1825" s="295" t="s">
        <v>171</v>
      </c>
    </row>
    <row r="1826" spans="1:13" ht="15" customHeight="1" x14ac:dyDescent="0.25">
      <c r="A1826" s="295" t="s">
        <v>6797</v>
      </c>
      <c r="B1826" s="295" t="s">
        <v>6797</v>
      </c>
      <c r="C1826" s="295" t="s">
        <v>6798</v>
      </c>
      <c r="D1826" s="295" t="s">
        <v>6798</v>
      </c>
      <c r="E1826" s="295" t="s">
        <v>2734</v>
      </c>
      <c r="F1826" s="295" t="s">
        <v>6782</v>
      </c>
      <c r="G1826" s="295" t="s">
        <v>1594</v>
      </c>
      <c r="H1826" s="295" t="s">
        <v>1589</v>
      </c>
      <c r="I1826" s="295" t="s">
        <v>1714</v>
      </c>
      <c r="J1826" s="295" t="s">
        <v>174</v>
      </c>
      <c r="L1826" s="286">
        <v>1</v>
      </c>
      <c r="M1826" s="295" t="s">
        <v>171</v>
      </c>
    </row>
    <row r="1827" spans="1:13" ht="15" customHeight="1" x14ac:dyDescent="0.25">
      <c r="A1827" s="295" t="s">
        <v>6799</v>
      </c>
      <c r="B1827" s="295" t="s">
        <v>6799</v>
      </c>
      <c r="C1827" s="295" t="s">
        <v>6800</v>
      </c>
      <c r="D1827" s="295" t="s">
        <v>6800</v>
      </c>
      <c r="E1827" s="295" t="s">
        <v>6801</v>
      </c>
      <c r="F1827" s="295" t="s">
        <v>6802</v>
      </c>
      <c r="G1827" s="295" t="s">
        <v>168</v>
      </c>
      <c r="H1827" s="295" t="s">
        <v>1589</v>
      </c>
      <c r="I1827" s="295" t="s">
        <v>1714</v>
      </c>
      <c r="J1827" s="295" t="s">
        <v>174</v>
      </c>
      <c r="K1827" s="295" t="s">
        <v>1892</v>
      </c>
      <c r="L1827" s="286">
        <v>6</v>
      </c>
      <c r="M1827" s="295" t="s">
        <v>171</v>
      </c>
    </row>
    <row r="1828" spans="1:13" ht="15" customHeight="1" x14ac:dyDescent="0.25">
      <c r="A1828" s="295" t="s">
        <v>6803</v>
      </c>
      <c r="B1828" s="295" t="s">
        <v>6803</v>
      </c>
      <c r="C1828" s="295" t="s">
        <v>6804</v>
      </c>
      <c r="D1828" s="295" t="s">
        <v>6804</v>
      </c>
      <c r="E1828" s="295" t="s">
        <v>6805</v>
      </c>
      <c r="F1828" s="295" t="s">
        <v>6806</v>
      </c>
      <c r="G1828" s="295" t="s">
        <v>168</v>
      </c>
      <c r="H1828" s="295" t="s">
        <v>1589</v>
      </c>
      <c r="I1828" s="295" t="s">
        <v>1598</v>
      </c>
      <c r="J1828" s="295" t="s">
        <v>900</v>
      </c>
      <c r="K1828" s="295" t="s">
        <v>1755</v>
      </c>
      <c r="L1828" s="286">
        <v>2</v>
      </c>
      <c r="M1828" s="295" t="s">
        <v>171</v>
      </c>
    </row>
    <row r="1829" spans="1:13" ht="15" customHeight="1" x14ac:dyDescent="0.25">
      <c r="A1829" s="295" t="s">
        <v>6807</v>
      </c>
      <c r="B1829" s="295" t="s">
        <v>6807</v>
      </c>
      <c r="C1829" s="295" t="s">
        <v>6808</v>
      </c>
      <c r="D1829" s="295" t="s">
        <v>6808</v>
      </c>
      <c r="E1829" s="295" t="s">
        <v>6809</v>
      </c>
      <c r="F1829" s="295" t="s">
        <v>6810</v>
      </c>
      <c r="G1829" s="295" t="s">
        <v>1594</v>
      </c>
      <c r="H1829" s="295" t="s">
        <v>1589</v>
      </c>
      <c r="I1829" s="295" t="s">
        <v>1598</v>
      </c>
      <c r="J1829" s="295" t="s">
        <v>900</v>
      </c>
      <c r="L1829" s="286">
        <v>2</v>
      </c>
      <c r="M1829" s="295" t="s">
        <v>171</v>
      </c>
    </row>
    <row r="1830" spans="1:13" ht="15" customHeight="1" x14ac:dyDescent="0.25">
      <c r="A1830" s="295" t="s">
        <v>6811</v>
      </c>
      <c r="B1830" s="295" t="s">
        <v>6812</v>
      </c>
      <c r="C1830" s="295" t="s">
        <v>6813</v>
      </c>
      <c r="D1830" s="295" t="s">
        <v>6814</v>
      </c>
      <c r="E1830" s="295" t="s">
        <v>5780</v>
      </c>
      <c r="F1830" s="295" t="s">
        <v>6815</v>
      </c>
      <c r="G1830" s="295" t="s">
        <v>168</v>
      </c>
      <c r="H1830" s="295" t="s">
        <v>1632</v>
      </c>
      <c r="I1830" s="295" t="s">
        <v>1714</v>
      </c>
      <c r="J1830" s="295" t="s">
        <v>205</v>
      </c>
      <c r="K1830" s="295" t="s">
        <v>1603</v>
      </c>
      <c r="L1830" s="286">
        <v>10</v>
      </c>
      <c r="M1830" s="295" t="s">
        <v>171</v>
      </c>
    </row>
    <row r="1831" spans="1:13" ht="15" customHeight="1" x14ac:dyDescent="0.25">
      <c r="A1831" s="295" t="s">
        <v>6816</v>
      </c>
      <c r="B1831" s="295" t="s">
        <v>6816</v>
      </c>
      <c r="C1831" s="295" t="s">
        <v>6817</v>
      </c>
      <c r="D1831" s="295" t="s">
        <v>6817</v>
      </c>
      <c r="E1831" s="295" t="s">
        <v>6818</v>
      </c>
      <c r="F1831" s="295" t="s">
        <v>6819</v>
      </c>
      <c r="G1831" s="295" t="s">
        <v>1594</v>
      </c>
      <c r="H1831" s="295" t="s">
        <v>1589</v>
      </c>
      <c r="I1831" s="295" t="s">
        <v>1714</v>
      </c>
      <c r="J1831" s="295" t="s">
        <v>205</v>
      </c>
      <c r="L1831" s="286">
        <v>10</v>
      </c>
      <c r="M1831" s="295" t="s">
        <v>171</v>
      </c>
    </row>
    <row r="1832" spans="1:13" ht="15" customHeight="1" x14ac:dyDescent="0.25">
      <c r="A1832" s="295" t="s">
        <v>6812</v>
      </c>
      <c r="B1832" s="295" t="s">
        <v>6812</v>
      </c>
      <c r="C1832" s="295" t="s">
        <v>6814</v>
      </c>
      <c r="D1832" s="295" t="s">
        <v>6814</v>
      </c>
      <c r="E1832" s="295" t="s">
        <v>6820</v>
      </c>
      <c r="F1832" s="295" t="s">
        <v>6815</v>
      </c>
      <c r="G1832" s="295" t="s">
        <v>168</v>
      </c>
      <c r="H1832" s="295" t="s">
        <v>1589</v>
      </c>
      <c r="I1832" s="295" t="s">
        <v>1714</v>
      </c>
      <c r="J1832" s="295" t="s">
        <v>205</v>
      </c>
      <c r="K1832" s="295" t="s">
        <v>1603</v>
      </c>
      <c r="L1832" s="286">
        <v>10</v>
      </c>
      <c r="M1832" s="295" t="s">
        <v>171</v>
      </c>
    </row>
    <row r="1833" spans="1:13" ht="15" customHeight="1" x14ac:dyDescent="0.25">
      <c r="A1833" s="295" t="s">
        <v>6821</v>
      </c>
      <c r="B1833" s="295" t="s">
        <v>6821</v>
      </c>
      <c r="C1833" s="295" t="s">
        <v>6822</v>
      </c>
      <c r="D1833" s="295" t="s">
        <v>6822</v>
      </c>
      <c r="E1833" s="295" t="s">
        <v>1606</v>
      </c>
      <c r="F1833" s="295" t="s">
        <v>6823</v>
      </c>
      <c r="G1833" s="295" t="s">
        <v>1594</v>
      </c>
      <c r="H1833" s="295" t="s">
        <v>1589</v>
      </c>
      <c r="I1833" s="295" t="s">
        <v>1598</v>
      </c>
      <c r="J1833" s="295" t="s">
        <v>232</v>
      </c>
      <c r="L1833" s="286">
        <v>0</v>
      </c>
      <c r="M1833" s="295" t="s">
        <v>16372</v>
      </c>
    </row>
    <row r="1834" spans="1:13" ht="15" customHeight="1" x14ac:dyDescent="0.25">
      <c r="A1834" s="295" t="s">
        <v>6824</v>
      </c>
      <c r="B1834" s="295" t="s">
        <v>6824</v>
      </c>
      <c r="C1834" s="295" t="s">
        <v>6825</v>
      </c>
      <c r="D1834" s="295" t="s">
        <v>6825</v>
      </c>
      <c r="E1834" s="295" t="s">
        <v>1606</v>
      </c>
      <c r="F1834" s="295" t="s">
        <v>6826</v>
      </c>
      <c r="G1834" s="295" t="s">
        <v>168</v>
      </c>
      <c r="H1834" s="295" t="s">
        <v>1589</v>
      </c>
      <c r="I1834" s="295" t="s">
        <v>1598</v>
      </c>
      <c r="J1834" s="295" t="s">
        <v>232</v>
      </c>
      <c r="K1834" s="295" t="s">
        <v>1603</v>
      </c>
      <c r="L1834" s="286">
        <v>0</v>
      </c>
      <c r="M1834" s="295" t="s">
        <v>16372</v>
      </c>
    </row>
    <row r="1835" spans="1:13" ht="15" customHeight="1" x14ac:dyDescent="0.25">
      <c r="A1835" s="295" t="s">
        <v>6827</v>
      </c>
      <c r="B1835" s="295" t="s">
        <v>6827</v>
      </c>
      <c r="C1835" s="295" t="s">
        <v>6828</v>
      </c>
      <c r="D1835" s="295" t="s">
        <v>6828</v>
      </c>
      <c r="E1835" s="295" t="s">
        <v>5795</v>
      </c>
      <c r="F1835" s="295" t="s">
        <v>6829</v>
      </c>
      <c r="G1835" s="295" t="s">
        <v>168</v>
      </c>
      <c r="H1835" s="295" t="s">
        <v>1589</v>
      </c>
      <c r="I1835" s="295" t="s">
        <v>1598</v>
      </c>
      <c r="J1835" s="295" t="s">
        <v>177</v>
      </c>
      <c r="K1835" s="295" t="s">
        <v>1603</v>
      </c>
      <c r="L1835" s="286">
        <v>2</v>
      </c>
      <c r="M1835" s="295" t="s">
        <v>171</v>
      </c>
    </row>
    <row r="1836" spans="1:13" ht="15" customHeight="1" x14ac:dyDescent="0.25">
      <c r="A1836" s="295" t="s">
        <v>6830</v>
      </c>
      <c r="B1836" s="295" t="s">
        <v>6830</v>
      </c>
      <c r="C1836" s="295" t="s">
        <v>6831</v>
      </c>
      <c r="D1836" s="295" t="s">
        <v>6831</v>
      </c>
      <c r="E1836" s="295" t="s">
        <v>1606</v>
      </c>
      <c r="F1836" s="295" t="s">
        <v>6832</v>
      </c>
      <c r="G1836" s="295" t="s">
        <v>1594</v>
      </c>
      <c r="H1836" s="295" t="s">
        <v>1589</v>
      </c>
      <c r="I1836" s="295" t="s">
        <v>1598</v>
      </c>
      <c r="J1836" s="295" t="s">
        <v>177</v>
      </c>
      <c r="L1836" s="286">
        <v>2</v>
      </c>
      <c r="M1836" s="295" t="s">
        <v>171</v>
      </c>
    </row>
    <row r="1837" spans="1:13" ht="15" customHeight="1" x14ac:dyDescent="0.25">
      <c r="A1837" s="295" t="s">
        <v>6833</v>
      </c>
      <c r="B1837" s="295" t="s">
        <v>6833</v>
      </c>
      <c r="C1837" s="295" t="s">
        <v>6834</v>
      </c>
      <c r="D1837" s="295" t="s">
        <v>6834</v>
      </c>
      <c r="E1837" s="295" t="s">
        <v>6835</v>
      </c>
      <c r="F1837" s="295" t="s">
        <v>6836</v>
      </c>
      <c r="G1837" s="295" t="s">
        <v>168</v>
      </c>
      <c r="H1837" s="295" t="s">
        <v>1589</v>
      </c>
      <c r="I1837" s="295" t="s">
        <v>1714</v>
      </c>
      <c r="J1837" s="295" t="s">
        <v>614</v>
      </c>
      <c r="K1837" s="295" t="s">
        <v>1603</v>
      </c>
      <c r="L1837" s="286">
        <v>0</v>
      </c>
      <c r="M1837" s="295" t="s">
        <v>16372</v>
      </c>
    </row>
    <row r="1838" spans="1:13" ht="15" customHeight="1" x14ac:dyDescent="0.25">
      <c r="A1838" s="295" t="s">
        <v>6837</v>
      </c>
      <c r="B1838" s="295" t="s">
        <v>6837</v>
      </c>
      <c r="C1838" s="295" t="s">
        <v>6838</v>
      </c>
      <c r="D1838" s="295" t="s">
        <v>6838</v>
      </c>
      <c r="E1838" s="295" t="s">
        <v>6835</v>
      </c>
      <c r="F1838" s="295" t="s">
        <v>6839</v>
      </c>
      <c r="G1838" s="295" t="s">
        <v>1594</v>
      </c>
      <c r="H1838" s="295" t="s">
        <v>1589</v>
      </c>
      <c r="I1838" s="295" t="s">
        <v>1714</v>
      </c>
      <c r="J1838" s="295" t="s">
        <v>614</v>
      </c>
      <c r="L1838" s="286">
        <v>0</v>
      </c>
      <c r="M1838" s="295" t="s">
        <v>16372</v>
      </c>
    </row>
    <row r="1839" spans="1:13" ht="15" customHeight="1" x14ac:dyDescent="0.25">
      <c r="A1839" s="295" t="s">
        <v>594</v>
      </c>
      <c r="B1839" s="295" t="s">
        <v>594</v>
      </c>
      <c r="C1839" s="295" t="s">
        <v>595</v>
      </c>
      <c r="D1839" s="295" t="s">
        <v>595</v>
      </c>
      <c r="E1839" s="295" t="s">
        <v>1606</v>
      </c>
      <c r="F1839" s="295" t="s">
        <v>6840</v>
      </c>
      <c r="G1839" s="295" t="s">
        <v>168</v>
      </c>
      <c r="H1839" s="295" t="s">
        <v>1589</v>
      </c>
      <c r="I1839" s="295" t="s">
        <v>1598</v>
      </c>
      <c r="J1839" s="295" t="s">
        <v>596</v>
      </c>
      <c r="K1839" s="295" t="s">
        <v>1230</v>
      </c>
      <c r="L1839" s="286">
        <v>0</v>
      </c>
      <c r="M1839" s="295" t="s">
        <v>16372</v>
      </c>
    </row>
    <row r="1840" spans="1:13" ht="15" customHeight="1" x14ac:dyDescent="0.25">
      <c r="A1840" s="295" t="s">
        <v>6841</v>
      </c>
      <c r="B1840" s="295" t="s">
        <v>6841</v>
      </c>
      <c r="C1840" s="295" t="s">
        <v>6842</v>
      </c>
      <c r="D1840" s="295" t="s">
        <v>6842</v>
      </c>
      <c r="E1840" s="295" t="s">
        <v>1606</v>
      </c>
      <c r="F1840" s="295" t="s">
        <v>6843</v>
      </c>
      <c r="G1840" s="295" t="s">
        <v>1594</v>
      </c>
      <c r="H1840" s="295" t="s">
        <v>1589</v>
      </c>
      <c r="I1840" s="295" t="s">
        <v>1598</v>
      </c>
      <c r="J1840" s="295" t="s">
        <v>596</v>
      </c>
      <c r="L1840" s="286">
        <v>0</v>
      </c>
      <c r="M1840" s="295" t="s">
        <v>16372</v>
      </c>
    </row>
    <row r="1841" spans="1:13" ht="15" customHeight="1" x14ac:dyDescent="0.25">
      <c r="A1841" s="295" t="s">
        <v>6844</v>
      </c>
      <c r="B1841" s="295" t="s">
        <v>6844</v>
      </c>
      <c r="C1841" s="295" t="s">
        <v>6845</v>
      </c>
      <c r="D1841" s="295" t="s">
        <v>6845</v>
      </c>
      <c r="E1841" s="295" t="s">
        <v>1663</v>
      </c>
      <c r="F1841" s="295" t="s">
        <v>6846</v>
      </c>
      <c r="G1841" s="295" t="s">
        <v>168</v>
      </c>
      <c r="H1841" s="295" t="s">
        <v>1589</v>
      </c>
      <c r="I1841" s="295" t="s">
        <v>1598</v>
      </c>
      <c r="J1841" s="295" t="s">
        <v>596</v>
      </c>
      <c r="K1841" s="295" t="s">
        <v>1230</v>
      </c>
      <c r="L1841" s="286">
        <v>0</v>
      </c>
      <c r="M1841" s="295" t="s">
        <v>16372</v>
      </c>
    </row>
    <row r="1842" spans="1:13" ht="15" customHeight="1" x14ac:dyDescent="0.25">
      <c r="A1842" s="295" t="s">
        <v>6847</v>
      </c>
      <c r="B1842" s="295" t="s">
        <v>6848</v>
      </c>
      <c r="C1842" s="295" t="s">
        <v>6849</v>
      </c>
      <c r="D1842" s="295" t="s">
        <v>6850</v>
      </c>
      <c r="E1842" s="295" t="s">
        <v>6851</v>
      </c>
      <c r="F1842" s="295" t="s">
        <v>6852</v>
      </c>
      <c r="G1842" s="295" t="s">
        <v>168</v>
      </c>
      <c r="H1842" s="295" t="s">
        <v>1632</v>
      </c>
      <c r="I1842" s="295" t="s">
        <v>1598</v>
      </c>
      <c r="J1842" s="295" t="s">
        <v>980</v>
      </c>
      <c r="K1842" s="295" t="s">
        <v>1230</v>
      </c>
      <c r="L1842" s="287">
        <v>0</v>
      </c>
      <c r="M1842" s="295" t="s">
        <v>16372</v>
      </c>
    </row>
    <row r="1843" spans="1:13" ht="15" customHeight="1" x14ac:dyDescent="0.25">
      <c r="A1843" s="295" t="s">
        <v>6853</v>
      </c>
      <c r="B1843" s="295" t="s">
        <v>6853</v>
      </c>
      <c r="C1843" s="295" t="s">
        <v>6854</v>
      </c>
      <c r="D1843" s="295" t="s">
        <v>6854</v>
      </c>
      <c r="E1843" s="295" t="s">
        <v>6855</v>
      </c>
      <c r="F1843" s="295" t="s">
        <v>6856</v>
      </c>
      <c r="G1843" s="295" t="s">
        <v>168</v>
      </c>
      <c r="H1843" s="295" t="s">
        <v>1589</v>
      </c>
      <c r="I1843" s="295" t="s">
        <v>1598</v>
      </c>
      <c r="J1843" s="295" t="s">
        <v>597</v>
      </c>
      <c r="K1843" s="295" t="s">
        <v>1603</v>
      </c>
      <c r="L1843" s="286">
        <v>5</v>
      </c>
      <c r="M1843" s="295" t="s">
        <v>171</v>
      </c>
    </row>
    <row r="1844" spans="1:13" ht="15" customHeight="1" x14ac:dyDescent="0.25">
      <c r="A1844" s="295" t="s">
        <v>6857</v>
      </c>
      <c r="B1844" s="295" t="s">
        <v>6857</v>
      </c>
      <c r="C1844" s="295" t="s">
        <v>6858</v>
      </c>
      <c r="D1844" s="295" t="s">
        <v>6858</v>
      </c>
      <c r="E1844" s="295" t="s">
        <v>6859</v>
      </c>
      <c r="F1844" s="295" t="s">
        <v>6860</v>
      </c>
      <c r="G1844" s="295" t="s">
        <v>168</v>
      </c>
      <c r="H1844" s="295" t="s">
        <v>1589</v>
      </c>
      <c r="I1844" s="295" t="s">
        <v>1598</v>
      </c>
      <c r="J1844" s="295" t="s">
        <v>597</v>
      </c>
      <c r="K1844" s="295" t="s">
        <v>1603</v>
      </c>
      <c r="L1844" s="286">
        <v>8</v>
      </c>
      <c r="M1844" s="295" t="s">
        <v>171</v>
      </c>
    </row>
    <row r="1845" spans="1:13" ht="15" customHeight="1" x14ac:dyDescent="0.25">
      <c r="A1845" s="295" t="s">
        <v>6861</v>
      </c>
      <c r="B1845" s="295" t="s">
        <v>6861</v>
      </c>
      <c r="C1845" s="295" t="s">
        <v>598</v>
      </c>
      <c r="D1845" s="295" t="s">
        <v>598</v>
      </c>
      <c r="E1845" s="295" t="s">
        <v>1606</v>
      </c>
      <c r="F1845" s="295" t="s">
        <v>6862</v>
      </c>
      <c r="G1845" s="295" t="s">
        <v>1594</v>
      </c>
      <c r="H1845" s="295" t="s">
        <v>1589</v>
      </c>
      <c r="I1845" s="295" t="s">
        <v>1598</v>
      </c>
      <c r="J1845" s="295" t="s">
        <v>597</v>
      </c>
      <c r="L1845" s="286">
        <v>8</v>
      </c>
      <c r="M1845" s="295" t="s">
        <v>171</v>
      </c>
    </row>
    <row r="1846" spans="1:13" ht="15" customHeight="1" x14ac:dyDescent="0.25">
      <c r="A1846" s="295" t="s">
        <v>6863</v>
      </c>
      <c r="B1846" s="295" t="s">
        <v>6863</v>
      </c>
      <c r="C1846" s="295" t="s">
        <v>6864</v>
      </c>
      <c r="D1846" s="295" t="s">
        <v>6864</v>
      </c>
      <c r="E1846" s="295" t="s">
        <v>4567</v>
      </c>
      <c r="F1846" s="295" t="s">
        <v>6865</v>
      </c>
      <c r="G1846" s="295" t="s">
        <v>168</v>
      </c>
      <c r="H1846" s="295" t="s">
        <v>1589</v>
      </c>
      <c r="I1846" s="295" t="s">
        <v>1598</v>
      </c>
      <c r="J1846" s="295" t="s">
        <v>597</v>
      </c>
      <c r="K1846" s="295" t="s">
        <v>1603</v>
      </c>
      <c r="L1846" s="287">
        <v>0</v>
      </c>
      <c r="M1846" s="295" t="s">
        <v>16372</v>
      </c>
    </row>
    <row r="1847" spans="1:13" ht="15" customHeight="1" x14ac:dyDescent="0.25">
      <c r="A1847" s="295" t="s">
        <v>599</v>
      </c>
      <c r="B1847" s="295" t="s">
        <v>599</v>
      </c>
      <c r="C1847" s="295" t="s">
        <v>600</v>
      </c>
      <c r="D1847" s="295" t="s">
        <v>600</v>
      </c>
      <c r="E1847" s="295" t="s">
        <v>6866</v>
      </c>
      <c r="F1847" s="295" t="s">
        <v>6867</v>
      </c>
      <c r="G1847" s="295" t="s">
        <v>168</v>
      </c>
      <c r="H1847" s="295" t="s">
        <v>1589</v>
      </c>
      <c r="I1847" s="295" t="s">
        <v>1714</v>
      </c>
      <c r="J1847" s="295" t="s">
        <v>231</v>
      </c>
      <c r="K1847" s="295" t="s">
        <v>1892</v>
      </c>
      <c r="L1847" s="286">
        <v>3</v>
      </c>
      <c r="M1847" s="295" t="s">
        <v>171</v>
      </c>
    </row>
    <row r="1848" spans="1:13" ht="15" customHeight="1" x14ac:dyDescent="0.25">
      <c r="A1848" s="295" t="s">
        <v>6868</v>
      </c>
      <c r="B1848" s="295" t="s">
        <v>6868</v>
      </c>
      <c r="C1848" s="295" t="s">
        <v>6869</v>
      </c>
      <c r="D1848" s="295" t="s">
        <v>6869</v>
      </c>
      <c r="E1848" s="295" t="s">
        <v>6870</v>
      </c>
      <c r="F1848" s="295" t="s">
        <v>6871</v>
      </c>
      <c r="G1848" s="295" t="s">
        <v>168</v>
      </c>
      <c r="H1848" s="295" t="s">
        <v>1589</v>
      </c>
      <c r="I1848" s="295" t="s">
        <v>1714</v>
      </c>
      <c r="J1848" s="295" t="s">
        <v>231</v>
      </c>
      <c r="K1848" s="295" t="s">
        <v>1892</v>
      </c>
      <c r="L1848" s="286">
        <v>10</v>
      </c>
      <c r="M1848" s="295" t="s">
        <v>171</v>
      </c>
    </row>
    <row r="1849" spans="1:13" ht="15" customHeight="1" x14ac:dyDescent="0.25">
      <c r="A1849" s="295" t="s">
        <v>6872</v>
      </c>
      <c r="B1849" s="295" t="s">
        <v>6872</v>
      </c>
      <c r="C1849" s="295" t="s">
        <v>6873</v>
      </c>
      <c r="D1849" s="295" t="s">
        <v>6873</v>
      </c>
      <c r="E1849" s="295" t="s">
        <v>6874</v>
      </c>
      <c r="F1849" s="295" t="s">
        <v>6875</v>
      </c>
      <c r="G1849" s="295" t="s">
        <v>168</v>
      </c>
      <c r="H1849" s="295" t="s">
        <v>1589</v>
      </c>
      <c r="I1849" s="295" t="s">
        <v>1714</v>
      </c>
      <c r="J1849" s="295" t="s">
        <v>231</v>
      </c>
      <c r="K1849" s="295" t="s">
        <v>1892</v>
      </c>
      <c r="L1849" s="286">
        <v>10</v>
      </c>
      <c r="M1849" s="295" t="s">
        <v>171</v>
      </c>
    </row>
    <row r="1850" spans="1:13" ht="15" customHeight="1" x14ac:dyDescent="0.25">
      <c r="A1850" s="295" t="s">
        <v>6876</v>
      </c>
      <c r="B1850" s="295" t="s">
        <v>6876</v>
      </c>
      <c r="C1850" s="295" t="s">
        <v>6877</v>
      </c>
      <c r="D1850" s="295" t="s">
        <v>6877</v>
      </c>
      <c r="E1850" s="295" t="s">
        <v>6878</v>
      </c>
      <c r="F1850" s="295" t="s">
        <v>6879</v>
      </c>
      <c r="G1850" s="295" t="s">
        <v>1676</v>
      </c>
      <c r="H1850" s="295" t="s">
        <v>1589</v>
      </c>
      <c r="I1850" s="295" t="s">
        <v>1714</v>
      </c>
      <c r="J1850" s="295" t="s">
        <v>231</v>
      </c>
      <c r="K1850" s="295" t="s">
        <v>1892</v>
      </c>
      <c r="L1850" s="286">
        <v>10</v>
      </c>
      <c r="M1850" s="295" t="s">
        <v>171</v>
      </c>
    </row>
    <row r="1851" spans="1:13" ht="15" customHeight="1" x14ac:dyDescent="0.25">
      <c r="A1851" s="295" t="s">
        <v>6880</v>
      </c>
      <c r="B1851" s="295" t="s">
        <v>6880</v>
      </c>
      <c r="C1851" s="295" t="s">
        <v>6881</v>
      </c>
      <c r="D1851" s="295" t="s">
        <v>6881</v>
      </c>
      <c r="E1851" s="295" t="s">
        <v>6878</v>
      </c>
      <c r="F1851" s="295" t="s">
        <v>6882</v>
      </c>
      <c r="G1851" s="295" t="s">
        <v>1678</v>
      </c>
      <c r="H1851" s="295" t="s">
        <v>1589</v>
      </c>
      <c r="I1851" s="295" t="s">
        <v>1714</v>
      </c>
      <c r="J1851" s="295" t="s">
        <v>231</v>
      </c>
      <c r="K1851" s="295" t="s">
        <v>1892</v>
      </c>
      <c r="L1851" s="286">
        <v>10</v>
      </c>
      <c r="M1851" s="295" t="s">
        <v>171</v>
      </c>
    </row>
    <row r="1852" spans="1:13" ht="15" customHeight="1" x14ac:dyDescent="0.25">
      <c r="A1852" s="295" t="s">
        <v>6883</v>
      </c>
      <c r="B1852" s="295" t="s">
        <v>6883</v>
      </c>
      <c r="C1852" s="295" t="s">
        <v>6884</v>
      </c>
      <c r="D1852" s="295" t="s">
        <v>6884</v>
      </c>
      <c r="E1852" s="295" t="s">
        <v>2215</v>
      </c>
      <c r="F1852" s="295" t="s">
        <v>6885</v>
      </c>
      <c r="G1852" s="295" t="s">
        <v>168</v>
      </c>
      <c r="H1852" s="295" t="s">
        <v>1589</v>
      </c>
      <c r="I1852" s="295" t="s">
        <v>1714</v>
      </c>
      <c r="J1852" s="295" t="s">
        <v>231</v>
      </c>
      <c r="K1852" s="295" t="s">
        <v>1892</v>
      </c>
      <c r="L1852" s="286">
        <v>8</v>
      </c>
      <c r="M1852" s="295" t="s">
        <v>171</v>
      </c>
    </row>
    <row r="1853" spans="1:13" ht="15" customHeight="1" x14ac:dyDescent="0.25">
      <c r="A1853" s="295" t="s">
        <v>6886</v>
      </c>
      <c r="B1853" s="295" t="s">
        <v>6886</v>
      </c>
      <c r="C1853" s="295" t="s">
        <v>6887</v>
      </c>
      <c r="D1853" s="295" t="s">
        <v>6887</v>
      </c>
      <c r="E1853" s="295" t="s">
        <v>4050</v>
      </c>
      <c r="F1853" s="295" t="s">
        <v>6888</v>
      </c>
      <c r="G1853" s="295" t="s">
        <v>168</v>
      </c>
      <c r="H1853" s="295" t="s">
        <v>1589</v>
      </c>
      <c r="I1853" s="295" t="s">
        <v>1714</v>
      </c>
      <c r="J1853" s="295" t="s">
        <v>231</v>
      </c>
      <c r="K1853" s="295" t="s">
        <v>1892</v>
      </c>
      <c r="L1853" s="286">
        <v>7</v>
      </c>
      <c r="M1853" s="295" t="s">
        <v>171</v>
      </c>
    </row>
    <row r="1854" spans="1:13" ht="15" customHeight="1" x14ac:dyDescent="0.25">
      <c r="A1854" s="295" t="s">
        <v>6889</v>
      </c>
      <c r="B1854" s="295" t="s">
        <v>6889</v>
      </c>
      <c r="C1854" s="295" t="s">
        <v>6890</v>
      </c>
      <c r="D1854" s="295" t="s">
        <v>6890</v>
      </c>
      <c r="E1854" s="295" t="s">
        <v>6891</v>
      </c>
      <c r="F1854" s="295" t="s">
        <v>6892</v>
      </c>
      <c r="G1854" s="295" t="s">
        <v>168</v>
      </c>
      <c r="H1854" s="295" t="s">
        <v>1589</v>
      </c>
      <c r="I1854" s="295" t="s">
        <v>1714</v>
      </c>
      <c r="J1854" s="295" t="s">
        <v>231</v>
      </c>
      <c r="K1854" s="295" t="s">
        <v>1892</v>
      </c>
      <c r="L1854" s="286">
        <v>9</v>
      </c>
      <c r="M1854" s="295" t="s">
        <v>171</v>
      </c>
    </row>
    <row r="1855" spans="1:13" ht="15" customHeight="1" x14ac:dyDescent="0.25">
      <c r="A1855" s="295" t="s">
        <v>6893</v>
      </c>
      <c r="B1855" s="295" t="s">
        <v>6893</v>
      </c>
      <c r="C1855" s="295" t="s">
        <v>6894</v>
      </c>
      <c r="D1855" s="295" t="s">
        <v>6894</v>
      </c>
      <c r="E1855" s="295" t="s">
        <v>4050</v>
      </c>
      <c r="F1855" s="295" t="s">
        <v>6895</v>
      </c>
      <c r="G1855" s="295" t="s">
        <v>168</v>
      </c>
      <c r="H1855" s="295" t="s">
        <v>1589</v>
      </c>
      <c r="I1855" s="295" t="s">
        <v>1714</v>
      </c>
      <c r="J1855" s="295" t="s">
        <v>231</v>
      </c>
      <c r="K1855" s="295" t="s">
        <v>1892</v>
      </c>
      <c r="L1855" s="286">
        <v>5</v>
      </c>
      <c r="M1855" s="295" t="s">
        <v>171</v>
      </c>
    </row>
    <row r="1856" spans="1:13" ht="15" customHeight="1" x14ac:dyDescent="0.25">
      <c r="A1856" s="295" t="s">
        <v>6896</v>
      </c>
      <c r="B1856" s="295" t="s">
        <v>6896</v>
      </c>
      <c r="C1856" s="295" t="s">
        <v>6897</v>
      </c>
      <c r="D1856" s="295" t="s">
        <v>6897</v>
      </c>
      <c r="E1856" s="295" t="s">
        <v>6898</v>
      </c>
      <c r="F1856" s="295" t="s">
        <v>6899</v>
      </c>
      <c r="G1856" s="295" t="s">
        <v>168</v>
      </c>
      <c r="H1856" s="295" t="s">
        <v>1589</v>
      </c>
      <c r="I1856" s="295" t="s">
        <v>1714</v>
      </c>
      <c r="J1856" s="295" t="s">
        <v>231</v>
      </c>
      <c r="K1856" s="295" t="s">
        <v>1892</v>
      </c>
      <c r="L1856" s="286">
        <v>8</v>
      </c>
      <c r="M1856" s="295" t="s">
        <v>171</v>
      </c>
    </row>
    <row r="1857" spans="1:13" ht="15" customHeight="1" x14ac:dyDescent="0.25">
      <c r="A1857" s="295" t="s">
        <v>6900</v>
      </c>
      <c r="B1857" s="295" t="s">
        <v>6900</v>
      </c>
      <c r="C1857" s="295" t="s">
        <v>6901</v>
      </c>
      <c r="D1857" s="295" t="s">
        <v>6901</v>
      </c>
      <c r="E1857" s="295" t="s">
        <v>6902</v>
      </c>
      <c r="F1857" s="295" t="s">
        <v>6903</v>
      </c>
      <c r="G1857" s="295" t="s">
        <v>1676</v>
      </c>
      <c r="H1857" s="295" t="s">
        <v>1589</v>
      </c>
      <c r="I1857" s="295" t="s">
        <v>1714</v>
      </c>
      <c r="J1857" s="295" t="s">
        <v>231</v>
      </c>
      <c r="K1857" s="295" t="s">
        <v>1892</v>
      </c>
      <c r="L1857" s="287">
        <v>5</v>
      </c>
      <c r="M1857" s="295" t="s">
        <v>171</v>
      </c>
    </row>
    <row r="1858" spans="1:13" ht="15" customHeight="1" x14ac:dyDescent="0.25">
      <c r="A1858" s="295" t="s">
        <v>6904</v>
      </c>
      <c r="B1858" s="295" t="s">
        <v>6904</v>
      </c>
      <c r="C1858" s="295" t="s">
        <v>6905</v>
      </c>
      <c r="D1858" s="295" t="s">
        <v>6905</v>
      </c>
      <c r="E1858" s="295" t="s">
        <v>6906</v>
      </c>
      <c r="F1858" s="295" t="s">
        <v>6907</v>
      </c>
      <c r="G1858" s="295" t="s">
        <v>1678</v>
      </c>
      <c r="H1858" s="295" t="s">
        <v>1589</v>
      </c>
      <c r="I1858" s="295" t="s">
        <v>1714</v>
      </c>
      <c r="J1858" s="295" t="s">
        <v>231</v>
      </c>
      <c r="K1858" s="295" t="s">
        <v>1892</v>
      </c>
      <c r="L1858" s="287">
        <v>5</v>
      </c>
      <c r="M1858" s="295" t="s">
        <v>171</v>
      </c>
    </row>
    <row r="1859" spans="1:13" ht="15" customHeight="1" x14ac:dyDescent="0.25">
      <c r="A1859" s="295" t="s">
        <v>6908</v>
      </c>
      <c r="B1859" s="295" t="s">
        <v>6909</v>
      </c>
      <c r="C1859" s="295" t="s">
        <v>6910</v>
      </c>
      <c r="D1859" s="295" t="s">
        <v>6911</v>
      </c>
      <c r="E1859" s="295" t="s">
        <v>6912</v>
      </c>
      <c r="F1859" s="295" t="s">
        <v>6913</v>
      </c>
      <c r="G1859" s="295" t="s">
        <v>1678</v>
      </c>
      <c r="H1859" s="295" t="s">
        <v>1632</v>
      </c>
      <c r="I1859" s="295" t="s">
        <v>1714</v>
      </c>
      <c r="J1859" s="295" t="s">
        <v>231</v>
      </c>
      <c r="K1859" s="295" t="s">
        <v>1892</v>
      </c>
      <c r="L1859" s="286">
        <v>5</v>
      </c>
      <c r="M1859" s="295" t="s">
        <v>171</v>
      </c>
    </row>
    <row r="1860" spans="1:13" ht="15" customHeight="1" x14ac:dyDescent="0.25">
      <c r="A1860" s="295" t="s">
        <v>6914</v>
      </c>
      <c r="B1860" s="295" t="s">
        <v>6914</v>
      </c>
      <c r="C1860" s="295" t="s">
        <v>6915</v>
      </c>
      <c r="D1860" s="295" t="s">
        <v>6915</v>
      </c>
      <c r="E1860" s="295" t="s">
        <v>6916</v>
      </c>
      <c r="F1860" s="295" t="s">
        <v>6917</v>
      </c>
      <c r="G1860" s="295" t="s">
        <v>168</v>
      </c>
      <c r="H1860" s="295" t="s">
        <v>1589</v>
      </c>
      <c r="I1860" s="295" t="s">
        <v>1714</v>
      </c>
      <c r="J1860" s="295" t="s">
        <v>231</v>
      </c>
      <c r="K1860" s="295" t="s">
        <v>1892</v>
      </c>
      <c r="L1860" s="286">
        <v>8</v>
      </c>
      <c r="M1860" s="295" t="s">
        <v>171</v>
      </c>
    </row>
    <row r="1861" spans="1:13" ht="15" customHeight="1" x14ac:dyDescent="0.25">
      <c r="A1861" s="295" t="s">
        <v>6918</v>
      </c>
      <c r="B1861" s="295" t="s">
        <v>6918</v>
      </c>
      <c r="C1861" s="295" t="s">
        <v>6919</v>
      </c>
      <c r="D1861" s="295" t="s">
        <v>6919</v>
      </c>
      <c r="E1861" s="295" t="s">
        <v>6920</v>
      </c>
      <c r="F1861" s="295" t="s">
        <v>6921</v>
      </c>
      <c r="G1861" s="295" t="s">
        <v>168</v>
      </c>
      <c r="H1861" s="295" t="s">
        <v>1589</v>
      </c>
      <c r="I1861" s="295" t="s">
        <v>1714</v>
      </c>
      <c r="J1861" s="295" t="s">
        <v>231</v>
      </c>
      <c r="K1861" s="295" t="s">
        <v>1892</v>
      </c>
      <c r="L1861" s="286">
        <v>10</v>
      </c>
      <c r="M1861" s="295" t="s">
        <v>171</v>
      </c>
    </row>
    <row r="1862" spans="1:13" ht="15" customHeight="1" x14ac:dyDescent="0.25">
      <c r="A1862" s="295" t="s">
        <v>6922</v>
      </c>
      <c r="B1862" s="295" t="s">
        <v>6922</v>
      </c>
      <c r="C1862" s="295" t="s">
        <v>6923</v>
      </c>
      <c r="D1862" s="295" t="s">
        <v>6923</v>
      </c>
      <c r="E1862" s="295" t="s">
        <v>2455</v>
      </c>
      <c r="F1862" s="295" t="s">
        <v>6924</v>
      </c>
      <c r="G1862" s="295" t="s">
        <v>168</v>
      </c>
      <c r="H1862" s="295" t="s">
        <v>1589</v>
      </c>
      <c r="I1862" s="295" t="s">
        <v>1714</v>
      </c>
      <c r="J1862" s="295" t="s">
        <v>231</v>
      </c>
      <c r="K1862" s="295" t="s">
        <v>1892</v>
      </c>
      <c r="L1862" s="286">
        <v>10</v>
      </c>
      <c r="M1862" s="295" t="s">
        <v>171</v>
      </c>
    </row>
    <row r="1863" spans="1:13" ht="15" customHeight="1" x14ac:dyDescent="0.25">
      <c r="A1863" s="295" t="s">
        <v>6925</v>
      </c>
      <c r="B1863" s="295" t="s">
        <v>6925</v>
      </c>
      <c r="C1863" s="295" t="s">
        <v>6926</v>
      </c>
      <c r="D1863" s="295" t="s">
        <v>6926</v>
      </c>
      <c r="E1863" s="295" t="s">
        <v>2455</v>
      </c>
      <c r="F1863" s="295" t="s">
        <v>6927</v>
      </c>
      <c r="G1863" s="295" t="s">
        <v>168</v>
      </c>
      <c r="H1863" s="295" t="s">
        <v>1589</v>
      </c>
      <c r="I1863" s="295" t="s">
        <v>1714</v>
      </c>
      <c r="J1863" s="295" t="s">
        <v>231</v>
      </c>
      <c r="K1863" s="295" t="s">
        <v>1892</v>
      </c>
      <c r="L1863" s="286">
        <v>6</v>
      </c>
      <c r="M1863" s="295" t="s">
        <v>171</v>
      </c>
    </row>
    <row r="1864" spans="1:13" ht="15" customHeight="1" x14ac:dyDescent="0.25">
      <c r="A1864" s="295" t="s">
        <v>6928</v>
      </c>
      <c r="B1864" s="295" t="s">
        <v>6928</v>
      </c>
      <c r="C1864" s="295" t="s">
        <v>6929</v>
      </c>
      <c r="D1864" s="295" t="s">
        <v>6929</v>
      </c>
      <c r="E1864" s="295" t="s">
        <v>2215</v>
      </c>
      <c r="F1864" s="295" t="s">
        <v>6930</v>
      </c>
      <c r="G1864" s="295" t="s">
        <v>168</v>
      </c>
      <c r="H1864" s="295" t="s">
        <v>1589</v>
      </c>
      <c r="I1864" s="295" t="s">
        <v>1714</v>
      </c>
      <c r="J1864" s="295" t="s">
        <v>231</v>
      </c>
      <c r="K1864" s="295" t="s">
        <v>1892</v>
      </c>
      <c r="L1864" s="286">
        <v>10</v>
      </c>
      <c r="M1864" s="295" t="s">
        <v>171</v>
      </c>
    </row>
    <row r="1865" spans="1:13" ht="15" customHeight="1" x14ac:dyDescent="0.25">
      <c r="A1865" s="295" t="s">
        <v>6931</v>
      </c>
      <c r="B1865" s="295" t="s">
        <v>6931</v>
      </c>
      <c r="C1865" s="295" t="s">
        <v>6932</v>
      </c>
      <c r="D1865" s="295" t="s">
        <v>6932</v>
      </c>
      <c r="E1865" s="295" t="s">
        <v>6933</v>
      </c>
      <c r="F1865" s="295" t="s">
        <v>6934</v>
      </c>
      <c r="G1865" s="295" t="s">
        <v>168</v>
      </c>
      <c r="H1865" s="295" t="s">
        <v>1589</v>
      </c>
      <c r="I1865" s="295" t="s">
        <v>1714</v>
      </c>
      <c r="J1865" s="295" t="s">
        <v>231</v>
      </c>
      <c r="K1865" s="295" t="s">
        <v>1892</v>
      </c>
      <c r="L1865" s="286">
        <v>4</v>
      </c>
      <c r="M1865" s="295" t="s">
        <v>171</v>
      </c>
    </row>
    <row r="1866" spans="1:13" ht="15" customHeight="1" x14ac:dyDescent="0.25">
      <c r="A1866" s="295" t="s">
        <v>6935</v>
      </c>
      <c r="B1866" s="295" t="s">
        <v>6935</v>
      </c>
      <c r="C1866" s="295" t="s">
        <v>6936</v>
      </c>
      <c r="D1866" s="295" t="s">
        <v>6936</v>
      </c>
      <c r="E1866" s="295" t="s">
        <v>2455</v>
      </c>
      <c r="F1866" s="295" t="s">
        <v>6913</v>
      </c>
      <c r="G1866" s="295" t="s">
        <v>1676</v>
      </c>
      <c r="H1866" s="295" t="s">
        <v>1589</v>
      </c>
      <c r="I1866" s="295" t="s">
        <v>1714</v>
      </c>
      <c r="J1866" s="295" t="s">
        <v>231</v>
      </c>
      <c r="K1866" s="295" t="s">
        <v>1892</v>
      </c>
      <c r="L1866" s="287">
        <v>5</v>
      </c>
      <c r="M1866" s="295" t="s">
        <v>171</v>
      </c>
    </row>
    <row r="1867" spans="1:13" ht="15" customHeight="1" x14ac:dyDescent="0.25">
      <c r="A1867" s="295" t="s">
        <v>6909</v>
      </c>
      <c r="B1867" s="295" t="s">
        <v>6909</v>
      </c>
      <c r="C1867" s="295" t="s">
        <v>6911</v>
      </c>
      <c r="D1867" s="295" t="s">
        <v>6911</v>
      </c>
      <c r="E1867" s="295" t="s">
        <v>2455</v>
      </c>
      <c r="F1867" s="295" t="s">
        <v>6913</v>
      </c>
      <c r="G1867" s="295" t="s">
        <v>1678</v>
      </c>
      <c r="H1867" s="295" t="s">
        <v>1589</v>
      </c>
      <c r="I1867" s="295" t="s">
        <v>1714</v>
      </c>
      <c r="J1867" s="295" t="s">
        <v>231</v>
      </c>
      <c r="K1867" s="295" t="s">
        <v>1892</v>
      </c>
      <c r="L1867" s="286">
        <v>5</v>
      </c>
      <c r="M1867" s="295" t="s">
        <v>171</v>
      </c>
    </row>
    <row r="1868" spans="1:13" ht="15" customHeight="1" x14ac:dyDescent="0.25">
      <c r="A1868" s="295" t="s">
        <v>6937</v>
      </c>
      <c r="B1868" s="295" t="s">
        <v>6937</v>
      </c>
      <c r="C1868" s="295" t="s">
        <v>6938</v>
      </c>
      <c r="D1868" s="295" t="s">
        <v>6938</v>
      </c>
      <c r="E1868" s="295" t="s">
        <v>6939</v>
      </c>
      <c r="F1868" s="295" t="s">
        <v>6940</v>
      </c>
      <c r="G1868" s="295" t="s">
        <v>1678</v>
      </c>
      <c r="H1868" s="295" t="s">
        <v>1589</v>
      </c>
      <c r="I1868" s="295" t="s">
        <v>1714</v>
      </c>
      <c r="J1868" s="295" t="s">
        <v>231</v>
      </c>
      <c r="K1868" s="295" t="s">
        <v>1892</v>
      </c>
      <c r="L1868" s="286">
        <v>10</v>
      </c>
      <c r="M1868" s="295" t="s">
        <v>171</v>
      </c>
    </row>
    <row r="1869" spans="1:13" ht="15" customHeight="1" x14ac:dyDescent="0.25">
      <c r="A1869" s="295" t="s">
        <v>602</v>
      </c>
      <c r="B1869" s="295" t="s">
        <v>602</v>
      </c>
      <c r="C1869" s="295" t="s">
        <v>603</v>
      </c>
      <c r="D1869" s="295" t="s">
        <v>603</v>
      </c>
      <c r="E1869" s="295" t="s">
        <v>6941</v>
      </c>
      <c r="F1869" s="295" t="s">
        <v>6942</v>
      </c>
      <c r="G1869" s="295" t="s">
        <v>168</v>
      </c>
      <c r="H1869" s="295" t="s">
        <v>1589</v>
      </c>
      <c r="I1869" s="295" t="s">
        <v>1714</v>
      </c>
      <c r="J1869" s="295" t="s">
        <v>231</v>
      </c>
      <c r="K1869" s="295" t="s">
        <v>1892</v>
      </c>
      <c r="L1869" s="286">
        <v>5</v>
      </c>
      <c r="M1869" s="295" t="s">
        <v>171</v>
      </c>
    </row>
    <row r="1870" spans="1:13" ht="15" customHeight="1" x14ac:dyDescent="0.25">
      <c r="A1870" s="295" t="s">
        <v>604</v>
      </c>
      <c r="B1870" s="295" t="s">
        <v>604</v>
      </c>
      <c r="C1870" s="295" t="s">
        <v>605</v>
      </c>
      <c r="D1870" s="295" t="s">
        <v>605</v>
      </c>
      <c r="E1870" s="295" t="s">
        <v>6866</v>
      </c>
      <c r="F1870" s="298" t="s">
        <v>6943</v>
      </c>
      <c r="G1870" s="295" t="s">
        <v>6944</v>
      </c>
      <c r="H1870" s="295" t="s">
        <v>1589</v>
      </c>
      <c r="I1870" s="295" t="s">
        <v>1714</v>
      </c>
      <c r="J1870" s="295" t="s">
        <v>231</v>
      </c>
      <c r="K1870" s="295" t="s">
        <v>1892</v>
      </c>
      <c r="L1870" s="286">
        <v>4</v>
      </c>
      <c r="M1870" s="295" t="s">
        <v>171</v>
      </c>
    </row>
    <row r="1871" spans="1:13" ht="15" customHeight="1" x14ac:dyDescent="0.25">
      <c r="A1871" s="295" t="s">
        <v>6945</v>
      </c>
      <c r="B1871" s="295" t="s">
        <v>6945</v>
      </c>
      <c r="C1871" s="295" t="s">
        <v>6946</v>
      </c>
      <c r="D1871" s="295" t="s">
        <v>6946</v>
      </c>
      <c r="E1871" s="295" t="s">
        <v>6866</v>
      </c>
      <c r="F1871" s="295" t="s">
        <v>6943</v>
      </c>
      <c r="G1871" s="295" t="s">
        <v>1678</v>
      </c>
      <c r="H1871" s="295" t="s">
        <v>1589</v>
      </c>
      <c r="I1871" s="295" t="s">
        <v>1714</v>
      </c>
      <c r="J1871" s="295" t="s">
        <v>231</v>
      </c>
      <c r="K1871" s="295" t="s">
        <v>1892</v>
      </c>
      <c r="L1871" s="288">
        <v>4</v>
      </c>
      <c r="M1871" s="295" t="s">
        <v>171</v>
      </c>
    </row>
    <row r="1872" spans="1:13" ht="15" customHeight="1" x14ac:dyDescent="0.25">
      <c r="A1872" s="295" t="s">
        <v>6947</v>
      </c>
      <c r="B1872" s="295" t="s">
        <v>6947</v>
      </c>
      <c r="C1872" s="295" t="s">
        <v>6948</v>
      </c>
      <c r="D1872" s="295" t="s">
        <v>6948</v>
      </c>
      <c r="E1872" s="295" t="s">
        <v>6949</v>
      </c>
      <c r="F1872" s="295" t="s">
        <v>6950</v>
      </c>
      <c r="G1872" s="295" t="s">
        <v>168</v>
      </c>
      <c r="H1872" s="295" t="s">
        <v>1589</v>
      </c>
      <c r="I1872" s="295" t="s">
        <v>1714</v>
      </c>
      <c r="J1872" s="295" t="s">
        <v>231</v>
      </c>
      <c r="K1872" s="295" t="s">
        <v>1892</v>
      </c>
      <c r="L1872" s="286">
        <v>8</v>
      </c>
      <c r="M1872" s="295" t="s">
        <v>171</v>
      </c>
    </row>
    <row r="1873" spans="1:13" ht="15" customHeight="1" x14ac:dyDescent="0.25">
      <c r="A1873" s="295" t="s">
        <v>6951</v>
      </c>
      <c r="B1873" s="295" t="s">
        <v>606</v>
      </c>
      <c r="C1873" s="295" t="s">
        <v>6952</v>
      </c>
      <c r="D1873" s="295" t="s">
        <v>607</v>
      </c>
      <c r="E1873" s="295" t="s">
        <v>6953</v>
      </c>
      <c r="F1873" s="295" t="s">
        <v>6954</v>
      </c>
      <c r="G1873" s="295" t="s">
        <v>168</v>
      </c>
      <c r="H1873" s="295" t="s">
        <v>1632</v>
      </c>
      <c r="I1873" s="295" t="s">
        <v>1714</v>
      </c>
      <c r="J1873" s="295" t="s">
        <v>231</v>
      </c>
      <c r="K1873" s="295" t="s">
        <v>1892</v>
      </c>
      <c r="L1873" s="286">
        <v>10</v>
      </c>
      <c r="M1873" s="295" t="s">
        <v>171</v>
      </c>
    </row>
    <row r="1874" spans="1:13" ht="15" customHeight="1" x14ac:dyDescent="0.25">
      <c r="A1874" s="295" t="s">
        <v>6955</v>
      </c>
      <c r="B1874" s="295" t="s">
        <v>6955</v>
      </c>
      <c r="C1874" s="295" t="s">
        <v>6956</v>
      </c>
      <c r="D1874" s="295" t="s">
        <v>6956</v>
      </c>
      <c r="E1874" s="295" t="s">
        <v>6957</v>
      </c>
      <c r="F1874" s="295" t="s">
        <v>6958</v>
      </c>
      <c r="G1874" s="295" t="s">
        <v>168</v>
      </c>
      <c r="H1874" s="295" t="s">
        <v>1589</v>
      </c>
      <c r="I1874" s="295" t="s">
        <v>1714</v>
      </c>
      <c r="J1874" s="295" t="s">
        <v>231</v>
      </c>
      <c r="K1874" s="295" t="s">
        <v>1892</v>
      </c>
      <c r="L1874" s="286">
        <v>8</v>
      </c>
      <c r="M1874" s="295" t="s">
        <v>171</v>
      </c>
    </row>
    <row r="1875" spans="1:13" ht="15" customHeight="1" x14ac:dyDescent="0.25">
      <c r="A1875" s="295" t="s">
        <v>606</v>
      </c>
      <c r="B1875" s="295" t="s">
        <v>606</v>
      </c>
      <c r="C1875" s="295" t="s">
        <v>607</v>
      </c>
      <c r="D1875" s="295" t="s">
        <v>607</v>
      </c>
      <c r="E1875" s="295" t="s">
        <v>6959</v>
      </c>
      <c r="F1875" s="295" t="s">
        <v>6954</v>
      </c>
      <c r="G1875" s="295" t="s">
        <v>168</v>
      </c>
      <c r="H1875" s="295" t="s">
        <v>1589</v>
      </c>
      <c r="I1875" s="295" t="s">
        <v>1714</v>
      </c>
      <c r="J1875" s="295" t="s">
        <v>231</v>
      </c>
      <c r="K1875" s="295" t="s">
        <v>1892</v>
      </c>
      <c r="L1875" s="286">
        <v>10</v>
      </c>
      <c r="M1875" s="295" t="s">
        <v>171</v>
      </c>
    </row>
    <row r="1876" spans="1:13" ht="15" customHeight="1" x14ac:dyDescent="0.25">
      <c r="A1876" s="295" t="s">
        <v>6960</v>
      </c>
      <c r="B1876" s="295" t="s">
        <v>6960</v>
      </c>
      <c r="C1876" s="295" t="s">
        <v>610</v>
      </c>
      <c r="D1876" s="295" t="s">
        <v>610</v>
      </c>
      <c r="E1876" s="295" t="s">
        <v>6961</v>
      </c>
      <c r="F1876" s="295" t="s">
        <v>6962</v>
      </c>
      <c r="G1876" s="295" t="s">
        <v>168</v>
      </c>
      <c r="H1876" s="295" t="s">
        <v>1589</v>
      </c>
      <c r="I1876" s="295" t="s">
        <v>1714</v>
      </c>
      <c r="J1876" s="295" t="s">
        <v>231</v>
      </c>
      <c r="K1876" s="295" t="s">
        <v>1892</v>
      </c>
      <c r="L1876" s="286">
        <v>8</v>
      </c>
      <c r="M1876" s="295" t="s">
        <v>171</v>
      </c>
    </row>
    <row r="1877" spans="1:13" ht="15" customHeight="1" x14ac:dyDescent="0.25">
      <c r="A1877" s="295" t="s">
        <v>608</v>
      </c>
      <c r="B1877" s="295" t="s">
        <v>608</v>
      </c>
      <c r="C1877" s="295" t="s">
        <v>609</v>
      </c>
      <c r="D1877" s="295" t="s">
        <v>609</v>
      </c>
      <c r="E1877" s="295" t="s">
        <v>6963</v>
      </c>
      <c r="F1877" s="295" t="s">
        <v>6964</v>
      </c>
      <c r="G1877" s="295" t="s">
        <v>168</v>
      </c>
      <c r="H1877" s="295" t="s">
        <v>1589</v>
      </c>
      <c r="I1877" s="295" t="s">
        <v>1714</v>
      </c>
      <c r="J1877" s="295" t="s">
        <v>231</v>
      </c>
      <c r="K1877" s="295" t="s">
        <v>1892</v>
      </c>
      <c r="L1877" s="286">
        <v>8</v>
      </c>
      <c r="M1877" s="295" t="s">
        <v>171</v>
      </c>
    </row>
    <row r="1878" spans="1:13" ht="15" customHeight="1" x14ac:dyDescent="0.25">
      <c r="A1878" s="295" t="s">
        <v>6965</v>
      </c>
      <c r="B1878" s="295" t="s">
        <v>6965</v>
      </c>
      <c r="C1878" s="295" t="s">
        <v>601</v>
      </c>
      <c r="D1878" s="295" t="s">
        <v>601</v>
      </c>
      <c r="E1878" s="295" t="s">
        <v>3833</v>
      </c>
      <c r="F1878" s="295" t="s">
        <v>6966</v>
      </c>
      <c r="G1878" s="295" t="s">
        <v>1594</v>
      </c>
      <c r="H1878" s="295" t="s">
        <v>1589</v>
      </c>
      <c r="I1878" s="295" t="s">
        <v>1714</v>
      </c>
      <c r="J1878" s="295" t="s">
        <v>231</v>
      </c>
      <c r="L1878" s="286">
        <v>8</v>
      </c>
      <c r="M1878" s="295" t="s">
        <v>171</v>
      </c>
    </row>
    <row r="1879" spans="1:13" ht="15" customHeight="1" x14ac:dyDescent="0.25">
      <c r="A1879" s="295" t="s">
        <v>6967</v>
      </c>
      <c r="B1879" s="295" t="s">
        <v>6967</v>
      </c>
      <c r="C1879" s="295" t="s">
        <v>6968</v>
      </c>
      <c r="D1879" s="295" t="s">
        <v>6968</v>
      </c>
      <c r="E1879" s="295" t="s">
        <v>6933</v>
      </c>
      <c r="F1879" s="295" t="s">
        <v>6969</v>
      </c>
      <c r="G1879" s="295" t="s">
        <v>1676</v>
      </c>
      <c r="H1879" s="295" t="s">
        <v>1589</v>
      </c>
      <c r="I1879" s="295" t="s">
        <v>1714</v>
      </c>
      <c r="J1879" s="295" t="s">
        <v>231</v>
      </c>
      <c r="K1879" s="295" t="s">
        <v>1892</v>
      </c>
      <c r="L1879" s="287">
        <v>3</v>
      </c>
      <c r="M1879" s="295" t="s">
        <v>171</v>
      </c>
    </row>
    <row r="1880" spans="1:13" ht="15" customHeight="1" x14ac:dyDescent="0.25">
      <c r="A1880" s="295" t="s">
        <v>6970</v>
      </c>
      <c r="B1880" s="295" t="s">
        <v>6970</v>
      </c>
      <c r="C1880" s="295" t="s">
        <v>6971</v>
      </c>
      <c r="D1880" s="295" t="s">
        <v>6971</v>
      </c>
      <c r="E1880" s="295" t="s">
        <v>6972</v>
      </c>
      <c r="F1880" s="295" t="s">
        <v>6969</v>
      </c>
      <c r="G1880" s="295" t="s">
        <v>1678</v>
      </c>
      <c r="H1880" s="295" t="s">
        <v>1589</v>
      </c>
      <c r="I1880" s="295" t="s">
        <v>1714</v>
      </c>
      <c r="J1880" s="295" t="s">
        <v>231</v>
      </c>
      <c r="K1880" s="295" t="s">
        <v>1892</v>
      </c>
      <c r="L1880" s="286">
        <v>6</v>
      </c>
      <c r="M1880" s="295" t="s">
        <v>171</v>
      </c>
    </row>
    <row r="1881" spans="1:13" ht="15" customHeight="1" x14ac:dyDescent="0.25">
      <c r="A1881" s="295" t="s">
        <v>6973</v>
      </c>
      <c r="B1881" s="295" t="s">
        <v>6973</v>
      </c>
      <c r="C1881" s="295" t="s">
        <v>6974</v>
      </c>
      <c r="D1881" s="295" t="s">
        <v>6974</v>
      </c>
      <c r="E1881" s="295" t="s">
        <v>6933</v>
      </c>
      <c r="F1881" s="295" t="s">
        <v>6969</v>
      </c>
      <c r="G1881" s="295" t="s">
        <v>1678</v>
      </c>
      <c r="H1881" s="295" t="s">
        <v>1589</v>
      </c>
      <c r="I1881" s="295" t="s">
        <v>1714</v>
      </c>
      <c r="J1881" s="295" t="s">
        <v>231</v>
      </c>
      <c r="K1881" s="295" t="s">
        <v>1892</v>
      </c>
      <c r="L1881" s="286">
        <v>3</v>
      </c>
      <c r="M1881" s="295" t="s">
        <v>171</v>
      </c>
    </row>
    <row r="1882" spans="1:13" ht="15" customHeight="1" x14ac:dyDescent="0.25">
      <c r="A1882" s="295" t="s">
        <v>6975</v>
      </c>
      <c r="B1882" s="295" t="s">
        <v>6975</v>
      </c>
      <c r="C1882" s="295" t="s">
        <v>6976</v>
      </c>
      <c r="D1882" s="295" t="s">
        <v>6976</v>
      </c>
      <c r="E1882" s="295" t="s">
        <v>6977</v>
      </c>
      <c r="F1882" s="295" t="s">
        <v>6978</v>
      </c>
      <c r="G1882" s="295" t="s">
        <v>1678</v>
      </c>
      <c r="H1882" s="295" t="s">
        <v>1589</v>
      </c>
      <c r="I1882" s="295" t="s">
        <v>1714</v>
      </c>
      <c r="J1882" s="295" t="s">
        <v>231</v>
      </c>
      <c r="K1882" s="295" t="s">
        <v>1892</v>
      </c>
      <c r="L1882" s="286">
        <v>7</v>
      </c>
      <c r="M1882" s="295" t="s">
        <v>171</v>
      </c>
    </row>
    <row r="1883" spans="1:13" ht="15" customHeight="1" x14ac:dyDescent="0.25">
      <c r="A1883" s="295" t="s">
        <v>6979</v>
      </c>
      <c r="B1883" s="295" t="s">
        <v>6979</v>
      </c>
      <c r="C1883" s="295" t="s">
        <v>6980</v>
      </c>
      <c r="D1883" s="295" t="s">
        <v>6980</v>
      </c>
      <c r="E1883" s="295" t="s">
        <v>6981</v>
      </c>
      <c r="F1883" s="295" t="s">
        <v>6982</v>
      </c>
      <c r="G1883" s="295" t="s">
        <v>168</v>
      </c>
      <c r="H1883" s="295" t="s">
        <v>1589</v>
      </c>
      <c r="I1883" s="295" t="s">
        <v>1714</v>
      </c>
      <c r="J1883" s="295" t="s">
        <v>231</v>
      </c>
      <c r="K1883" s="295" t="s">
        <v>1892</v>
      </c>
      <c r="L1883" s="286">
        <v>9</v>
      </c>
      <c r="M1883" s="295" t="s">
        <v>171</v>
      </c>
    </row>
    <row r="1884" spans="1:13" ht="15" customHeight="1" x14ac:dyDescent="0.25">
      <c r="A1884" s="295" t="s">
        <v>6983</v>
      </c>
      <c r="B1884" s="295" t="s">
        <v>6983</v>
      </c>
      <c r="C1884" s="295" t="s">
        <v>6984</v>
      </c>
      <c r="D1884" s="295" t="s">
        <v>6984</v>
      </c>
      <c r="E1884" s="295" t="s">
        <v>2455</v>
      </c>
      <c r="F1884" s="295" t="s">
        <v>6985</v>
      </c>
      <c r="G1884" s="295" t="s">
        <v>168</v>
      </c>
      <c r="H1884" s="295" t="s">
        <v>1589</v>
      </c>
      <c r="I1884" s="295" t="s">
        <v>1714</v>
      </c>
      <c r="J1884" s="295" t="s">
        <v>231</v>
      </c>
      <c r="K1884" s="295" t="s">
        <v>1892</v>
      </c>
      <c r="L1884" s="286">
        <v>7</v>
      </c>
      <c r="M1884" s="295" t="s">
        <v>171</v>
      </c>
    </row>
    <row r="1885" spans="1:13" ht="15" customHeight="1" x14ac:dyDescent="0.25">
      <c r="A1885" s="295" t="s">
        <v>6986</v>
      </c>
      <c r="B1885" s="295" t="s">
        <v>6986</v>
      </c>
      <c r="C1885" s="295" t="s">
        <v>6987</v>
      </c>
      <c r="D1885" s="295" t="s">
        <v>6987</v>
      </c>
      <c r="E1885" s="295" t="s">
        <v>6988</v>
      </c>
      <c r="F1885" s="295" t="s">
        <v>6989</v>
      </c>
      <c r="G1885" s="295" t="s">
        <v>168</v>
      </c>
      <c r="H1885" s="295" t="s">
        <v>1589</v>
      </c>
      <c r="I1885" s="295" t="s">
        <v>1714</v>
      </c>
      <c r="J1885" s="295" t="s">
        <v>231</v>
      </c>
      <c r="K1885" s="295" t="s">
        <v>1892</v>
      </c>
      <c r="L1885" s="286">
        <v>5</v>
      </c>
      <c r="M1885" s="295" t="s">
        <v>171</v>
      </c>
    </row>
    <row r="1886" spans="1:13" ht="15" customHeight="1" x14ac:dyDescent="0.25">
      <c r="A1886" s="295" t="s">
        <v>6990</v>
      </c>
      <c r="B1886" s="295" t="s">
        <v>6990</v>
      </c>
      <c r="C1886" s="295" t="s">
        <v>613</v>
      </c>
      <c r="D1886" s="295" t="s">
        <v>613</v>
      </c>
      <c r="E1886" s="295" t="s">
        <v>6991</v>
      </c>
      <c r="F1886" s="295" t="s">
        <v>6992</v>
      </c>
      <c r="G1886" s="295" t="s">
        <v>168</v>
      </c>
      <c r="H1886" s="295" t="s">
        <v>1589</v>
      </c>
      <c r="I1886" s="295" t="s">
        <v>1598</v>
      </c>
      <c r="J1886" s="295" t="s">
        <v>177</v>
      </c>
      <c r="K1886" s="295" t="s">
        <v>1603</v>
      </c>
      <c r="L1886" s="286">
        <v>3</v>
      </c>
      <c r="M1886" s="295" t="s">
        <v>171</v>
      </c>
    </row>
    <row r="1887" spans="1:13" ht="15" customHeight="1" x14ac:dyDescent="0.25">
      <c r="A1887" s="295" t="s">
        <v>6993</v>
      </c>
      <c r="B1887" s="295" t="s">
        <v>6993</v>
      </c>
      <c r="C1887" s="295" t="s">
        <v>6994</v>
      </c>
      <c r="D1887" s="295" t="s">
        <v>6994</v>
      </c>
      <c r="E1887" s="295" t="s">
        <v>1606</v>
      </c>
      <c r="F1887" s="295" t="s">
        <v>6995</v>
      </c>
      <c r="G1887" s="295" t="s">
        <v>1594</v>
      </c>
      <c r="H1887" s="295" t="s">
        <v>1589</v>
      </c>
      <c r="I1887" s="295" t="s">
        <v>1598</v>
      </c>
      <c r="J1887" s="295" t="s">
        <v>177</v>
      </c>
      <c r="L1887" s="286">
        <v>3</v>
      </c>
      <c r="M1887" s="295" t="s">
        <v>171</v>
      </c>
    </row>
    <row r="1888" spans="1:13" ht="15" customHeight="1" x14ac:dyDescent="0.25">
      <c r="A1888" s="295" t="s">
        <v>6996</v>
      </c>
      <c r="B1888" s="295" t="s">
        <v>6996</v>
      </c>
      <c r="C1888" s="295" t="s">
        <v>6997</v>
      </c>
      <c r="D1888" s="295" t="s">
        <v>6997</v>
      </c>
      <c r="E1888" s="295" t="s">
        <v>2003</v>
      </c>
      <c r="F1888" s="295" t="s">
        <v>6998</v>
      </c>
      <c r="G1888" s="295" t="s">
        <v>168</v>
      </c>
      <c r="H1888" s="295" t="s">
        <v>1589</v>
      </c>
      <c r="I1888" s="295" t="s">
        <v>1714</v>
      </c>
      <c r="J1888" s="295" t="s">
        <v>174</v>
      </c>
      <c r="K1888" s="295" t="s">
        <v>1892</v>
      </c>
      <c r="L1888" s="286">
        <v>0</v>
      </c>
      <c r="M1888" s="295" t="s">
        <v>16372</v>
      </c>
    </row>
    <row r="1889" spans="1:13" ht="15" customHeight="1" x14ac:dyDescent="0.25">
      <c r="A1889" s="295" t="s">
        <v>6999</v>
      </c>
      <c r="B1889" s="295" t="s">
        <v>6999</v>
      </c>
      <c r="C1889" s="295" t="s">
        <v>7000</v>
      </c>
      <c r="D1889" s="295" t="s">
        <v>7000</v>
      </c>
      <c r="E1889" s="295" t="s">
        <v>2394</v>
      </c>
      <c r="F1889" s="295" t="s">
        <v>6998</v>
      </c>
      <c r="G1889" s="295" t="s">
        <v>1594</v>
      </c>
      <c r="H1889" s="295" t="s">
        <v>1589</v>
      </c>
      <c r="I1889" s="295" t="s">
        <v>1714</v>
      </c>
      <c r="J1889" s="295" t="s">
        <v>174</v>
      </c>
      <c r="L1889" s="286">
        <v>0</v>
      </c>
      <c r="M1889" s="295" t="s">
        <v>16372</v>
      </c>
    </row>
    <row r="1890" spans="1:13" ht="15" customHeight="1" x14ac:dyDescent="0.25">
      <c r="A1890" s="295" t="s">
        <v>1627</v>
      </c>
      <c r="B1890" s="295" t="s">
        <v>1627</v>
      </c>
      <c r="C1890" s="295" t="s">
        <v>1629</v>
      </c>
      <c r="D1890" s="295" t="s">
        <v>1629</v>
      </c>
      <c r="E1890" s="295" t="s">
        <v>7001</v>
      </c>
      <c r="F1890" s="295" t="s">
        <v>1631</v>
      </c>
      <c r="G1890" s="295" t="s">
        <v>168</v>
      </c>
      <c r="H1890" s="295" t="s">
        <v>1589</v>
      </c>
      <c r="I1890" s="295" t="s">
        <v>1598</v>
      </c>
      <c r="J1890" s="295" t="s">
        <v>263</v>
      </c>
      <c r="K1890" s="295" t="s">
        <v>1603</v>
      </c>
      <c r="L1890" s="286">
        <v>0</v>
      </c>
      <c r="M1890" s="295" t="s">
        <v>16372</v>
      </c>
    </row>
    <row r="1891" spans="1:13" ht="15" customHeight="1" x14ac:dyDescent="0.25">
      <c r="A1891" s="295" t="s">
        <v>1635</v>
      </c>
      <c r="B1891" s="295" t="s">
        <v>1635</v>
      </c>
      <c r="C1891" s="295" t="s">
        <v>1637</v>
      </c>
      <c r="D1891" s="295" t="s">
        <v>1637</v>
      </c>
      <c r="E1891" s="295" t="s">
        <v>1652</v>
      </c>
      <c r="F1891" s="295" t="s">
        <v>7002</v>
      </c>
      <c r="G1891" s="295" t="s">
        <v>1594</v>
      </c>
      <c r="H1891" s="295" t="s">
        <v>1589</v>
      </c>
      <c r="I1891" s="295" t="s">
        <v>1598</v>
      </c>
      <c r="J1891" s="295" t="s">
        <v>263</v>
      </c>
      <c r="L1891" s="286">
        <v>0</v>
      </c>
      <c r="M1891" s="295" t="s">
        <v>16372</v>
      </c>
    </row>
    <row r="1892" spans="1:13" ht="15" customHeight="1" x14ac:dyDescent="0.25">
      <c r="A1892" s="295" t="s">
        <v>7003</v>
      </c>
      <c r="B1892" s="295" t="s">
        <v>7003</v>
      </c>
      <c r="C1892" s="295" t="s">
        <v>7004</v>
      </c>
      <c r="D1892" s="295" t="s">
        <v>7004</v>
      </c>
      <c r="E1892" s="295" t="s">
        <v>5795</v>
      </c>
      <c r="F1892" s="295" t="s">
        <v>7005</v>
      </c>
      <c r="G1892" s="295" t="s">
        <v>168</v>
      </c>
      <c r="H1892" s="295" t="s">
        <v>1589</v>
      </c>
      <c r="I1892" s="295" t="s">
        <v>1598</v>
      </c>
      <c r="J1892" s="295" t="s">
        <v>757</v>
      </c>
      <c r="K1892" s="295" t="s">
        <v>1603</v>
      </c>
      <c r="L1892" s="286">
        <v>5</v>
      </c>
      <c r="M1892" s="295" t="s">
        <v>171</v>
      </c>
    </row>
    <row r="1893" spans="1:13" ht="15" customHeight="1" x14ac:dyDescent="0.25">
      <c r="A1893" s="295" t="s">
        <v>7006</v>
      </c>
      <c r="B1893" s="295" t="s">
        <v>7006</v>
      </c>
      <c r="C1893" s="295" t="s">
        <v>7007</v>
      </c>
      <c r="D1893" s="295" t="s">
        <v>7007</v>
      </c>
      <c r="E1893" s="295" t="s">
        <v>1606</v>
      </c>
      <c r="F1893" s="295" t="s">
        <v>7008</v>
      </c>
      <c r="G1893" s="295" t="s">
        <v>1594</v>
      </c>
      <c r="H1893" s="295" t="s">
        <v>1589</v>
      </c>
      <c r="I1893" s="295" t="s">
        <v>1598</v>
      </c>
      <c r="J1893" s="295" t="s">
        <v>757</v>
      </c>
      <c r="L1893" s="286">
        <v>5</v>
      </c>
      <c r="M1893" s="295" t="s">
        <v>171</v>
      </c>
    </row>
    <row r="1894" spans="1:13" ht="15" customHeight="1" x14ac:dyDescent="0.25">
      <c r="A1894" s="295" t="s">
        <v>611</v>
      </c>
      <c r="B1894" s="295" t="s">
        <v>611</v>
      </c>
      <c r="C1894" s="295" t="s">
        <v>612</v>
      </c>
      <c r="D1894" s="295" t="s">
        <v>612</v>
      </c>
      <c r="E1894" s="295" t="s">
        <v>1880</v>
      </c>
      <c r="F1894" s="295" t="s">
        <v>7009</v>
      </c>
      <c r="G1894" s="295" t="s">
        <v>168</v>
      </c>
      <c r="H1894" s="295" t="s">
        <v>1589</v>
      </c>
      <c r="I1894" s="295" t="s">
        <v>1714</v>
      </c>
      <c r="J1894" s="295" t="s">
        <v>614</v>
      </c>
      <c r="K1894" s="295" t="s">
        <v>1603</v>
      </c>
      <c r="L1894" s="286">
        <v>4</v>
      </c>
      <c r="M1894" s="295" t="s">
        <v>171</v>
      </c>
    </row>
    <row r="1895" spans="1:13" ht="15" customHeight="1" x14ac:dyDescent="0.25">
      <c r="A1895" s="295" t="s">
        <v>7010</v>
      </c>
      <c r="B1895" s="295" t="s">
        <v>7010</v>
      </c>
      <c r="C1895" s="295" t="s">
        <v>7011</v>
      </c>
      <c r="D1895" s="295" t="s">
        <v>7011</v>
      </c>
      <c r="E1895" s="295" t="s">
        <v>7012</v>
      </c>
      <c r="F1895" s="295" t="s">
        <v>7013</v>
      </c>
      <c r="G1895" s="295" t="s">
        <v>168</v>
      </c>
      <c r="H1895" s="295" t="s">
        <v>1589</v>
      </c>
      <c r="I1895" s="295" t="s">
        <v>1714</v>
      </c>
      <c r="J1895" s="295" t="s">
        <v>614</v>
      </c>
      <c r="K1895" s="295" t="s">
        <v>1603</v>
      </c>
      <c r="L1895" s="286">
        <v>5</v>
      </c>
      <c r="M1895" s="295" t="s">
        <v>171</v>
      </c>
    </row>
    <row r="1896" spans="1:13" ht="15" customHeight="1" x14ac:dyDescent="0.25">
      <c r="A1896" s="295" t="s">
        <v>7014</v>
      </c>
      <c r="B1896" s="295" t="s">
        <v>7014</v>
      </c>
      <c r="C1896" s="295" t="s">
        <v>7015</v>
      </c>
      <c r="D1896" s="295" t="s">
        <v>7015</v>
      </c>
      <c r="E1896" s="295" t="s">
        <v>7016</v>
      </c>
      <c r="F1896" s="295" t="s">
        <v>7017</v>
      </c>
      <c r="G1896" s="295" t="s">
        <v>168</v>
      </c>
      <c r="H1896" s="295" t="s">
        <v>1589</v>
      </c>
      <c r="I1896" s="295" t="s">
        <v>1714</v>
      </c>
      <c r="J1896" s="295" t="s">
        <v>614</v>
      </c>
      <c r="K1896" s="295" t="s">
        <v>1603</v>
      </c>
      <c r="L1896" s="287">
        <v>7</v>
      </c>
      <c r="M1896" s="295" t="s">
        <v>171</v>
      </c>
    </row>
    <row r="1897" spans="1:13" ht="15" customHeight="1" x14ac:dyDescent="0.25">
      <c r="A1897" s="295" t="s">
        <v>7018</v>
      </c>
      <c r="B1897" s="295" t="s">
        <v>7018</v>
      </c>
      <c r="C1897" s="295" t="s">
        <v>615</v>
      </c>
      <c r="D1897" s="295" t="s">
        <v>615</v>
      </c>
      <c r="E1897" s="295" t="s">
        <v>1880</v>
      </c>
      <c r="F1897" s="295" t="s">
        <v>7013</v>
      </c>
      <c r="G1897" s="295" t="s">
        <v>1594</v>
      </c>
      <c r="H1897" s="295" t="s">
        <v>1589</v>
      </c>
      <c r="I1897" s="295" t="s">
        <v>1714</v>
      </c>
      <c r="J1897" s="295" t="s">
        <v>614</v>
      </c>
      <c r="L1897" s="286">
        <v>5</v>
      </c>
      <c r="M1897" s="295" t="s">
        <v>171</v>
      </c>
    </row>
    <row r="1898" spans="1:13" ht="15" customHeight="1" x14ac:dyDescent="0.25">
      <c r="A1898" s="295" t="s">
        <v>16685</v>
      </c>
      <c r="B1898" s="295" t="s">
        <v>16685</v>
      </c>
      <c r="C1898" s="295" t="s">
        <v>17252</v>
      </c>
      <c r="D1898" s="295" t="s">
        <v>17252</v>
      </c>
      <c r="E1898" s="295" t="s">
        <v>17754</v>
      </c>
      <c r="G1898" s="295" t="s">
        <v>168</v>
      </c>
      <c r="H1898" s="295" t="s">
        <v>1589</v>
      </c>
      <c r="I1898" s="295" t="s">
        <v>14673</v>
      </c>
      <c r="J1898" s="295" t="s">
        <v>17952</v>
      </c>
      <c r="K1898" s="295" t="s">
        <v>14674</v>
      </c>
      <c r="L1898" s="287">
        <v>8</v>
      </c>
      <c r="M1898" s="295" t="s">
        <v>171</v>
      </c>
    </row>
    <row r="1899" spans="1:13" ht="15" customHeight="1" x14ac:dyDescent="0.25">
      <c r="A1899" s="295" t="s">
        <v>16686</v>
      </c>
      <c r="B1899" s="295" t="s">
        <v>16686</v>
      </c>
      <c r="C1899" s="295" t="s">
        <v>17253</v>
      </c>
      <c r="D1899" s="295" t="s">
        <v>17253</v>
      </c>
      <c r="E1899" s="295" t="s">
        <v>17755</v>
      </c>
      <c r="G1899" s="295" t="s">
        <v>168</v>
      </c>
      <c r="H1899" s="295" t="s">
        <v>1589</v>
      </c>
      <c r="I1899" s="295" t="s">
        <v>14673</v>
      </c>
      <c r="J1899" s="295" t="s">
        <v>17952</v>
      </c>
      <c r="K1899" s="295" t="s">
        <v>14674</v>
      </c>
      <c r="L1899" s="287">
        <v>8</v>
      </c>
      <c r="M1899" s="295" t="s">
        <v>171</v>
      </c>
    </row>
    <row r="1900" spans="1:13" ht="15" customHeight="1" x14ac:dyDescent="0.25">
      <c r="A1900" s="295" t="s">
        <v>16687</v>
      </c>
      <c r="B1900" s="295" t="s">
        <v>16687</v>
      </c>
      <c r="C1900" s="295" t="s">
        <v>17254</v>
      </c>
      <c r="D1900" s="295" t="s">
        <v>17254</v>
      </c>
      <c r="E1900" s="295" t="s">
        <v>6103</v>
      </c>
      <c r="G1900" s="295" t="s">
        <v>168</v>
      </c>
      <c r="H1900" s="295" t="s">
        <v>1589</v>
      </c>
      <c r="I1900" s="295" t="s">
        <v>14673</v>
      </c>
      <c r="J1900" s="295" t="s">
        <v>17952</v>
      </c>
      <c r="K1900" s="295" t="s">
        <v>14674</v>
      </c>
      <c r="L1900" s="287">
        <v>8</v>
      </c>
      <c r="M1900" s="295" t="s">
        <v>171</v>
      </c>
    </row>
    <row r="1901" spans="1:13" ht="15" customHeight="1" x14ac:dyDescent="0.25">
      <c r="A1901" s="295" t="s">
        <v>16684</v>
      </c>
      <c r="B1901" s="295" t="s">
        <v>16684</v>
      </c>
      <c r="C1901" s="295" t="s">
        <v>17251</v>
      </c>
      <c r="D1901" s="295" t="s">
        <v>17251</v>
      </c>
      <c r="G1901" s="295" t="s">
        <v>1594</v>
      </c>
      <c r="H1901" s="295" t="s">
        <v>1589</v>
      </c>
      <c r="I1901" s="295" t="s">
        <v>14673</v>
      </c>
      <c r="J1901" s="295" t="s">
        <v>17952</v>
      </c>
      <c r="K1901" s="295" t="s">
        <v>14674</v>
      </c>
      <c r="L1901" s="287">
        <v>8</v>
      </c>
      <c r="M1901" s="295" t="s">
        <v>171</v>
      </c>
    </row>
    <row r="1902" spans="1:13" ht="15" customHeight="1" x14ac:dyDescent="0.25">
      <c r="A1902" s="284" t="s">
        <v>7019</v>
      </c>
      <c r="B1902" s="295" t="s">
        <v>7019</v>
      </c>
      <c r="C1902" s="284" t="s">
        <v>7020</v>
      </c>
      <c r="D1902" s="284" t="s">
        <v>7020</v>
      </c>
      <c r="E1902" s="284" t="s">
        <v>7021</v>
      </c>
      <c r="F1902" s="284" t="s">
        <v>7022</v>
      </c>
      <c r="G1902" s="295" t="s">
        <v>168</v>
      </c>
      <c r="H1902" s="284" t="s">
        <v>1589</v>
      </c>
      <c r="I1902" s="284" t="s">
        <v>1598</v>
      </c>
      <c r="J1902" s="284" t="s">
        <v>188</v>
      </c>
      <c r="K1902" s="284" t="s">
        <v>1603</v>
      </c>
      <c r="L1902" s="293">
        <v>0</v>
      </c>
      <c r="M1902" s="295" t="s">
        <v>16372</v>
      </c>
    </row>
    <row r="1903" spans="1:13" ht="15" customHeight="1" x14ac:dyDescent="0.25">
      <c r="A1903" s="295" t="s">
        <v>7023</v>
      </c>
      <c r="B1903" s="295" t="s">
        <v>7023</v>
      </c>
      <c r="C1903" s="295" t="s">
        <v>7024</v>
      </c>
      <c r="D1903" s="295" t="s">
        <v>7024</v>
      </c>
      <c r="E1903" s="295" t="s">
        <v>1779</v>
      </c>
      <c r="F1903" s="295" t="s">
        <v>7025</v>
      </c>
      <c r="G1903" s="295" t="s">
        <v>1594</v>
      </c>
      <c r="H1903" s="295" t="s">
        <v>1589</v>
      </c>
      <c r="I1903" s="295" t="s">
        <v>1598</v>
      </c>
      <c r="J1903" s="295" t="s">
        <v>188</v>
      </c>
      <c r="L1903" s="286">
        <v>0</v>
      </c>
      <c r="M1903" s="295" t="s">
        <v>16372</v>
      </c>
    </row>
    <row r="1904" spans="1:13" ht="15" customHeight="1" x14ac:dyDescent="0.25">
      <c r="A1904" s="295" t="s">
        <v>617</v>
      </c>
      <c r="B1904" s="295" t="s">
        <v>617</v>
      </c>
      <c r="C1904" s="295" t="s">
        <v>616</v>
      </c>
      <c r="D1904" s="295" t="s">
        <v>616</v>
      </c>
      <c r="E1904" s="295" t="s">
        <v>1606</v>
      </c>
      <c r="F1904" s="295" t="s">
        <v>7026</v>
      </c>
      <c r="G1904" s="295" t="s">
        <v>168</v>
      </c>
      <c r="H1904" s="295" t="s">
        <v>1589</v>
      </c>
      <c r="I1904" s="295" t="s">
        <v>1714</v>
      </c>
      <c r="J1904" s="295" t="s">
        <v>174</v>
      </c>
      <c r="K1904" s="295" t="s">
        <v>1892</v>
      </c>
      <c r="L1904" s="286">
        <v>3</v>
      </c>
      <c r="M1904" s="295" t="s">
        <v>171</v>
      </c>
    </row>
    <row r="1905" spans="1:13" ht="15" customHeight="1" x14ac:dyDescent="0.25">
      <c r="A1905" s="295" t="s">
        <v>7027</v>
      </c>
      <c r="B1905" s="295" t="s">
        <v>7027</v>
      </c>
      <c r="C1905" s="295" t="s">
        <v>7028</v>
      </c>
      <c r="D1905" s="295" t="s">
        <v>7028</v>
      </c>
      <c r="E1905" s="295" t="s">
        <v>7029</v>
      </c>
      <c r="F1905" s="295" t="s">
        <v>7030</v>
      </c>
      <c r="G1905" s="295" t="s">
        <v>1676</v>
      </c>
      <c r="H1905" s="295" t="s">
        <v>1589</v>
      </c>
      <c r="I1905" s="295" t="s">
        <v>1714</v>
      </c>
      <c r="J1905" s="295" t="s">
        <v>174</v>
      </c>
      <c r="K1905" s="295" t="s">
        <v>1892</v>
      </c>
      <c r="L1905" s="286">
        <v>2</v>
      </c>
      <c r="M1905" s="295" t="s">
        <v>171</v>
      </c>
    </row>
    <row r="1906" spans="1:13" ht="15" customHeight="1" x14ac:dyDescent="0.25">
      <c r="A1906" s="295" t="s">
        <v>7031</v>
      </c>
      <c r="B1906" s="295" t="s">
        <v>7031</v>
      </c>
      <c r="C1906" s="295" t="s">
        <v>7032</v>
      </c>
      <c r="D1906" s="295" t="s">
        <v>7032</v>
      </c>
      <c r="E1906" s="295" t="s">
        <v>7029</v>
      </c>
      <c r="F1906" s="295" t="s">
        <v>7030</v>
      </c>
      <c r="G1906" s="295" t="s">
        <v>1678</v>
      </c>
      <c r="H1906" s="295" t="s">
        <v>1589</v>
      </c>
      <c r="I1906" s="295" t="s">
        <v>1714</v>
      </c>
      <c r="J1906" s="295" t="s">
        <v>174</v>
      </c>
      <c r="K1906" s="295" t="s">
        <v>1892</v>
      </c>
      <c r="L1906" s="286">
        <v>2</v>
      </c>
      <c r="M1906" s="295" t="s">
        <v>171</v>
      </c>
    </row>
    <row r="1907" spans="1:13" ht="15" customHeight="1" x14ac:dyDescent="0.25">
      <c r="A1907" s="295" t="s">
        <v>7034</v>
      </c>
      <c r="B1907" s="295" t="s">
        <v>7034</v>
      </c>
      <c r="C1907" s="295" t="s">
        <v>7035</v>
      </c>
      <c r="D1907" s="295" t="s">
        <v>7035</v>
      </c>
      <c r="E1907" s="295" t="s">
        <v>1606</v>
      </c>
      <c r="F1907" s="295" t="s">
        <v>7036</v>
      </c>
      <c r="G1907" s="295" t="s">
        <v>1676</v>
      </c>
      <c r="H1907" s="295" t="s">
        <v>1589</v>
      </c>
      <c r="I1907" s="295" t="s">
        <v>1714</v>
      </c>
      <c r="J1907" s="295" t="s">
        <v>174</v>
      </c>
      <c r="K1907" s="295" t="s">
        <v>1892</v>
      </c>
      <c r="L1907" s="286">
        <v>6</v>
      </c>
      <c r="M1907" s="295" t="s">
        <v>171</v>
      </c>
    </row>
    <row r="1908" spans="1:13" ht="15" customHeight="1" x14ac:dyDescent="0.25">
      <c r="A1908" s="295" t="s">
        <v>7037</v>
      </c>
      <c r="B1908" s="295" t="s">
        <v>7037</v>
      </c>
      <c r="C1908" s="295" t="s">
        <v>7038</v>
      </c>
      <c r="D1908" s="295" t="s">
        <v>7038</v>
      </c>
      <c r="E1908" s="295" t="s">
        <v>7039</v>
      </c>
      <c r="F1908" s="295" t="s">
        <v>7040</v>
      </c>
      <c r="G1908" s="295" t="s">
        <v>1678</v>
      </c>
      <c r="H1908" s="295" t="s">
        <v>1589</v>
      </c>
      <c r="I1908" s="295" t="s">
        <v>1714</v>
      </c>
      <c r="J1908" s="295" t="s">
        <v>174</v>
      </c>
      <c r="K1908" s="295" t="s">
        <v>1892</v>
      </c>
      <c r="L1908" s="286">
        <v>6</v>
      </c>
      <c r="M1908" s="295" t="s">
        <v>171</v>
      </c>
    </row>
    <row r="1909" spans="1:13" ht="15" customHeight="1" x14ac:dyDescent="0.25">
      <c r="A1909" s="295" t="s">
        <v>7041</v>
      </c>
      <c r="B1909" s="295" t="s">
        <v>7041</v>
      </c>
      <c r="C1909" s="295" t="s">
        <v>7042</v>
      </c>
      <c r="D1909" s="295" t="s">
        <v>7042</v>
      </c>
      <c r="E1909" s="295" t="s">
        <v>1606</v>
      </c>
      <c r="F1909" s="295" t="s">
        <v>7036</v>
      </c>
      <c r="G1909" s="295" t="s">
        <v>1678</v>
      </c>
      <c r="H1909" s="295" t="s">
        <v>1589</v>
      </c>
      <c r="I1909" s="295" t="s">
        <v>1714</v>
      </c>
      <c r="J1909" s="295" t="s">
        <v>174</v>
      </c>
      <c r="K1909" s="295" t="s">
        <v>1892</v>
      </c>
      <c r="L1909" s="286">
        <v>6</v>
      </c>
      <c r="M1909" s="295" t="s">
        <v>171</v>
      </c>
    </row>
    <row r="1910" spans="1:13" ht="15" customHeight="1" x14ac:dyDescent="0.25">
      <c r="A1910" s="295" t="s">
        <v>619</v>
      </c>
      <c r="B1910" s="295" t="s">
        <v>619</v>
      </c>
      <c r="C1910" s="295" t="s">
        <v>620</v>
      </c>
      <c r="D1910" s="295" t="s">
        <v>620</v>
      </c>
      <c r="E1910" s="295" t="s">
        <v>6355</v>
      </c>
      <c r="F1910" s="295" t="s">
        <v>7043</v>
      </c>
      <c r="G1910" s="295" t="s">
        <v>168</v>
      </c>
      <c r="H1910" s="295" t="s">
        <v>1589</v>
      </c>
      <c r="I1910" s="295" t="s">
        <v>1714</v>
      </c>
      <c r="J1910" s="295" t="s">
        <v>174</v>
      </c>
      <c r="K1910" s="295" t="s">
        <v>1892</v>
      </c>
      <c r="L1910" s="286">
        <v>0</v>
      </c>
      <c r="M1910" s="295" t="s">
        <v>16372</v>
      </c>
    </row>
    <row r="1911" spans="1:13" ht="15" customHeight="1" x14ac:dyDescent="0.25">
      <c r="A1911" s="295" t="s">
        <v>7045</v>
      </c>
      <c r="B1911" s="295" t="s">
        <v>7045</v>
      </c>
      <c r="C1911" s="295" t="s">
        <v>7046</v>
      </c>
      <c r="D1911" s="295" t="s">
        <v>7046</v>
      </c>
      <c r="E1911" s="295" t="s">
        <v>7047</v>
      </c>
      <c r="F1911" s="295" t="s">
        <v>7048</v>
      </c>
      <c r="G1911" s="295" t="s">
        <v>168</v>
      </c>
      <c r="H1911" s="295" t="s">
        <v>1589</v>
      </c>
      <c r="I1911" s="295" t="s">
        <v>1714</v>
      </c>
      <c r="J1911" s="295" t="s">
        <v>174</v>
      </c>
      <c r="K1911" s="295" t="s">
        <v>1892</v>
      </c>
      <c r="L1911" s="286">
        <v>5</v>
      </c>
      <c r="M1911" s="295" t="s">
        <v>171</v>
      </c>
    </row>
    <row r="1912" spans="1:13" ht="15" customHeight="1" x14ac:dyDescent="0.25">
      <c r="A1912" s="295" t="s">
        <v>7049</v>
      </c>
      <c r="B1912" s="295" t="s">
        <v>7049</v>
      </c>
      <c r="C1912" s="295" t="s">
        <v>618</v>
      </c>
      <c r="D1912" s="295" t="s">
        <v>618</v>
      </c>
      <c r="E1912" s="295" t="s">
        <v>1606</v>
      </c>
      <c r="F1912" s="295" t="s">
        <v>7050</v>
      </c>
      <c r="G1912" s="295" t="s">
        <v>1594</v>
      </c>
      <c r="H1912" s="295" t="s">
        <v>1589</v>
      </c>
      <c r="I1912" s="295" t="s">
        <v>1714</v>
      </c>
      <c r="J1912" s="295" t="s">
        <v>174</v>
      </c>
      <c r="L1912" s="286">
        <v>5</v>
      </c>
      <c r="M1912" s="295" t="s">
        <v>171</v>
      </c>
    </row>
    <row r="1913" spans="1:13" ht="15" customHeight="1" x14ac:dyDescent="0.25">
      <c r="A1913" s="295" t="s">
        <v>621</v>
      </c>
      <c r="B1913" s="295" t="s">
        <v>621</v>
      </c>
      <c r="C1913" s="295" t="s">
        <v>622</v>
      </c>
      <c r="D1913" s="295" t="s">
        <v>622</v>
      </c>
      <c r="E1913" s="295" t="s">
        <v>7052</v>
      </c>
      <c r="F1913" s="295" t="s">
        <v>7053</v>
      </c>
      <c r="G1913" s="295" t="s">
        <v>1676</v>
      </c>
      <c r="H1913" s="295" t="s">
        <v>1589</v>
      </c>
      <c r="I1913" s="295" t="s">
        <v>1714</v>
      </c>
      <c r="J1913" s="295" t="s">
        <v>174</v>
      </c>
      <c r="K1913" s="295" t="s">
        <v>1892</v>
      </c>
      <c r="L1913" s="287">
        <v>10</v>
      </c>
      <c r="M1913" s="295" t="s">
        <v>171</v>
      </c>
    </row>
    <row r="1914" spans="1:13" ht="15" customHeight="1" x14ac:dyDescent="0.25">
      <c r="A1914" s="295" t="s">
        <v>7054</v>
      </c>
      <c r="B1914" s="295" t="s">
        <v>7054</v>
      </c>
      <c r="C1914" s="295" t="s">
        <v>7055</v>
      </c>
      <c r="D1914" s="295" t="s">
        <v>7055</v>
      </c>
      <c r="E1914" s="295" t="s">
        <v>7056</v>
      </c>
      <c r="F1914" s="295" t="s">
        <v>7057</v>
      </c>
      <c r="G1914" s="295" t="s">
        <v>1738</v>
      </c>
      <c r="H1914" s="295" t="s">
        <v>1589</v>
      </c>
      <c r="I1914" s="295" t="s">
        <v>1714</v>
      </c>
      <c r="J1914" s="295" t="s">
        <v>174</v>
      </c>
      <c r="K1914" s="295" t="s">
        <v>1892</v>
      </c>
      <c r="L1914" s="286">
        <v>10</v>
      </c>
      <c r="M1914" s="295" t="s">
        <v>171</v>
      </c>
    </row>
    <row r="1915" spans="1:13" ht="15" customHeight="1" x14ac:dyDescent="0.25">
      <c r="A1915" s="295" t="s">
        <v>7058</v>
      </c>
      <c r="B1915" s="295" t="s">
        <v>7058</v>
      </c>
      <c r="C1915" s="295" t="s">
        <v>7059</v>
      </c>
      <c r="D1915" s="295" t="s">
        <v>7059</v>
      </c>
      <c r="E1915" s="295" t="s">
        <v>7052</v>
      </c>
      <c r="F1915" s="295" t="s">
        <v>7053</v>
      </c>
      <c r="G1915" s="295" t="s">
        <v>1738</v>
      </c>
      <c r="H1915" s="295" t="s">
        <v>1589</v>
      </c>
      <c r="I1915" s="295" t="s">
        <v>1714</v>
      </c>
      <c r="J1915" s="295" t="s">
        <v>174</v>
      </c>
      <c r="K1915" s="295" t="s">
        <v>1892</v>
      </c>
      <c r="L1915" s="286">
        <v>10</v>
      </c>
      <c r="M1915" s="295" t="s">
        <v>171</v>
      </c>
    </row>
    <row r="1916" spans="1:13" ht="15" customHeight="1" x14ac:dyDescent="0.25">
      <c r="A1916" s="295" t="s">
        <v>7060</v>
      </c>
      <c r="B1916" s="295" t="s">
        <v>7058</v>
      </c>
      <c r="C1916" s="295" t="s">
        <v>7061</v>
      </c>
      <c r="D1916" s="295" t="s">
        <v>7059</v>
      </c>
      <c r="E1916" s="295" t="s">
        <v>7052</v>
      </c>
      <c r="F1916" s="295" t="s">
        <v>7053</v>
      </c>
      <c r="G1916" s="295" t="s">
        <v>1678</v>
      </c>
      <c r="H1916" s="295" t="s">
        <v>1632</v>
      </c>
      <c r="I1916" s="295" t="s">
        <v>1714</v>
      </c>
      <c r="J1916" s="283" t="s">
        <v>174</v>
      </c>
      <c r="K1916" s="283" t="s">
        <v>1892</v>
      </c>
      <c r="L1916" s="287">
        <v>10</v>
      </c>
      <c r="M1916" s="295" t="s">
        <v>171</v>
      </c>
    </row>
    <row r="1917" spans="1:13" ht="15" customHeight="1" x14ac:dyDescent="0.25">
      <c r="A1917" s="295" t="s">
        <v>7062</v>
      </c>
      <c r="B1917" s="295" t="s">
        <v>7062</v>
      </c>
      <c r="C1917" s="295" t="s">
        <v>7063</v>
      </c>
      <c r="D1917" s="295" t="s">
        <v>7063</v>
      </c>
      <c r="E1917" s="295" t="s">
        <v>3049</v>
      </c>
      <c r="F1917" s="295" t="s">
        <v>7064</v>
      </c>
      <c r="G1917" s="295" t="s">
        <v>168</v>
      </c>
      <c r="H1917" s="295" t="s">
        <v>1589</v>
      </c>
      <c r="I1917" s="295" t="s">
        <v>1714</v>
      </c>
      <c r="J1917" s="295" t="s">
        <v>174</v>
      </c>
      <c r="K1917" s="295" t="s">
        <v>1892</v>
      </c>
      <c r="L1917" s="286">
        <v>3</v>
      </c>
      <c r="M1917" s="295" t="s">
        <v>171</v>
      </c>
    </row>
    <row r="1918" spans="1:13" ht="15" customHeight="1" x14ac:dyDescent="0.25">
      <c r="A1918" s="295" t="s">
        <v>7065</v>
      </c>
      <c r="B1918" s="295" t="s">
        <v>7065</v>
      </c>
      <c r="C1918" s="295" t="s">
        <v>7066</v>
      </c>
      <c r="D1918" s="295" t="s">
        <v>7066</v>
      </c>
      <c r="E1918" s="295" t="s">
        <v>1606</v>
      </c>
      <c r="F1918" s="295" t="s">
        <v>7067</v>
      </c>
      <c r="G1918" s="295" t="s">
        <v>1676</v>
      </c>
      <c r="H1918" s="295" t="s">
        <v>1589</v>
      </c>
      <c r="I1918" s="295" t="s">
        <v>1714</v>
      </c>
      <c r="J1918" s="295" t="s">
        <v>174</v>
      </c>
      <c r="K1918" s="295" t="s">
        <v>1892</v>
      </c>
      <c r="L1918" s="286">
        <v>3</v>
      </c>
      <c r="M1918" s="295" t="s">
        <v>171</v>
      </c>
    </row>
    <row r="1919" spans="1:13" ht="15" customHeight="1" x14ac:dyDescent="0.25">
      <c r="A1919" s="295" t="s">
        <v>7033</v>
      </c>
      <c r="B1919" s="295" t="s">
        <v>7031</v>
      </c>
      <c r="C1919" s="295" t="s">
        <v>7068</v>
      </c>
      <c r="D1919" s="295" t="s">
        <v>7032</v>
      </c>
      <c r="E1919" s="295" t="s">
        <v>7069</v>
      </c>
      <c r="F1919" s="295" t="s">
        <v>7030</v>
      </c>
      <c r="G1919" s="295" t="s">
        <v>1678</v>
      </c>
      <c r="H1919" s="295" t="s">
        <v>1632</v>
      </c>
      <c r="I1919" s="295" t="s">
        <v>1714</v>
      </c>
      <c r="J1919" s="295" t="s">
        <v>174</v>
      </c>
      <c r="K1919" s="295" t="s">
        <v>1892</v>
      </c>
      <c r="L1919" s="286">
        <v>2</v>
      </c>
      <c r="M1919" s="295" t="s">
        <v>171</v>
      </c>
    </row>
    <row r="1920" spans="1:13" ht="15" customHeight="1" x14ac:dyDescent="0.25">
      <c r="A1920" s="295" t="s">
        <v>7070</v>
      </c>
      <c r="B1920" s="295" t="s">
        <v>7070</v>
      </c>
      <c r="C1920" s="295" t="s">
        <v>7071</v>
      </c>
      <c r="D1920" s="295" t="s">
        <v>7071</v>
      </c>
      <c r="E1920" s="295" t="s">
        <v>1606</v>
      </c>
      <c r="F1920" s="295" t="s">
        <v>7067</v>
      </c>
      <c r="G1920" s="295" t="s">
        <v>1678</v>
      </c>
      <c r="H1920" s="295" t="s">
        <v>1589</v>
      </c>
      <c r="I1920" s="295" t="s">
        <v>1714</v>
      </c>
      <c r="J1920" s="295" t="s">
        <v>174</v>
      </c>
      <c r="K1920" s="295" t="s">
        <v>1892</v>
      </c>
      <c r="L1920" s="286">
        <v>3</v>
      </c>
      <c r="M1920" s="295" t="s">
        <v>171</v>
      </c>
    </row>
    <row r="1921" spans="1:13" ht="15" customHeight="1" x14ac:dyDescent="0.25">
      <c r="A1921" s="295" t="s">
        <v>7044</v>
      </c>
      <c r="B1921" s="295" t="s">
        <v>619</v>
      </c>
      <c r="C1921" s="295" t="s">
        <v>7072</v>
      </c>
      <c r="D1921" s="295" t="s">
        <v>620</v>
      </c>
      <c r="E1921" s="295" t="s">
        <v>7073</v>
      </c>
      <c r="F1921" s="295" t="s">
        <v>7043</v>
      </c>
      <c r="G1921" s="295" t="s">
        <v>168</v>
      </c>
      <c r="H1921" s="295" t="s">
        <v>1632</v>
      </c>
      <c r="I1921" s="295" t="s">
        <v>1714</v>
      </c>
      <c r="J1921" s="295" t="s">
        <v>174</v>
      </c>
      <c r="K1921" s="295" t="s">
        <v>1892</v>
      </c>
      <c r="L1921" s="286">
        <v>0</v>
      </c>
      <c r="M1921" s="295" t="s">
        <v>16372</v>
      </c>
    </row>
    <row r="1922" spans="1:13" ht="15" customHeight="1" x14ac:dyDescent="0.25">
      <c r="A1922" s="295" t="s">
        <v>7051</v>
      </c>
      <c r="B1922" s="295" t="s">
        <v>7049</v>
      </c>
      <c r="C1922" s="295" t="s">
        <v>7074</v>
      </c>
      <c r="D1922" s="295" t="s">
        <v>618</v>
      </c>
      <c r="E1922" s="295" t="s">
        <v>3921</v>
      </c>
      <c r="F1922" s="295" t="s">
        <v>7075</v>
      </c>
      <c r="G1922" s="295" t="s">
        <v>1594</v>
      </c>
      <c r="H1922" s="295" t="s">
        <v>1632</v>
      </c>
      <c r="I1922" s="295" t="s">
        <v>1714</v>
      </c>
      <c r="J1922" s="295" t="s">
        <v>174</v>
      </c>
      <c r="L1922" s="286">
        <v>0</v>
      </c>
      <c r="M1922" s="295" t="s">
        <v>16372</v>
      </c>
    </row>
    <row r="1923" spans="1:13" ht="15" customHeight="1" x14ac:dyDescent="0.25">
      <c r="A1923" s="295" t="s">
        <v>16689</v>
      </c>
      <c r="B1923" s="295" t="s">
        <v>16689</v>
      </c>
      <c r="C1923" s="295" t="s">
        <v>17256</v>
      </c>
      <c r="D1923" s="295" t="s">
        <v>17256</v>
      </c>
      <c r="E1923" s="295" t="s">
        <v>17756</v>
      </c>
      <c r="G1923" s="295" t="s">
        <v>168</v>
      </c>
      <c r="H1923" s="295" t="s">
        <v>1589</v>
      </c>
      <c r="I1923" s="295" t="s">
        <v>14673</v>
      </c>
      <c r="J1923" s="295" t="s">
        <v>17953</v>
      </c>
      <c r="K1923" s="295" t="s">
        <v>14674</v>
      </c>
      <c r="L1923" s="287">
        <v>7</v>
      </c>
      <c r="M1923" s="295" t="s">
        <v>171</v>
      </c>
    </row>
    <row r="1924" spans="1:13" ht="15" customHeight="1" x14ac:dyDescent="0.25">
      <c r="A1924" s="295" t="s">
        <v>16688</v>
      </c>
      <c r="B1924" s="295" t="s">
        <v>16688</v>
      </c>
      <c r="C1924" s="295" t="s">
        <v>17255</v>
      </c>
      <c r="D1924" s="295" t="s">
        <v>17255</v>
      </c>
      <c r="G1924" s="295" t="s">
        <v>1594</v>
      </c>
      <c r="H1924" s="295" t="s">
        <v>1589</v>
      </c>
      <c r="I1924" s="295" t="s">
        <v>14673</v>
      </c>
      <c r="J1924" s="295" t="s">
        <v>17953</v>
      </c>
      <c r="K1924" s="295" t="s">
        <v>14674</v>
      </c>
      <c r="L1924" s="287">
        <v>7</v>
      </c>
      <c r="M1924" s="295" t="s">
        <v>171</v>
      </c>
    </row>
    <row r="1925" spans="1:13" ht="15" customHeight="1" x14ac:dyDescent="0.25">
      <c r="A1925" s="295" t="s">
        <v>2674</v>
      </c>
      <c r="B1925" s="295" t="s">
        <v>2671</v>
      </c>
      <c r="C1925" s="295" t="s">
        <v>7076</v>
      </c>
      <c r="D1925" s="295" t="s">
        <v>2672</v>
      </c>
      <c r="E1925" s="295" t="s">
        <v>3243</v>
      </c>
      <c r="F1925" s="295" t="s">
        <v>2673</v>
      </c>
      <c r="G1925" s="295" t="s">
        <v>168</v>
      </c>
      <c r="H1925" s="295" t="s">
        <v>1632</v>
      </c>
      <c r="I1925" s="295" t="s">
        <v>1598</v>
      </c>
      <c r="J1925" s="295" t="s">
        <v>288</v>
      </c>
      <c r="K1925" s="295" t="s">
        <v>1603</v>
      </c>
      <c r="L1925" s="287">
        <v>8</v>
      </c>
      <c r="M1925" s="295" t="s">
        <v>171</v>
      </c>
    </row>
    <row r="1926" spans="1:13" ht="15" customHeight="1" x14ac:dyDescent="0.25">
      <c r="A1926" s="295" t="s">
        <v>16691</v>
      </c>
      <c r="B1926" s="295" t="s">
        <v>16691</v>
      </c>
      <c r="C1926" s="295" t="s">
        <v>17258</v>
      </c>
      <c r="D1926" s="295" t="s">
        <v>17258</v>
      </c>
      <c r="E1926" s="295" t="s">
        <v>17757</v>
      </c>
      <c r="G1926" s="295" t="s">
        <v>168</v>
      </c>
      <c r="H1926" s="295" t="s">
        <v>1589</v>
      </c>
      <c r="I1926" s="295" t="s">
        <v>14673</v>
      </c>
      <c r="J1926" s="295" t="s">
        <v>17954</v>
      </c>
      <c r="K1926" s="295" t="s">
        <v>14674</v>
      </c>
      <c r="L1926" s="287">
        <v>5</v>
      </c>
      <c r="M1926" s="295" t="s">
        <v>171</v>
      </c>
    </row>
    <row r="1927" spans="1:13" ht="15" customHeight="1" x14ac:dyDescent="0.25">
      <c r="A1927" s="295" t="s">
        <v>16692</v>
      </c>
      <c r="B1927" s="295" t="s">
        <v>16692</v>
      </c>
      <c r="C1927" s="295" t="s">
        <v>17259</v>
      </c>
      <c r="D1927" s="295" t="s">
        <v>17259</v>
      </c>
      <c r="E1927" s="295" t="s">
        <v>17651</v>
      </c>
      <c r="G1927" s="295" t="s">
        <v>168</v>
      </c>
      <c r="H1927" s="295" t="s">
        <v>1589</v>
      </c>
      <c r="I1927" s="295" t="s">
        <v>14673</v>
      </c>
      <c r="J1927" s="295" t="s">
        <v>17954</v>
      </c>
      <c r="K1927" s="295" t="s">
        <v>14674</v>
      </c>
      <c r="L1927" s="287">
        <v>5</v>
      </c>
      <c r="M1927" s="295" t="s">
        <v>171</v>
      </c>
    </row>
    <row r="1928" spans="1:13" ht="15" customHeight="1" x14ac:dyDescent="0.25">
      <c r="A1928" s="295" t="s">
        <v>16693</v>
      </c>
      <c r="B1928" s="295" t="s">
        <v>16693</v>
      </c>
      <c r="C1928" s="295" t="s">
        <v>17260</v>
      </c>
      <c r="D1928" s="295" t="s">
        <v>17260</v>
      </c>
      <c r="E1928" s="295" t="s">
        <v>17651</v>
      </c>
      <c r="G1928" s="295" t="s">
        <v>168</v>
      </c>
      <c r="H1928" s="295" t="s">
        <v>1589</v>
      </c>
      <c r="I1928" s="295" t="s">
        <v>14673</v>
      </c>
      <c r="J1928" s="295" t="s">
        <v>17954</v>
      </c>
      <c r="K1928" s="295" t="s">
        <v>14674</v>
      </c>
      <c r="L1928" s="287">
        <v>5</v>
      </c>
      <c r="M1928" s="295" t="s">
        <v>171</v>
      </c>
    </row>
    <row r="1929" spans="1:13" ht="15" customHeight="1" x14ac:dyDescent="0.25">
      <c r="A1929" s="295" t="s">
        <v>16694</v>
      </c>
      <c r="B1929" s="295" t="s">
        <v>16694</v>
      </c>
      <c r="C1929" s="295" t="s">
        <v>17261</v>
      </c>
      <c r="D1929" s="295" t="s">
        <v>17261</v>
      </c>
      <c r="E1929" s="295" t="s">
        <v>17651</v>
      </c>
      <c r="G1929" s="295" t="s">
        <v>168</v>
      </c>
      <c r="H1929" s="295" t="s">
        <v>1589</v>
      </c>
      <c r="I1929" s="295" t="s">
        <v>14673</v>
      </c>
      <c r="J1929" s="295" t="s">
        <v>17954</v>
      </c>
      <c r="K1929" s="295" t="s">
        <v>14674</v>
      </c>
      <c r="L1929" s="287">
        <v>2</v>
      </c>
      <c r="M1929" s="295" t="s">
        <v>171</v>
      </c>
    </row>
    <row r="1930" spans="1:13" ht="15" customHeight="1" x14ac:dyDescent="0.25">
      <c r="A1930" s="295" t="s">
        <v>16690</v>
      </c>
      <c r="B1930" s="295" t="s">
        <v>16690</v>
      </c>
      <c r="C1930" s="295" t="s">
        <v>17257</v>
      </c>
      <c r="D1930" s="295" t="s">
        <v>17257</v>
      </c>
      <c r="G1930" s="295" t="s">
        <v>1594</v>
      </c>
      <c r="H1930" s="295" t="s">
        <v>1589</v>
      </c>
      <c r="I1930" s="295" t="s">
        <v>14673</v>
      </c>
      <c r="J1930" s="295" t="s">
        <v>17954</v>
      </c>
      <c r="K1930" s="295" t="s">
        <v>14674</v>
      </c>
      <c r="L1930" s="287">
        <v>3</v>
      </c>
      <c r="M1930" s="295" t="s">
        <v>171</v>
      </c>
    </row>
    <row r="1931" spans="1:13" ht="15" customHeight="1" x14ac:dyDescent="0.25">
      <c r="A1931" s="295" t="s">
        <v>16696</v>
      </c>
      <c r="B1931" s="295" t="s">
        <v>16696</v>
      </c>
      <c r="C1931" s="295" t="s">
        <v>17263</v>
      </c>
      <c r="D1931" s="295" t="s">
        <v>17263</v>
      </c>
      <c r="E1931" s="295" t="s">
        <v>17758</v>
      </c>
      <c r="G1931" s="295" t="s">
        <v>168</v>
      </c>
      <c r="H1931" s="295" t="s">
        <v>1589</v>
      </c>
      <c r="I1931" s="295" t="s">
        <v>14673</v>
      </c>
      <c r="J1931" s="295" t="s">
        <v>17955</v>
      </c>
      <c r="K1931" s="295" t="s">
        <v>14674</v>
      </c>
      <c r="L1931" s="287">
        <v>3</v>
      </c>
      <c r="M1931" s="295" t="s">
        <v>171</v>
      </c>
    </row>
    <row r="1932" spans="1:13" ht="15" customHeight="1" x14ac:dyDescent="0.25">
      <c r="A1932" s="295" t="s">
        <v>16697</v>
      </c>
      <c r="B1932" s="295" t="s">
        <v>16697</v>
      </c>
      <c r="C1932" s="295" t="s">
        <v>17264</v>
      </c>
      <c r="D1932" s="295" t="s">
        <v>17264</v>
      </c>
      <c r="E1932" s="295" t="s">
        <v>17759</v>
      </c>
      <c r="G1932" s="295" t="s">
        <v>168</v>
      </c>
      <c r="H1932" s="295" t="s">
        <v>1589</v>
      </c>
      <c r="I1932" s="295" t="s">
        <v>14673</v>
      </c>
      <c r="J1932" s="295" t="s">
        <v>17955</v>
      </c>
      <c r="K1932" s="295" t="s">
        <v>14674</v>
      </c>
      <c r="L1932" s="287">
        <v>3</v>
      </c>
      <c r="M1932" s="295" t="s">
        <v>171</v>
      </c>
    </row>
    <row r="1933" spans="1:13" ht="15" customHeight="1" x14ac:dyDescent="0.25">
      <c r="A1933" s="295" t="s">
        <v>16698</v>
      </c>
      <c r="B1933" s="295" t="s">
        <v>16698</v>
      </c>
      <c r="C1933" s="295" t="s">
        <v>17265</v>
      </c>
      <c r="D1933" s="295" t="s">
        <v>17265</v>
      </c>
      <c r="E1933" s="295" t="s">
        <v>17748</v>
      </c>
      <c r="G1933" s="295" t="s">
        <v>168</v>
      </c>
      <c r="H1933" s="295" t="s">
        <v>1589</v>
      </c>
      <c r="I1933" s="295" t="s">
        <v>14673</v>
      </c>
      <c r="J1933" s="295" t="s">
        <v>17955</v>
      </c>
      <c r="K1933" s="295" t="s">
        <v>14674</v>
      </c>
      <c r="L1933" s="287">
        <v>2</v>
      </c>
      <c r="M1933" s="295" t="s">
        <v>171</v>
      </c>
    </row>
    <row r="1934" spans="1:13" ht="15" customHeight="1" x14ac:dyDescent="0.25">
      <c r="A1934" s="295" t="s">
        <v>16695</v>
      </c>
      <c r="B1934" s="295" t="s">
        <v>16695</v>
      </c>
      <c r="C1934" s="295" t="s">
        <v>17262</v>
      </c>
      <c r="D1934" s="295" t="s">
        <v>17262</v>
      </c>
      <c r="G1934" s="295" t="s">
        <v>1594</v>
      </c>
      <c r="H1934" s="295" t="s">
        <v>1589</v>
      </c>
      <c r="I1934" s="295" t="s">
        <v>14673</v>
      </c>
      <c r="J1934" s="295" t="s">
        <v>17955</v>
      </c>
      <c r="K1934" s="295" t="s">
        <v>14674</v>
      </c>
      <c r="L1934" s="287">
        <v>3</v>
      </c>
      <c r="M1934" s="295" t="s">
        <v>171</v>
      </c>
    </row>
    <row r="1935" spans="1:13" ht="15" customHeight="1" x14ac:dyDescent="0.25">
      <c r="A1935" s="295" t="s">
        <v>16699</v>
      </c>
      <c r="B1935" s="295" t="s">
        <v>16699</v>
      </c>
      <c r="C1935" s="295" t="s">
        <v>17266</v>
      </c>
      <c r="D1935" s="295" t="s">
        <v>17266</v>
      </c>
      <c r="E1935" s="295" t="s">
        <v>17701</v>
      </c>
      <c r="G1935" s="295" t="s">
        <v>168</v>
      </c>
      <c r="H1935" s="295" t="s">
        <v>1589</v>
      </c>
      <c r="I1935" s="295" t="s">
        <v>14673</v>
      </c>
      <c r="J1935" s="295" t="s">
        <v>17955</v>
      </c>
      <c r="K1935" s="295" t="s">
        <v>14674</v>
      </c>
      <c r="L1935" s="287">
        <v>3</v>
      </c>
      <c r="M1935" s="295" t="s">
        <v>171</v>
      </c>
    </row>
    <row r="1936" spans="1:13" ht="15" customHeight="1" x14ac:dyDescent="0.25">
      <c r="A1936" s="295" t="s">
        <v>7077</v>
      </c>
      <c r="B1936" s="295" t="s">
        <v>7077</v>
      </c>
      <c r="C1936" s="295" t="s">
        <v>7078</v>
      </c>
      <c r="D1936" s="295" t="s">
        <v>7078</v>
      </c>
      <c r="E1936" s="295" t="s">
        <v>2665</v>
      </c>
      <c r="F1936" s="295" t="s">
        <v>7079</v>
      </c>
      <c r="G1936" s="295" t="s">
        <v>1594</v>
      </c>
      <c r="H1936" s="295" t="s">
        <v>1589</v>
      </c>
      <c r="I1936" s="295" t="s">
        <v>1598</v>
      </c>
      <c r="J1936" s="295" t="s">
        <v>248</v>
      </c>
      <c r="L1936" s="286">
        <v>6</v>
      </c>
      <c r="M1936" s="295" t="s">
        <v>171</v>
      </c>
    </row>
    <row r="1937" spans="1:13" ht="15" customHeight="1" x14ac:dyDescent="0.25">
      <c r="A1937" s="295" t="s">
        <v>7080</v>
      </c>
      <c r="B1937" s="295" t="s">
        <v>7080</v>
      </c>
      <c r="C1937" s="295" t="s">
        <v>7081</v>
      </c>
      <c r="D1937" s="295" t="s">
        <v>7081</v>
      </c>
      <c r="E1937" s="295" t="s">
        <v>5093</v>
      </c>
      <c r="F1937" s="295" t="s">
        <v>7079</v>
      </c>
      <c r="G1937" s="295" t="s">
        <v>168</v>
      </c>
      <c r="H1937" s="295" t="s">
        <v>1589</v>
      </c>
      <c r="I1937" s="295" t="s">
        <v>1598</v>
      </c>
      <c r="J1937" s="295" t="s">
        <v>248</v>
      </c>
      <c r="K1937" s="295" t="s">
        <v>1603</v>
      </c>
      <c r="L1937" s="286">
        <v>6</v>
      </c>
      <c r="M1937" s="295" t="s">
        <v>171</v>
      </c>
    </row>
    <row r="1938" spans="1:13" ht="15" customHeight="1" x14ac:dyDescent="0.25">
      <c r="A1938" s="295" t="s">
        <v>7082</v>
      </c>
      <c r="B1938" s="295" t="s">
        <v>7082</v>
      </c>
      <c r="C1938" s="295" t="s">
        <v>7083</v>
      </c>
      <c r="D1938" s="295" t="s">
        <v>7083</v>
      </c>
      <c r="E1938" s="295" t="s">
        <v>1606</v>
      </c>
      <c r="F1938" s="295" t="s">
        <v>7084</v>
      </c>
      <c r="G1938" s="295" t="s">
        <v>168</v>
      </c>
      <c r="H1938" s="295" t="s">
        <v>1589</v>
      </c>
      <c r="I1938" s="295" t="s">
        <v>1598</v>
      </c>
      <c r="J1938" s="295" t="s">
        <v>214</v>
      </c>
      <c r="K1938" s="295" t="s">
        <v>2253</v>
      </c>
      <c r="L1938" s="286">
        <v>7</v>
      </c>
      <c r="M1938" s="295" t="s">
        <v>171</v>
      </c>
    </row>
    <row r="1939" spans="1:13" ht="15" customHeight="1" x14ac:dyDescent="0.25">
      <c r="A1939" s="295" t="s">
        <v>7085</v>
      </c>
      <c r="B1939" s="295" t="s">
        <v>7085</v>
      </c>
      <c r="C1939" s="295" t="s">
        <v>7086</v>
      </c>
      <c r="D1939" s="295" t="s">
        <v>7086</v>
      </c>
      <c r="E1939" s="295" t="s">
        <v>1606</v>
      </c>
      <c r="F1939" s="295" t="s">
        <v>7087</v>
      </c>
      <c r="G1939" s="295" t="s">
        <v>1594</v>
      </c>
      <c r="H1939" s="295" t="s">
        <v>1589</v>
      </c>
      <c r="I1939" s="295" t="s">
        <v>1598</v>
      </c>
      <c r="J1939" s="295" t="s">
        <v>214</v>
      </c>
      <c r="L1939" s="286">
        <v>7</v>
      </c>
      <c r="M1939" s="295" t="s">
        <v>171</v>
      </c>
    </row>
    <row r="1940" spans="1:13" ht="15" customHeight="1" x14ac:dyDescent="0.25">
      <c r="A1940" s="295" t="s">
        <v>4959</v>
      </c>
      <c r="B1940" s="295" t="s">
        <v>4918</v>
      </c>
      <c r="C1940" s="295" t="s">
        <v>7088</v>
      </c>
      <c r="D1940" s="295" t="s">
        <v>4920</v>
      </c>
      <c r="E1940" s="295" t="s">
        <v>1606</v>
      </c>
      <c r="F1940" s="295" t="s">
        <v>4922</v>
      </c>
      <c r="G1940" s="295" t="s">
        <v>1676</v>
      </c>
      <c r="H1940" s="295" t="s">
        <v>1632</v>
      </c>
      <c r="I1940" s="295" t="s">
        <v>1598</v>
      </c>
      <c r="J1940" s="295" t="s">
        <v>473</v>
      </c>
      <c r="K1940" s="295" t="s">
        <v>1603</v>
      </c>
      <c r="L1940" s="287">
        <v>5</v>
      </c>
      <c r="M1940" s="295" t="s">
        <v>171</v>
      </c>
    </row>
    <row r="1941" spans="1:13" ht="15" customHeight="1" x14ac:dyDescent="0.25">
      <c r="A1941" s="295" t="s">
        <v>7089</v>
      </c>
      <c r="B1941" s="295" t="s">
        <v>4924</v>
      </c>
      <c r="C1941" s="295" t="s">
        <v>7090</v>
      </c>
      <c r="D1941" s="295" t="s">
        <v>4926</v>
      </c>
      <c r="E1941" s="295" t="s">
        <v>7091</v>
      </c>
      <c r="F1941" s="295" t="s">
        <v>4922</v>
      </c>
      <c r="G1941" s="295" t="s">
        <v>1738</v>
      </c>
      <c r="H1941" s="295" t="s">
        <v>1632</v>
      </c>
      <c r="I1941" s="295" t="s">
        <v>1598</v>
      </c>
      <c r="J1941" s="295" t="s">
        <v>473</v>
      </c>
      <c r="K1941" s="295" t="s">
        <v>1603</v>
      </c>
      <c r="L1941" s="286">
        <v>5</v>
      </c>
      <c r="M1941" s="295" t="s">
        <v>171</v>
      </c>
    </row>
    <row r="1942" spans="1:13" ht="15" customHeight="1" x14ac:dyDescent="0.25">
      <c r="A1942" s="295" t="s">
        <v>624</v>
      </c>
      <c r="B1942" s="295" t="s">
        <v>624</v>
      </c>
      <c r="C1942" s="295" t="s">
        <v>625</v>
      </c>
      <c r="D1942" s="295" t="s">
        <v>625</v>
      </c>
      <c r="E1942" s="295" t="s">
        <v>7092</v>
      </c>
      <c r="F1942" s="295" t="s">
        <v>7093</v>
      </c>
      <c r="G1942" s="295" t="s">
        <v>168</v>
      </c>
      <c r="H1942" s="295" t="s">
        <v>1589</v>
      </c>
      <c r="I1942" s="295" t="s">
        <v>1598</v>
      </c>
      <c r="J1942" s="295" t="s">
        <v>473</v>
      </c>
      <c r="K1942" s="295" t="s">
        <v>1603</v>
      </c>
      <c r="L1942" s="286">
        <v>5</v>
      </c>
      <c r="M1942" s="295" t="s">
        <v>171</v>
      </c>
    </row>
    <row r="1943" spans="1:13" ht="15" customHeight="1" x14ac:dyDescent="0.25">
      <c r="A1943" s="295" t="s">
        <v>7094</v>
      </c>
      <c r="B1943" s="295" t="s">
        <v>7094</v>
      </c>
      <c r="C1943" s="295" t="s">
        <v>7095</v>
      </c>
      <c r="D1943" s="295" t="s">
        <v>7095</v>
      </c>
      <c r="E1943" s="295" t="s">
        <v>7096</v>
      </c>
      <c r="F1943" s="295" t="s">
        <v>7097</v>
      </c>
      <c r="G1943" s="295" t="s">
        <v>168</v>
      </c>
      <c r="H1943" s="295" t="s">
        <v>1589</v>
      </c>
      <c r="I1943" s="295" t="s">
        <v>1598</v>
      </c>
      <c r="J1943" s="295" t="s">
        <v>473</v>
      </c>
      <c r="K1943" s="295" t="s">
        <v>1603</v>
      </c>
      <c r="L1943" s="286">
        <v>2</v>
      </c>
      <c r="M1943" s="295" t="s">
        <v>171</v>
      </c>
    </row>
    <row r="1944" spans="1:13" ht="15" customHeight="1" x14ac:dyDescent="0.25">
      <c r="A1944" s="295" t="s">
        <v>626</v>
      </c>
      <c r="B1944" s="295" t="s">
        <v>626</v>
      </c>
      <c r="C1944" s="295" t="s">
        <v>627</v>
      </c>
      <c r="D1944" s="295" t="s">
        <v>627</v>
      </c>
      <c r="E1944" s="295" t="s">
        <v>1606</v>
      </c>
      <c r="F1944" s="295" t="s">
        <v>7098</v>
      </c>
      <c r="G1944" s="295" t="s">
        <v>168</v>
      </c>
      <c r="H1944" s="295" t="s">
        <v>1589</v>
      </c>
      <c r="I1944" s="295" t="s">
        <v>1598</v>
      </c>
      <c r="J1944" s="295" t="s">
        <v>473</v>
      </c>
      <c r="K1944" s="295" t="s">
        <v>1603</v>
      </c>
      <c r="L1944" s="286">
        <v>0</v>
      </c>
      <c r="M1944" s="295" t="s">
        <v>16372</v>
      </c>
    </row>
    <row r="1945" spans="1:13" ht="15" customHeight="1" x14ac:dyDescent="0.25">
      <c r="A1945" s="295" t="s">
        <v>7099</v>
      </c>
      <c r="B1945" s="295" t="s">
        <v>7099</v>
      </c>
      <c r="C1945" s="295" t="s">
        <v>7100</v>
      </c>
      <c r="D1945" s="295" t="s">
        <v>7100</v>
      </c>
      <c r="E1945" s="295" t="s">
        <v>1618</v>
      </c>
      <c r="F1945" s="295" t="s">
        <v>7101</v>
      </c>
      <c r="G1945" s="295" t="s">
        <v>168</v>
      </c>
      <c r="H1945" s="295" t="s">
        <v>1589</v>
      </c>
      <c r="I1945" s="295" t="s">
        <v>1598</v>
      </c>
      <c r="J1945" s="295" t="s">
        <v>473</v>
      </c>
      <c r="K1945" s="295" t="s">
        <v>1603</v>
      </c>
      <c r="L1945" s="286">
        <v>9</v>
      </c>
      <c r="M1945" s="295" t="s">
        <v>171</v>
      </c>
    </row>
    <row r="1946" spans="1:13" ht="15" customHeight="1" x14ac:dyDescent="0.25">
      <c r="A1946" s="298" t="s">
        <v>629</v>
      </c>
      <c r="B1946" s="295" t="s">
        <v>629</v>
      </c>
      <c r="C1946" s="298" t="s">
        <v>623</v>
      </c>
      <c r="D1946" s="298" t="s">
        <v>623</v>
      </c>
      <c r="E1946" s="298" t="s">
        <v>1606</v>
      </c>
      <c r="F1946" s="298" t="s">
        <v>7102</v>
      </c>
      <c r="G1946" s="295" t="s">
        <v>168</v>
      </c>
      <c r="H1946" s="298" t="s">
        <v>1589</v>
      </c>
      <c r="I1946" s="298" t="s">
        <v>1598</v>
      </c>
      <c r="J1946" s="298" t="s">
        <v>473</v>
      </c>
      <c r="K1946" s="298" t="s">
        <v>1603</v>
      </c>
      <c r="L1946" s="288">
        <v>10</v>
      </c>
      <c r="M1946" s="295" t="s">
        <v>171</v>
      </c>
    </row>
    <row r="1947" spans="1:13" ht="15" customHeight="1" x14ac:dyDescent="0.25">
      <c r="A1947" s="295" t="s">
        <v>4929</v>
      </c>
      <c r="B1947" s="295" t="s">
        <v>4929</v>
      </c>
      <c r="C1947" s="295" t="s">
        <v>628</v>
      </c>
      <c r="D1947" s="295" t="s">
        <v>628</v>
      </c>
      <c r="E1947" s="295" t="s">
        <v>1606</v>
      </c>
      <c r="F1947" s="295" t="s">
        <v>7103</v>
      </c>
      <c r="G1947" s="295" t="s">
        <v>1594</v>
      </c>
      <c r="H1947" s="295" t="s">
        <v>1589</v>
      </c>
      <c r="I1947" s="295" t="s">
        <v>1598</v>
      </c>
      <c r="J1947" s="295" t="s">
        <v>473</v>
      </c>
      <c r="L1947" s="286">
        <v>5</v>
      </c>
      <c r="M1947" s="295" t="s">
        <v>171</v>
      </c>
    </row>
    <row r="1948" spans="1:13" ht="15" customHeight="1" x14ac:dyDescent="0.25">
      <c r="A1948" s="295" t="s">
        <v>7104</v>
      </c>
      <c r="B1948" s="295" t="s">
        <v>7104</v>
      </c>
      <c r="C1948" s="295" t="s">
        <v>7105</v>
      </c>
      <c r="D1948" s="295" t="s">
        <v>7105</v>
      </c>
      <c r="E1948" s="295" t="s">
        <v>7106</v>
      </c>
      <c r="F1948" s="295" t="s">
        <v>7107</v>
      </c>
      <c r="G1948" s="295" t="s">
        <v>168</v>
      </c>
      <c r="H1948" s="295" t="s">
        <v>1589</v>
      </c>
      <c r="I1948" s="295" t="s">
        <v>1598</v>
      </c>
      <c r="J1948" s="295" t="s">
        <v>473</v>
      </c>
      <c r="K1948" s="295" t="s">
        <v>1603</v>
      </c>
      <c r="L1948" s="286">
        <v>9</v>
      </c>
      <c r="M1948" s="295" t="s">
        <v>171</v>
      </c>
    </row>
    <row r="1949" spans="1:13" ht="15" customHeight="1" x14ac:dyDescent="0.25">
      <c r="A1949" s="295" t="s">
        <v>7108</v>
      </c>
      <c r="B1949" s="295" t="s">
        <v>7108</v>
      </c>
      <c r="C1949" s="295" t="s">
        <v>7109</v>
      </c>
      <c r="D1949" s="295" t="s">
        <v>7109</v>
      </c>
      <c r="E1949" s="295" t="s">
        <v>3879</v>
      </c>
      <c r="F1949" s="295" t="s">
        <v>7110</v>
      </c>
      <c r="G1949" s="295" t="s">
        <v>168</v>
      </c>
      <c r="H1949" s="295" t="s">
        <v>1589</v>
      </c>
      <c r="I1949" s="295" t="s">
        <v>1714</v>
      </c>
      <c r="J1949" s="295" t="s">
        <v>355</v>
      </c>
      <c r="K1949" s="295" t="s">
        <v>1603</v>
      </c>
      <c r="L1949" s="286">
        <v>0</v>
      </c>
      <c r="M1949" s="295" t="s">
        <v>16372</v>
      </c>
    </row>
    <row r="1950" spans="1:13" ht="15" customHeight="1" x14ac:dyDescent="0.25">
      <c r="A1950" s="295" t="s">
        <v>7111</v>
      </c>
      <c r="B1950" s="295" t="s">
        <v>7111</v>
      </c>
      <c r="C1950" s="295" t="s">
        <v>7112</v>
      </c>
      <c r="D1950" s="295" t="s">
        <v>7112</v>
      </c>
      <c r="E1950" s="295" t="s">
        <v>5558</v>
      </c>
      <c r="F1950" s="295" t="s">
        <v>7113</v>
      </c>
      <c r="G1950" s="295" t="s">
        <v>1594</v>
      </c>
      <c r="H1950" s="295" t="s">
        <v>1589</v>
      </c>
      <c r="I1950" s="295" t="s">
        <v>1714</v>
      </c>
      <c r="J1950" s="295" t="s">
        <v>355</v>
      </c>
      <c r="L1950" s="286">
        <v>0</v>
      </c>
      <c r="M1950" s="295" t="s">
        <v>16372</v>
      </c>
    </row>
    <row r="1951" spans="1:13" ht="15" customHeight="1" x14ac:dyDescent="0.25">
      <c r="A1951" s="295" t="s">
        <v>630</v>
      </c>
      <c r="B1951" s="295" t="s">
        <v>630</v>
      </c>
      <c r="C1951" s="295" t="s">
        <v>631</v>
      </c>
      <c r="D1951" s="295" t="s">
        <v>631</v>
      </c>
      <c r="E1951" s="295" t="s">
        <v>1606</v>
      </c>
      <c r="F1951" s="295" t="s">
        <v>7114</v>
      </c>
      <c r="G1951" s="295" t="s">
        <v>168</v>
      </c>
      <c r="H1951" s="295" t="s">
        <v>1589</v>
      </c>
      <c r="I1951" s="295" t="s">
        <v>1746</v>
      </c>
      <c r="J1951" s="295" t="s">
        <v>632</v>
      </c>
      <c r="K1951" s="295" t="s">
        <v>1603</v>
      </c>
      <c r="L1951" s="286">
        <v>2</v>
      </c>
      <c r="M1951" s="295" t="s">
        <v>171</v>
      </c>
    </row>
    <row r="1952" spans="1:13" ht="15" customHeight="1" x14ac:dyDescent="0.25">
      <c r="A1952" s="295" t="s">
        <v>633</v>
      </c>
      <c r="B1952" s="295" t="s">
        <v>633</v>
      </c>
      <c r="C1952" s="295" t="s">
        <v>634</v>
      </c>
      <c r="D1952" s="295" t="s">
        <v>634</v>
      </c>
      <c r="E1952" s="295" t="s">
        <v>1606</v>
      </c>
      <c r="F1952" s="295" t="s">
        <v>7116</v>
      </c>
      <c r="G1952" s="295" t="s">
        <v>168</v>
      </c>
      <c r="H1952" s="295" t="s">
        <v>1589</v>
      </c>
      <c r="I1952" s="295" t="s">
        <v>1746</v>
      </c>
      <c r="J1952" s="295" t="s">
        <v>632</v>
      </c>
      <c r="K1952" s="295" t="s">
        <v>1603</v>
      </c>
      <c r="L1952" s="286">
        <v>8</v>
      </c>
      <c r="M1952" s="295" t="s">
        <v>171</v>
      </c>
    </row>
    <row r="1953" spans="1:13" ht="15" customHeight="1" x14ac:dyDescent="0.25">
      <c r="A1953" s="295" t="s">
        <v>635</v>
      </c>
      <c r="B1953" s="295" t="s">
        <v>635</v>
      </c>
      <c r="C1953" s="295" t="s">
        <v>636</v>
      </c>
      <c r="D1953" s="295" t="s">
        <v>636</v>
      </c>
      <c r="E1953" s="295" t="s">
        <v>1606</v>
      </c>
      <c r="F1953" s="295" t="s">
        <v>7117</v>
      </c>
      <c r="G1953" s="295" t="s">
        <v>168</v>
      </c>
      <c r="H1953" s="295" t="s">
        <v>1589</v>
      </c>
      <c r="I1953" s="295" t="s">
        <v>1746</v>
      </c>
      <c r="J1953" s="295" t="s">
        <v>632</v>
      </c>
      <c r="K1953" s="295" t="s">
        <v>1603</v>
      </c>
      <c r="L1953" s="286">
        <v>3</v>
      </c>
      <c r="M1953" s="295" t="s">
        <v>171</v>
      </c>
    </row>
    <row r="1954" spans="1:13" ht="15" customHeight="1" x14ac:dyDescent="0.25">
      <c r="A1954" s="295" t="s">
        <v>7118</v>
      </c>
      <c r="B1954" s="295" t="s">
        <v>7118</v>
      </c>
      <c r="C1954" s="295" t="s">
        <v>7119</v>
      </c>
      <c r="D1954" s="295" t="s">
        <v>7119</v>
      </c>
      <c r="E1954" s="295" t="s">
        <v>3385</v>
      </c>
      <c r="F1954" s="295" t="s">
        <v>7120</v>
      </c>
      <c r="G1954" s="295" t="s">
        <v>168</v>
      </c>
      <c r="H1954" s="295" t="s">
        <v>1589</v>
      </c>
      <c r="I1954" s="295" t="s">
        <v>1746</v>
      </c>
      <c r="J1954" s="295" t="s">
        <v>632</v>
      </c>
      <c r="K1954" s="295" t="s">
        <v>1603</v>
      </c>
      <c r="L1954" s="286">
        <v>9</v>
      </c>
      <c r="M1954" s="295" t="s">
        <v>171</v>
      </c>
    </row>
    <row r="1955" spans="1:13" ht="15" customHeight="1" x14ac:dyDescent="0.25">
      <c r="A1955" s="295" t="s">
        <v>7121</v>
      </c>
      <c r="B1955" s="295" t="s">
        <v>7121</v>
      </c>
      <c r="C1955" s="295" t="s">
        <v>637</v>
      </c>
      <c r="D1955" s="295" t="s">
        <v>637</v>
      </c>
      <c r="E1955" s="295" t="s">
        <v>1606</v>
      </c>
      <c r="F1955" s="295" t="s">
        <v>7115</v>
      </c>
      <c r="G1955" s="295" t="s">
        <v>1594</v>
      </c>
      <c r="H1955" s="295" t="s">
        <v>1589</v>
      </c>
      <c r="I1955" s="295" t="s">
        <v>1746</v>
      </c>
      <c r="J1955" s="295" t="s">
        <v>632</v>
      </c>
      <c r="L1955" s="286">
        <v>8</v>
      </c>
      <c r="M1955" s="295" t="s">
        <v>171</v>
      </c>
    </row>
    <row r="1956" spans="1:13" ht="15" customHeight="1" x14ac:dyDescent="0.25">
      <c r="A1956" s="295" t="s">
        <v>638</v>
      </c>
      <c r="B1956" s="295" t="s">
        <v>638</v>
      </c>
      <c r="C1956" s="295" t="s">
        <v>639</v>
      </c>
      <c r="D1956" s="295" t="s">
        <v>639</v>
      </c>
      <c r="E1956" s="295" t="s">
        <v>1606</v>
      </c>
      <c r="F1956" s="295" t="s">
        <v>7122</v>
      </c>
      <c r="G1956" s="295" t="s">
        <v>168</v>
      </c>
      <c r="H1956" s="295" t="s">
        <v>1589</v>
      </c>
      <c r="I1956" s="295" t="s">
        <v>1746</v>
      </c>
      <c r="J1956" s="295" t="s">
        <v>632</v>
      </c>
      <c r="K1956" s="295" t="s">
        <v>1603</v>
      </c>
      <c r="L1956" s="286">
        <v>9</v>
      </c>
      <c r="M1956" s="295" t="s">
        <v>171</v>
      </c>
    </row>
    <row r="1957" spans="1:13" ht="15" customHeight="1" x14ac:dyDescent="0.25">
      <c r="A1957" s="295" t="s">
        <v>640</v>
      </c>
      <c r="B1957" s="295" t="s">
        <v>640</v>
      </c>
      <c r="C1957" s="295" t="s">
        <v>641</v>
      </c>
      <c r="D1957" s="295" t="s">
        <v>641</v>
      </c>
      <c r="E1957" s="295" t="s">
        <v>7123</v>
      </c>
      <c r="F1957" s="295" t="s">
        <v>7124</v>
      </c>
      <c r="G1957" s="295" t="s">
        <v>1676</v>
      </c>
      <c r="H1957" s="295" t="s">
        <v>1589</v>
      </c>
      <c r="I1957" s="295" t="s">
        <v>1746</v>
      </c>
      <c r="J1957" s="295" t="s">
        <v>632</v>
      </c>
      <c r="K1957" s="295" t="s">
        <v>1603</v>
      </c>
      <c r="L1957" s="287">
        <v>5</v>
      </c>
      <c r="M1957" s="295" t="s">
        <v>171</v>
      </c>
    </row>
    <row r="1958" spans="1:13" ht="15" customHeight="1" x14ac:dyDescent="0.25">
      <c r="A1958" s="295" t="s">
        <v>7125</v>
      </c>
      <c r="B1958" s="295" t="s">
        <v>7125</v>
      </c>
      <c r="C1958" s="295" t="s">
        <v>7126</v>
      </c>
      <c r="D1958" s="295" t="s">
        <v>7126</v>
      </c>
      <c r="E1958" s="295" t="s">
        <v>7123</v>
      </c>
      <c r="F1958" s="295" t="s">
        <v>7124</v>
      </c>
      <c r="G1958" s="295" t="s">
        <v>1678</v>
      </c>
      <c r="H1958" s="295" t="s">
        <v>1589</v>
      </c>
      <c r="I1958" s="295" t="s">
        <v>1746</v>
      </c>
      <c r="J1958" s="295" t="s">
        <v>632</v>
      </c>
      <c r="K1958" s="295" t="s">
        <v>1603</v>
      </c>
      <c r="L1958" s="286">
        <v>5</v>
      </c>
      <c r="M1958" s="295" t="s">
        <v>171</v>
      </c>
    </row>
    <row r="1959" spans="1:13" ht="15" customHeight="1" x14ac:dyDescent="0.25">
      <c r="A1959" s="295" t="s">
        <v>7127</v>
      </c>
      <c r="B1959" s="295" t="s">
        <v>7127</v>
      </c>
      <c r="C1959" s="295" t="s">
        <v>7128</v>
      </c>
      <c r="D1959" s="295" t="s">
        <v>7128</v>
      </c>
      <c r="E1959" s="295" t="s">
        <v>7129</v>
      </c>
      <c r="F1959" s="295" t="s">
        <v>7130</v>
      </c>
      <c r="G1959" s="295" t="s">
        <v>1702</v>
      </c>
      <c r="H1959" s="295" t="s">
        <v>1589</v>
      </c>
      <c r="I1959" s="295" t="s">
        <v>1746</v>
      </c>
      <c r="J1959" s="295" t="s">
        <v>632</v>
      </c>
      <c r="K1959" s="295" t="s">
        <v>1603</v>
      </c>
      <c r="L1959" s="286">
        <v>5</v>
      </c>
      <c r="M1959" s="295" t="s">
        <v>171</v>
      </c>
    </row>
    <row r="1960" spans="1:13" ht="15" customHeight="1" x14ac:dyDescent="0.25">
      <c r="A1960" s="295" t="s">
        <v>7131</v>
      </c>
      <c r="B1960" s="295" t="s">
        <v>7131</v>
      </c>
      <c r="C1960" s="295" t="s">
        <v>7132</v>
      </c>
      <c r="D1960" s="295" t="s">
        <v>7132</v>
      </c>
      <c r="E1960" s="295" t="s">
        <v>7133</v>
      </c>
      <c r="F1960" s="295" t="s">
        <v>7134</v>
      </c>
      <c r="G1960" s="295" t="s">
        <v>1702</v>
      </c>
      <c r="H1960" s="295" t="s">
        <v>1589</v>
      </c>
      <c r="I1960" s="295" t="s">
        <v>1746</v>
      </c>
      <c r="J1960" s="295" t="s">
        <v>632</v>
      </c>
      <c r="K1960" s="295" t="s">
        <v>1603</v>
      </c>
      <c r="L1960" s="286">
        <v>8</v>
      </c>
      <c r="M1960" s="295" t="s">
        <v>171</v>
      </c>
    </row>
    <row r="1961" spans="1:13" ht="15" customHeight="1" x14ac:dyDescent="0.25">
      <c r="A1961" s="295" t="s">
        <v>7135</v>
      </c>
      <c r="B1961" s="295" t="s">
        <v>7135</v>
      </c>
      <c r="C1961" s="295" t="s">
        <v>651</v>
      </c>
      <c r="D1961" s="295" t="s">
        <v>651</v>
      </c>
      <c r="E1961" s="295" t="s">
        <v>7136</v>
      </c>
      <c r="F1961" s="295" t="s">
        <v>7137</v>
      </c>
      <c r="G1961" s="295" t="s">
        <v>168</v>
      </c>
      <c r="H1961" s="295" t="s">
        <v>1589</v>
      </c>
      <c r="I1961" s="295" t="s">
        <v>1714</v>
      </c>
      <c r="J1961" s="295" t="s">
        <v>174</v>
      </c>
      <c r="K1961" s="295" t="s">
        <v>1892</v>
      </c>
      <c r="L1961" s="286">
        <v>2</v>
      </c>
      <c r="M1961" s="295" t="s">
        <v>171</v>
      </c>
    </row>
    <row r="1962" spans="1:13" ht="15" customHeight="1" x14ac:dyDescent="0.25">
      <c r="A1962" s="295" t="s">
        <v>7138</v>
      </c>
      <c r="B1962" s="295" t="s">
        <v>7138</v>
      </c>
      <c r="C1962" s="295" t="s">
        <v>661</v>
      </c>
      <c r="D1962" s="295" t="s">
        <v>661</v>
      </c>
      <c r="E1962" s="295" t="s">
        <v>7139</v>
      </c>
      <c r="F1962" s="295" t="s">
        <v>7140</v>
      </c>
      <c r="G1962" s="295" t="s">
        <v>168</v>
      </c>
      <c r="H1962" s="295" t="s">
        <v>1589</v>
      </c>
      <c r="I1962" s="295" t="s">
        <v>1714</v>
      </c>
      <c r="J1962" s="295" t="s">
        <v>174</v>
      </c>
      <c r="K1962" s="295" t="s">
        <v>1892</v>
      </c>
      <c r="L1962" s="286">
        <v>0</v>
      </c>
      <c r="M1962" s="295" t="s">
        <v>16372</v>
      </c>
    </row>
    <row r="1963" spans="1:13" ht="15" customHeight="1" x14ac:dyDescent="0.25">
      <c r="A1963" s="295" t="s">
        <v>7141</v>
      </c>
      <c r="B1963" s="295" t="s">
        <v>7141</v>
      </c>
      <c r="C1963" s="295" t="s">
        <v>7142</v>
      </c>
      <c r="D1963" s="295" t="s">
        <v>7142</v>
      </c>
      <c r="E1963" s="295" t="s">
        <v>7143</v>
      </c>
      <c r="F1963" s="295" t="s">
        <v>7144</v>
      </c>
      <c r="G1963" s="295" t="s">
        <v>168</v>
      </c>
      <c r="H1963" s="295" t="s">
        <v>1589</v>
      </c>
      <c r="I1963" s="295" t="s">
        <v>1714</v>
      </c>
      <c r="J1963" s="295" t="s">
        <v>174</v>
      </c>
      <c r="K1963" s="295" t="s">
        <v>1892</v>
      </c>
      <c r="L1963" s="286">
        <v>0</v>
      </c>
      <c r="M1963" s="295" t="s">
        <v>16372</v>
      </c>
    </row>
    <row r="1964" spans="1:13" ht="15" customHeight="1" x14ac:dyDescent="0.25">
      <c r="A1964" s="295" t="s">
        <v>7145</v>
      </c>
      <c r="B1964" s="295" t="s">
        <v>7145</v>
      </c>
      <c r="C1964" s="295" t="s">
        <v>7146</v>
      </c>
      <c r="D1964" s="295" t="s">
        <v>7146</v>
      </c>
      <c r="E1964" s="295" t="s">
        <v>7147</v>
      </c>
      <c r="F1964" s="295" t="s">
        <v>7148</v>
      </c>
      <c r="G1964" s="295" t="s">
        <v>168</v>
      </c>
      <c r="H1964" s="295" t="s">
        <v>1589</v>
      </c>
      <c r="I1964" s="295" t="s">
        <v>1714</v>
      </c>
      <c r="J1964" s="295" t="s">
        <v>174</v>
      </c>
      <c r="K1964" s="295" t="s">
        <v>1892</v>
      </c>
      <c r="L1964" s="286">
        <v>2</v>
      </c>
      <c r="M1964" s="295" t="s">
        <v>171</v>
      </c>
    </row>
    <row r="1965" spans="1:13" ht="15" customHeight="1" x14ac:dyDescent="0.25">
      <c r="A1965" s="295" t="s">
        <v>7149</v>
      </c>
      <c r="B1965" s="295" t="s">
        <v>7149</v>
      </c>
      <c r="C1965" s="295" t="s">
        <v>7150</v>
      </c>
      <c r="D1965" s="295" t="s">
        <v>7150</v>
      </c>
      <c r="E1965" s="295" t="s">
        <v>7151</v>
      </c>
      <c r="F1965" s="295" t="s">
        <v>7152</v>
      </c>
      <c r="G1965" s="295" t="s">
        <v>168</v>
      </c>
      <c r="H1965" s="295" t="s">
        <v>1589</v>
      </c>
      <c r="I1965" s="295" t="s">
        <v>1714</v>
      </c>
      <c r="J1965" s="295" t="s">
        <v>174</v>
      </c>
      <c r="K1965" s="295" t="s">
        <v>1892</v>
      </c>
      <c r="L1965" s="286">
        <v>2</v>
      </c>
      <c r="M1965" s="295" t="s">
        <v>171</v>
      </c>
    </row>
    <row r="1966" spans="1:13" ht="15" customHeight="1" x14ac:dyDescent="0.25">
      <c r="A1966" s="295" t="s">
        <v>642</v>
      </c>
      <c r="B1966" s="295" t="s">
        <v>642</v>
      </c>
      <c r="C1966" s="295" t="s">
        <v>643</v>
      </c>
      <c r="D1966" s="295" t="s">
        <v>643</v>
      </c>
      <c r="E1966" s="295" t="s">
        <v>7153</v>
      </c>
      <c r="F1966" s="295" t="s">
        <v>7154</v>
      </c>
      <c r="G1966" s="295" t="s">
        <v>168</v>
      </c>
      <c r="H1966" s="295" t="s">
        <v>1589</v>
      </c>
      <c r="I1966" s="295" t="s">
        <v>1714</v>
      </c>
      <c r="J1966" s="295" t="s">
        <v>174</v>
      </c>
      <c r="K1966" s="295" t="s">
        <v>1892</v>
      </c>
      <c r="L1966" s="286">
        <v>5</v>
      </c>
      <c r="M1966" s="295" t="s">
        <v>171</v>
      </c>
    </row>
    <row r="1967" spans="1:13" ht="15" customHeight="1" x14ac:dyDescent="0.25">
      <c r="A1967" s="295" t="s">
        <v>7155</v>
      </c>
      <c r="B1967" s="295" t="s">
        <v>7155</v>
      </c>
      <c r="C1967" s="295" t="s">
        <v>7156</v>
      </c>
      <c r="D1967" s="295" t="s">
        <v>7156</v>
      </c>
      <c r="E1967" s="295" t="s">
        <v>2184</v>
      </c>
      <c r="F1967" s="295" t="s">
        <v>7157</v>
      </c>
      <c r="G1967" s="295" t="s">
        <v>168</v>
      </c>
      <c r="H1967" s="295" t="s">
        <v>1589</v>
      </c>
      <c r="I1967" s="295" t="s">
        <v>1714</v>
      </c>
      <c r="J1967" s="295" t="s">
        <v>174</v>
      </c>
      <c r="K1967" s="295" t="s">
        <v>1892</v>
      </c>
      <c r="L1967" s="286">
        <v>0</v>
      </c>
      <c r="M1967" s="295" t="s">
        <v>16372</v>
      </c>
    </row>
    <row r="1968" spans="1:13" ht="15" customHeight="1" x14ac:dyDescent="0.25">
      <c r="A1968" s="295" t="s">
        <v>7158</v>
      </c>
      <c r="B1968" s="295" t="s">
        <v>7158</v>
      </c>
      <c r="C1968" s="295" t="s">
        <v>648</v>
      </c>
      <c r="D1968" s="295" t="s">
        <v>648</v>
      </c>
      <c r="E1968" s="295" t="s">
        <v>7159</v>
      </c>
      <c r="F1968" s="295" t="s">
        <v>7160</v>
      </c>
      <c r="G1968" s="295" t="s">
        <v>168</v>
      </c>
      <c r="H1968" s="295" t="s">
        <v>1589</v>
      </c>
      <c r="I1968" s="295" t="s">
        <v>1714</v>
      </c>
      <c r="J1968" s="295" t="s">
        <v>174</v>
      </c>
      <c r="K1968" s="295" t="s">
        <v>1892</v>
      </c>
      <c r="L1968" s="286">
        <v>1</v>
      </c>
      <c r="M1968" s="295" t="s">
        <v>171</v>
      </c>
    </row>
    <row r="1969" spans="1:13" ht="15" customHeight="1" x14ac:dyDescent="0.25">
      <c r="A1969" s="295" t="s">
        <v>7161</v>
      </c>
      <c r="B1969" s="295" t="s">
        <v>7161</v>
      </c>
      <c r="C1969" s="295" t="s">
        <v>7162</v>
      </c>
      <c r="D1969" s="295" t="s">
        <v>7162</v>
      </c>
      <c r="E1969" s="295" t="s">
        <v>6188</v>
      </c>
      <c r="F1969" s="295" t="s">
        <v>7163</v>
      </c>
      <c r="G1969" s="295" t="s">
        <v>168</v>
      </c>
      <c r="H1969" s="295" t="s">
        <v>1589</v>
      </c>
      <c r="I1969" s="295" t="s">
        <v>1714</v>
      </c>
      <c r="J1969" s="295" t="s">
        <v>174</v>
      </c>
      <c r="K1969" s="295" t="s">
        <v>1892</v>
      </c>
      <c r="L1969" s="286">
        <v>0</v>
      </c>
      <c r="M1969" s="295" t="s">
        <v>16372</v>
      </c>
    </row>
    <row r="1970" spans="1:13" ht="15" customHeight="1" x14ac:dyDescent="0.25">
      <c r="A1970" s="297" t="s">
        <v>7164</v>
      </c>
      <c r="B1970" s="295" t="s">
        <v>7164</v>
      </c>
      <c r="C1970" s="295" t="s">
        <v>7165</v>
      </c>
      <c r="D1970" s="295" t="s">
        <v>7165</v>
      </c>
      <c r="E1970" s="295" t="s">
        <v>7166</v>
      </c>
      <c r="F1970" s="295" t="s">
        <v>7167</v>
      </c>
      <c r="G1970" s="295" t="s">
        <v>168</v>
      </c>
      <c r="H1970" s="295" t="s">
        <v>1589</v>
      </c>
      <c r="I1970" s="295" t="s">
        <v>1714</v>
      </c>
      <c r="J1970" s="295" t="s">
        <v>174</v>
      </c>
      <c r="K1970" s="295" t="s">
        <v>1892</v>
      </c>
      <c r="L1970" s="286">
        <v>5</v>
      </c>
      <c r="M1970" s="295" t="s">
        <v>171</v>
      </c>
    </row>
    <row r="1971" spans="1:13" ht="15" customHeight="1" x14ac:dyDescent="0.25">
      <c r="A1971" s="295" t="s">
        <v>7168</v>
      </c>
      <c r="B1971" s="295" t="s">
        <v>7168</v>
      </c>
      <c r="C1971" s="295" t="s">
        <v>7169</v>
      </c>
      <c r="D1971" s="295" t="s">
        <v>7169</v>
      </c>
      <c r="E1971" s="295" t="s">
        <v>7170</v>
      </c>
      <c r="F1971" s="295" t="s">
        <v>7171</v>
      </c>
      <c r="G1971" s="295" t="s">
        <v>1594</v>
      </c>
      <c r="H1971" s="295" t="s">
        <v>1589</v>
      </c>
      <c r="I1971" s="295" t="s">
        <v>1714</v>
      </c>
      <c r="J1971" s="295" t="s">
        <v>174</v>
      </c>
      <c r="L1971" s="286">
        <v>2</v>
      </c>
      <c r="M1971" s="295" t="s">
        <v>171</v>
      </c>
    </row>
    <row r="1972" spans="1:13" ht="15" customHeight="1" x14ac:dyDescent="0.25">
      <c r="A1972" s="295" t="s">
        <v>7172</v>
      </c>
      <c r="B1972" s="295" t="s">
        <v>7172</v>
      </c>
      <c r="C1972" s="295" t="s">
        <v>656</v>
      </c>
      <c r="D1972" s="295" t="s">
        <v>656</v>
      </c>
      <c r="E1972" s="295" t="s">
        <v>7173</v>
      </c>
      <c r="F1972" s="295" t="s">
        <v>7174</v>
      </c>
      <c r="G1972" s="295" t="s">
        <v>168</v>
      </c>
      <c r="H1972" s="295" t="s">
        <v>1589</v>
      </c>
      <c r="I1972" s="295" t="s">
        <v>1714</v>
      </c>
      <c r="J1972" s="295" t="s">
        <v>174</v>
      </c>
      <c r="K1972" s="295" t="s">
        <v>1892</v>
      </c>
      <c r="L1972" s="286">
        <v>2</v>
      </c>
      <c r="M1972" s="295" t="s">
        <v>171</v>
      </c>
    </row>
    <row r="1973" spans="1:13" ht="15" customHeight="1" x14ac:dyDescent="0.25">
      <c r="A1973" s="295" t="s">
        <v>7175</v>
      </c>
      <c r="B1973" s="295" t="s">
        <v>7175</v>
      </c>
      <c r="C1973" s="295" t="s">
        <v>7176</v>
      </c>
      <c r="D1973" s="295" t="s">
        <v>7176</v>
      </c>
      <c r="E1973" s="295" t="s">
        <v>5454</v>
      </c>
      <c r="F1973" s="295" t="s">
        <v>7177</v>
      </c>
      <c r="G1973" s="295" t="s">
        <v>168</v>
      </c>
      <c r="H1973" s="295" t="s">
        <v>1589</v>
      </c>
      <c r="I1973" s="295" t="s">
        <v>1598</v>
      </c>
      <c r="J1973" s="295" t="s">
        <v>180</v>
      </c>
      <c r="K1973" s="295" t="s">
        <v>1603</v>
      </c>
      <c r="L1973" s="286">
        <v>0</v>
      </c>
      <c r="M1973" s="295" t="s">
        <v>16372</v>
      </c>
    </row>
    <row r="1974" spans="1:13" ht="15" customHeight="1" x14ac:dyDescent="0.25">
      <c r="A1974" s="295" t="s">
        <v>7178</v>
      </c>
      <c r="B1974" s="295" t="s">
        <v>7178</v>
      </c>
      <c r="C1974" s="295" t="s">
        <v>7179</v>
      </c>
      <c r="D1974" s="295" t="s">
        <v>7179</v>
      </c>
      <c r="E1974" s="295" t="s">
        <v>3827</v>
      </c>
      <c r="F1974" s="295" t="s">
        <v>7180</v>
      </c>
      <c r="G1974" s="295" t="s">
        <v>1594</v>
      </c>
      <c r="H1974" s="295" t="s">
        <v>1589</v>
      </c>
      <c r="I1974" s="295" t="s">
        <v>1598</v>
      </c>
      <c r="J1974" s="295" t="s">
        <v>180</v>
      </c>
      <c r="L1974" s="286">
        <v>0</v>
      </c>
      <c r="M1974" s="295" t="s">
        <v>16372</v>
      </c>
    </row>
    <row r="1975" spans="1:13" ht="15" customHeight="1" x14ac:dyDescent="0.25">
      <c r="A1975" s="295" t="s">
        <v>7181</v>
      </c>
      <c r="B1975" s="295" t="s">
        <v>7182</v>
      </c>
      <c r="C1975" s="295" t="s">
        <v>7183</v>
      </c>
      <c r="D1975" s="295" t="s">
        <v>7184</v>
      </c>
      <c r="E1975" s="295" t="s">
        <v>7185</v>
      </c>
      <c r="F1975" s="295" t="s">
        <v>7186</v>
      </c>
      <c r="G1975" s="295" t="s">
        <v>1678</v>
      </c>
      <c r="H1975" s="295" t="s">
        <v>1632</v>
      </c>
      <c r="I1975" s="295" t="s">
        <v>1598</v>
      </c>
      <c r="J1975" s="295" t="s">
        <v>177</v>
      </c>
      <c r="K1975" s="295" t="s">
        <v>1603</v>
      </c>
      <c r="L1975" s="286">
        <v>10</v>
      </c>
      <c r="M1975" s="295" t="s">
        <v>171</v>
      </c>
    </row>
    <row r="1976" spans="1:13" ht="15" customHeight="1" x14ac:dyDescent="0.25">
      <c r="A1976" s="295" t="s">
        <v>646</v>
      </c>
      <c r="B1976" s="295" t="s">
        <v>646</v>
      </c>
      <c r="C1976" s="295" t="s">
        <v>645</v>
      </c>
      <c r="D1976" s="295" t="s">
        <v>645</v>
      </c>
      <c r="E1976" s="295" t="s">
        <v>7188</v>
      </c>
      <c r="F1976" s="295" t="s">
        <v>7189</v>
      </c>
      <c r="G1976" s="295" t="s">
        <v>1676</v>
      </c>
      <c r="H1976" s="295" t="s">
        <v>1589</v>
      </c>
      <c r="I1976" s="295" t="s">
        <v>1598</v>
      </c>
      <c r="J1976" s="295" t="s">
        <v>177</v>
      </c>
      <c r="K1976" s="295" t="s">
        <v>1603</v>
      </c>
      <c r="L1976" s="287">
        <v>2</v>
      </c>
      <c r="M1976" s="295" t="s">
        <v>171</v>
      </c>
    </row>
    <row r="1977" spans="1:13" ht="15" customHeight="1" x14ac:dyDescent="0.25">
      <c r="A1977" s="295" t="s">
        <v>644</v>
      </c>
      <c r="B1977" s="295" t="s">
        <v>644</v>
      </c>
      <c r="C1977" s="295" t="s">
        <v>7191</v>
      </c>
      <c r="D1977" s="295" t="s">
        <v>7191</v>
      </c>
      <c r="E1977" s="295" t="s">
        <v>7188</v>
      </c>
      <c r="F1977" s="295" t="s">
        <v>7189</v>
      </c>
      <c r="G1977" s="295" t="s">
        <v>1678</v>
      </c>
      <c r="H1977" s="295" t="s">
        <v>1589</v>
      </c>
      <c r="I1977" s="295" t="s">
        <v>1598</v>
      </c>
      <c r="J1977" s="295" t="s">
        <v>177</v>
      </c>
      <c r="K1977" s="295" t="s">
        <v>1603</v>
      </c>
      <c r="L1977" s="286">
        <v>2</v>
      </c>
      <c r="M1977" s="295" t="s">
        <v>171</v>
      </c>
    </row>
    <row r="1978" spans="1:13" ht="15" customHeight="1" x14ac:dyDescent="0.25">
      <c r="A1978" s="295" t="s">
        <v>7187</v>
      </c>
      <c r="B1978" s="295" t="s">
        <v>7182</v>
      </c>
      <c r="C1978" s="295" t="s">
        <v>7184</v>
      </c>
      <c r="D1978" s="295" t="s">
        <v>7184</v>
      </c>
      <c r="E1978" s="295" t="s">
        <v>7185</v>
      </c>
      <c r="F1978" s="295" t="s">
        <v>7186</v>
      </c>
      <c r="G1978" s="295" t="s">
        <v>1678</v>
      </c>
      <c r="H1978" s="295" t="s">
        <v>1589</v>
      </c>
      <c r="I1978" s="295" t="s">
        <v>1598</v>
      </c>
      <c r="J1978" s="295" t="s">
        <v>177</v>
      </c>
      <c r="K1978" s="295" t="s">
        <v>1603</v>
      </c>
      <c r="L1978" s="286">
        <v>10</v>
      </c>
      <c r="M1978" s="295" t="s">
        <v>171</v>
      </c>
    </row>
    <row r="1979" spans="1:13" ht="15" customHeight="1" x14ac:dyDescent="0.25">
      <c r="A1979" s="295" t="s">
        <v>7193</v>
      </c>
      <c r="B1979" s="295" t="s">
        <v>7182</v>
      </c>
      <c r="C1979" s="295" t="s">
        <v>7195</v>
      </c>
      <c r="D1979" s="295" t="s">
        <v>7184</v>
      </c>
      <c r="E1979" s="295" t="s">
        <v>2378</v>
      </c>
      <c r="F1979" s="295" t="s">
        <v>7186</v>
      </c>
      <c r="G1979" s="295" t="s">
        <v>168</v>
      </c>
      <c r="H1979" s="295" t="s">
        <v>1632</v>
      </c>
      <c r="I1979" s="295" t="s">
        <v>1598</v>
      </c>
      <c r="J1979" s="295" t="s">
        <v>177</v>
      </c>
      <c r="K1979" s="295" t="s">
        <v>1603</v>
      </c>
      <c r="L1979" s="287">
        <v>10</v>
      </c>
      <c r="M1979" s="295" t="s">
        <v>171</v>
      </c>
    </row>
    <row r="1980" spans="1:13" ht="15" customHeight="1" x14ac:dyDescent="0.25">
      <c r="A1980" s="295" t="s">
        <v>7196</v>
      </c>
      <c r="B1980" s="295" t="s">
        <v>7196</v>
      </c>
      <c r="C1980" s="295" t="s">
        <v>7197</v>
      </c>
      <c r="D1980" s="295" t="s">
        <v>7197</v>
      </c>
      <c r="E1980" s="295" t="s">
        <v>1618</v>
      </c>
      <c r="F1980" s="295" t="s">
        <v>7198</v>
      </c>
      <c r="G1980" s="295" t="s">
        <v>1594</v>
      </c>
      <c r="H1980" s="295" t="s">
        <v>1589</v>
      </c>
      <c r="I1980" s="295" t="s">
        <v>1598</v>
      </c>
      <c r="J1980" s="295" t="s">
        <v>177</v>
      </c>
      <c r="L1980" s="286">
        <v>4</v>
      </c>
      <c r="M1980" s="295" t="s">
        <v>171</v>
      </c>
    </row>
    <row r="1981" spans="1:13" ht="15" customHeight="1" x14ac:dyDescent="0.25">
      <c r="A1981" s="295" t="s">
        <v>7199</v>
      </c>
      <c r="B1981" s="295" t="s">
        <v>7200</v>
      </c>
      <c r="C1981" s="295" t="s">
        <v>7201</v>
      </c>
      <c r="D1981" s="295" t="s">
        <v>7202</v>
      </c>
      <c r="E1981" s="295" t="s">
        <v>7203</v>
      </c>
      <c r="F1981" s="295" t="s">
        <v>7204</v>
      </c>
      <c r="G1981" s="295" t="s">
        <v>168</v>
      </c>
      <c r="H1981" s="295" t="s">
        <v>1632</v>
      </c>
      <c r="I1981" s="295" t="s">
        <v>1714</v>
      </c>
      <c r="J1981" s="295" t="s">
        <v>174</v>
      </c>
      <c r="K1981" s="295" t="s">
        <v>1892</v>
      </c>
      <c r="L1981" s="286">
        <v>8</v>
      </c>
      <c r="M1981" s="295" t="s">
        <v>171</v>
      </c>
    </row>
    <row r="1982" spans="1:13" ht="15" customHeight="1" x14ac:dyDescent="0.25">
      <c r="A1982" s="295" t="s">
        <v>7206</v>
      </c>
      <c r="B1982" s="295" t="s">
        <v>7207</v>
      </c>
      <c r="C1982" s="295" t="s">
        <v>7208</v>
      </c>
      <c r="D1982" s="295" t="s">
        <v>7209</v>
      </c>
      <c r="E1982" s="295" t="s">
        <v>7210</v>
      </c>
      <c r="F1982" s="295" t="s">
        <v>7211</v>
      </c>
      <c r="G1982" s="295" t="s">
        <v>168</v>
      </c>
      <c r="H1982" s="295" t="s">
        <v>1632</v>
      </c>
      <c r="I1982" s="295" t="s">
        <v>1714</v>
      </c>
      <c r="J1982" s="295" t="s">
        <v>174</v>
      </c>
      <c r="K1982" s="295" t="s">
        <v>1892</v>
      </c>
      <c r="L1982" s="286">
        <v>8</v>
      </c>
      <c r="M1982" s="295" t="s">
        <v>171</v>
      </c>
    </row>
    <row r="1983" spans="1:13" ht="15" customHeight="1" x14ac:dyDescent="0.25">
      <c r="A1983" s="295" t="s">
        <v>7212</v>
      </c>
      <c r="B1983" s="295" t="s">
        <v>7213</v>
      </c>
      <c r="C1983" s="295" t="s">
        <v>7214</v>
      </c>
      <c r="D1983" s="295" t="s">
        <v>7215</v>
      </c>
      <c r="E1983" s="295" t="s">
        <v>1880</v>
      </c>
      <c r="F1983" s="295" t="s">
        <v>7216</v>
      </c>
      <c r="G1983" s="295" t="s">
        <v>1594</v>
      </c>
      <c r="H1983" s="295" t="s">
        <v>1632</v>
      </c>
      <c r="I1983" s="295" t="s">
        <v>1714</v>
      </c>
      <c r="J1983" s="295" t="s">
        <v>174</v>
      </c>
      <c r="L1983" s="286">
        <v>8</v>
      </c>
      <c r="M1983" s="295" t="s">
        <v>171</v>
      </c>
    </row>
    <row r="1984" spans="1:13" ht="15" customHeight="1" x14ac:dyDescent="0.25">
      <c r="A1984" s="295" t="s">
        <v>7217</v>
      </c>
      <c r="B1984" s="295" t="s">
        <v>7217</v>
      </c>
      <c r="C1984" s="295" t="s">
        <v>7218</v>
      </c>
      <c r="D1984" s="295" t="s">
        <v>7218</v>
      </c>
      <c r="E1984" s="295" t="s">
        <v>1606</v>
      </c>
      <c r="F1984" s="295" t="s">
        <v>7219</v>
      </c>
      <c r="G1984" s="295" t="s">
        <v>1594</v>
      </c>
      <c r="H1984" s="295" t="s">
        <v>1589</v>
      </c>
      <c r="I1984" s="295" t="s">
        <v>1598</v>
      </c>
      <c r="J1984" s="295" t="s">
        <v>214</v>
      </c>
      <c r="L1984" s="286">
        <v>0</v>
      </c>
      <c r="M1984" s="295" t="s">
        <v>16372</v>
      </c>
    </row>
    <row r="1985" spans="1:13" ht="15" customHeight="1" x14ac:dyDescent="0.25">
      <c r="A1985" s="295" t="s">
        <v>7220</v>
      </c>
      <c r="B1985" s="295" t="s">
        <v>7220</v>
      </c>
      <c r="C1985" s="295" t="s">
        <v>7221</v>
      </c>
      <c r="D1985" s="295" t="s">
        <v>7221</v>
      </c>
      <c r="E1985" s="295" t="s">
        <v>1606</v>
      </c>
      <c r="F1985" s="295" t="s">
        <v>7222</v>
      </c>
      <c r="G1985" s="295" t="s">
        <v>168</v>
      </c>
      <c r="H1985" s="295" t="s">
        <v>1589</v>
      </c>
      <c r="I1985" s="295" t="s">
        <v>1598</v>
      </c>
      <c r="J1985" s="295" t="s">
        <v>214</v>
      </c>
      <c r="K1985" s="295" t="s">
        <v>2253</v>
      </c>
      <c r="L1985" s="286">
        <v>0</v>
      </c>
      <c r="M1985" s="295" t="s">
        <v>16372</v>
      </c>
    </row>
    <row r="1986" spans="1:13" ht="15" customHeight="1" x14ac:dyDescent="0.25">
      <c r="A1986" s="295" t="s">
        <v>7223</v>
      </c>
      <c r="B1986" s="295" t="s">
        <v>7223</v>
      </c>
      <c r="C1986" s="295" t="s">
        <v>7224</v>
      </c>
      <c r="D1986" s="295" t="s">
        <v>7224</v>
      </c>
      <c r="E1986" s="295" t="s">
        <v>5564</v>
      </c>
      <c r="F1986" s="295" t="s">
        <v>7225</v>
      </c>
      <c r="G1986" s="295" t="s">
        <v>168</v>
      </c>
      <c r="H1986" s="295" t="s">
        <v>1589</v>
      </c>
      <c r="I1986" s="295" t="s">
        <v>1598</v>
      </c>
      <c r="J1986" s="295" t="s">
        <v>177</v>
      </c>
      <c r="K1986" s="295" t="s">
        <v>1603</v>
      </c>
      <c r="L1986" s="286">
        <v>1</v>
      </c>
      <c r="M1986" s="295" t="s">
        <v>171</v>
      </c>
    </row>
    <row r="1987" spans="1:13" ht="15" customHeight="1" x14ac:dyDescent="0.25">
      <c r="A1987" s="274" t="s">
        <v>5435</v>
      </c>
      <c r="B1987" s="295" t="s">
        <v>5433</v>
      </c>
      <c r="C1987" s="268" t="s">
        <v>7226</v>
      </c>
      <c r="D1987" s="268" t="s">
        <v>5434</v>
      </c>
      <c r="E1987" s="268" t="s">
        <v>1606</v>
      </c>
      <c r="F1987" s="268" t="s">
        <v>5432</v>
      </c>
      <c r="G1987" s="295" t="s">
        <v>168</v>
      </c>
      <c r="H1987" s="268" t="s">
        <v>1632</v>
      </c>
      <c r="I1987" s="268" t="s">
        <v>1598</v>
      </c>
      <c r="J1987" s="268" t="s">
        <v>177</v>
      </c>
      <c r="K1987" s="268" t="s">
        <v>1603</v>
      </c>
      <c r="L1987" s="290">
        <v>1</v>
      </c>
      <c r="M1987" s="295" t="s">
        <v>171</v>
      </c>
    </row>
    <row r="1988" spans="1:13" ht="15" customHeight="1" x14ac:dyDescent="0.25">
      <c r="A1988" s="295" t="s">
        <v>653</v>
      </c>
      <c r="B1988" s="295" t="s">
        <v>653</v>
      </c>
      <c r="C1988" s="295" t="s">
        <v>654</v>
      </c>
      <c r="D1988" s="295" t="s">
        <v>654</v>
      </c>
      <c r="E1988" s="295" t="s">
        <v>1606</v>
      </c>
      <c r="F1988" s="295" t="s">
        <v>7227</v>
      </c>
      <c r="G1988" s="295" t="s">
        <v>168</v>
      </c>
      <c r="H1988" s="295" t="s">
        <v>1589</v>
      </c>
      <c r="I1988" s="295" t="s">
        <v>1598</v>
      </c>
      <c r="J1988" s="295" t="s">
        <v>177</v>
      </c>
      <c r="K1988" s="295" t="s">
        <v>1603</v>
      </c>
      <c r="L1988" s="286">
        <v>2</v>
      </c>
      <c r="M1988" s="295" t="s">
        <v>171</v>
      </c>
    </row>
    <row r="1989" spans="1:13" ht="15" customHeight="1" x14ac:dyDescent="0.25">
      <c r="A1989" s="295" t="s">
        <v>7228</v>
      </c>
      <c r="B1989" s="295" t="s">
        <v>7228</v>
      </c>
      <c r="C1989" s="295" t="s">
        <v>655</v>
      </c>
      <c r="D1989" s="295" t="s">
        <v>655</v>
      </c>
      <c r="E1989" s="295" t="s">
        <v>1880</v>
      </c>
      <c r="F1989" s="295" t="s">
        <v>7229</v>
      </c>
      <c r="G1989" s="295" t="s">
        <v>168</v>
      </c>
      <c r="H1989" s="295" t="s">
        <v>1589</v>
      </c>
      <c r="I1989" s="295" t="s">
        <v>1598</v>
      </c>
      <c r="J1989" s="295" t="s">
        <v>177</v>
      </c>
      <c r="K1989" s="295" t="s">
        <v>1603</v>
      </c>
      <c r="L1989" s="286">
        <v>5</v>
      </c>
      <c r="M1989" s="295" t="s">
        <v>171</v>
      </c>
    </row>
    <row r="1990" spans="1:13" ht="15" customHeight="1" x14ac:dyDescent="0.25">
      <c r="A1990" s="295" t="s">
        <v>7230</v>
      </c>
      <c r="B1990" s="295" t="s">
        <v>7230</v>
      </c>
      <c r="C1990" s="295" t="s">
        <v>647</v>
      </c>
      <c r="D1990" s="295" t="s">
        <v>647</v>
      </c>
      <c r="E1990" s="295" t="s">
        <v>1606</v>
      </c>
      <c r="F1990" s="295" t="s">
        <v>7231</v>
      </c>
      <c r="G1990" s="295" t="s">
        <v>1594</v>
      </c>
      <c r="H1990" s="295" t="s">
        <v>1589</v>
      </c>
      <c r="I1990" s="295" t="s">
        <v>1598</v>
      </c>
      <c r="J1990" s="295" t="s">
        <v>177</v>
      </c>
      <c r="L1990" s="286">
        <v>2</v>
      </c>
      <c r="M1990" s="295" t="s">
        <v>171</v>
      </c>
    </row>
    <row r="1991" spans="1:13" ht="15" customHeight="1" x14ac:dyDescent="0.25">
      <c r="A1991" s="295" t="s">
        <v>7232</v>
      </c>
      <c r="B1991" s="295" t="s">
        <v>7232</v>
      </c>
      <c r="C1991" s="295" t="s">
        <v>7233</v>
      </c>
      <c r="D1991" s="295" t="s">
        <v>7233</v>
      </c>
      <c r="E1991" s="295" t="s">
        <v>4539</v>
      </c>
      <c r="F1991" s="295" t="s">
        <v>7225</v>
      </c>
      <c r="G1991" s="295" t="s">
        <v>168</v>
      </c>
      <c r="H1991" s="295" t="s">
        <v>1589</v>
      </c>
      <c r="I1991" s="295" t="s">
        <v>1598</v>
      </c>
      <c r="J1991" s="295" t="s">
        <v>177</v>
      </c>
      <c r="K1991" s="295" t="s">
        <v>1603</v>
      </c>
      <c r="L1991" s="286">
        <v>1</v>
      </c>
      <c r="M1991" s="295" t="s">
        <v>171</v>
      </c>
    </row>
    <row r="1992" spans="1:13" ht="15" customHeight="1" x14ac:dyDescent="0.25">
      <c r="A1992" s="295" t="s">
        <v>7234</v>
      </c>
      <c r="B1992" s="295" t="s">
        <v>7234</v>
      </c>
      <c r="C1992" s="295" t="s">
        <v>7235</v>
      </c>
      <c r="D1992" s="295" t="s">
        <v>7235</v>
      </c>
      <c r="E1992" s="295" t="s">
        <v>7236</v>
      </c>
      <c r="F1992" s="295" t="s">
        <v>7237</v>
      </c>
      <c r="G1992" s="295" t="s">
        <v>168</v>
      </c>
      <c r="H1992" s="295" t="s">
        <v>1589</v>
      </c>
      <c r="I1992" s="295" t="s">
        <v>1714</v>
      </c>
      <c r="J1992" s="295" t="s">
        <v>7238</v>
      </c>
      <c r="K1992" s="295" t="s">
        <v>1603</v>
      </c>
      <c r="L1992" s="286">
        <v>9</v>
      </c>
      <c r="M1992" s="295" t="s">
        <v>171</v>
      </c>
    </row>
    <row r="1993" spans="1:13" ht="15" customHeight="1" x14ac:dyDescent="0.25">
      <c r="A1993" s="295" t="s">
        <v>7239</v>
      </c>
      <c r="B1993" s="295" t="s">
        <v>7239</v>
      </c>
      <c r="C1993" s="295" t="s">
        <v>7240</v>
      </c>
      <c r="D1993" s="295" t="s">
        <v>7240</v>
      </c>
      <c r="E1993" s="295" t="s">
        <v>1696</v>
      </c>
      <c r="F1993" s="295" t="s">
        <v>7241</v>
      </c>
      <c r="G1993" s="295" t="s">
        <v>168</v>
      </c>
      <c r="H1993" s="295" t="s">
        <v>1589</v>
      </c>
      <c r="I1993" s="295" t="s">
        <v>1714</v>
      </c>
      <c r="J1993" s="295" t="s">
        <v>7238</v>
      </c>
      <c r="K1993" s="295" t="s">
        <v>1603</v>
      </c>
      <c r="L1993" s="286">
        <v>9</v>
      </c>
      <c r="M1993" s="295" t="s">
        <v>171</v>
      </c>
    </row>
    <row r="1994" spans="1:13" ht="15" customHeight="1" x14ac:dyDescent="0.25">
      <c r="A1994" s="295" t="s">
        <v>7242</v>
      </c>
      <c r="B1994" s="295" t="s">
        <v>7242</v>
      </c>
      <c r="C1994" s="295" t="s">
        <v>7243</v>
      </c>
      <c r="D1994" s="295" t="s">
        <v>7243</v>
      </c>
      <c r="E1994" s="295" t="s">
        <v>1606</v>
      </c>
      <c r="F1994" s="295" t="s">
        <v>7244</v>
      </c>
      <c r="G1994" s="295" t="s">
        <v>168</v>
      </c>
      <c r="H1994" s="295" t="s">
        <v>1589</v>
      </c>
      <c r="I1994" s="295" t="s">
        <v>1714</v>
      </c>
      <c r="J1994" s="295" t="s">
        <v>7238</v>
      </c>
      <c r="K1994" s="295" t="s">
        <v>1603</v>
      </c>
      <c r="L1994" s="286">
        <v>9</v>
      </c>
      <c r="M1994" s="295" t="s">
        <v>171</v>
      </c>
    </row>
    <row r="1995" spans="1:13" ht="15" customHeight="1" x14ac:dyDescent="0.25">
      <c r="A1995" s="295" t="s">
        <v>7245</v>
      </c>
      <c r="B1995" s="295" t="s">
        <v>7245</v>
      </c>
      <c r="C1995" s="295" t="s">
        <v>7246</v>
      </c>
      <c r="D1995" s="295" t="s">
        <v>7246</v>
      </c>
      <c r="E1995" s="295" t="s">
        <v>7247</v>
      </c>
      <c r="F1995" s="295" t="s">
        <v>7248</v>
      </c>
      <c r="G1995" s="295" t="s">
        <v>168</v>
      </c>
      <c r="H1995" s="295" t="s">
        <v>1589</v>
      </c>
      <c r="I1995" s="295" t="s">
        <v>1714</v>
      </c>
      <c r="J1995" s="295" t="s">
        <v>7238</v>
      </c>
      <c r="K1995" s="295" t="s">
        <v>1603</v>
      </c>
      <c r="L1995" s="286">
        <v>9</v>
      </c>
      <c r="M1995" s="295" t="s">
        <v>171</v>
      </c>
    </row>
    <row r="1996" spans="1:13" ht="15" customHeight="1" x14ac:dyDescent="0.25">
      <c r="A1996" s="295" t="s">
        <v>7249</v>
      </c>
      <c r="B1996" s="295" t="s">
        <v>7249</v>
      </c>
      <c r="C1996" s="295" t="s">
        <v>7250</v>
      </c>
      <c r="D1996" s="295" t="s">
        <v>7250</v>
      </c>
      <c r="E1996" s="295" t="s">
        <v>1606</v>
      </c>
      <c r="F1996" s="295" t="s">
        <v>7251</v>
      </c>
      <c r="G1996" s="295" t="s">
        <v>1594</v>
      </c>
      <c r="H1996" s="295" t="s">
        <v>1589</v>
      </c>
      <c r="I1996" s="295" t="s">
        <v>1714</v>
      </c>
      <c r="J1996" s="295" t="s">
        <v>7238</v>
      </c>
      <c r="L1996" s="286">
        <v>9</v>
      </c>
      <c r="M1996" s="295" t="s">
        <v>171</v>
      </c>
    </row>
    <row r="1997" spans="1:13" ht="15" customHeight="1" x14ac:dyDescent="0.25">
      <c r="A1997" s="295" t="s">
        <v>649</v>
      </c>
      <c r="B1997" s="295" t="s">
        <v>649</v>
      </c>
      <c r="C1997" s="295" t="s">
        <v>650</v>
      </c>
      <c r="D1997" s="295" t="s">
        <v>650</v>
      </c>
      <c r="E1997" s="295" t="s">
        <v>7252</v>
      </c>
      <c r="F1997" s="295" t="s">
        <v>7253</v>
      </c>
      <c r="G1997" s="295" t="s">
        <v>1676</v>
      </c>
      <c r="H1997" s="295" t="s">
        <v>1589</v>
      </c>
      <c r="I1997" s="295" t="s">
        <v>1714</v>
      </c>
      <c r="J1997" s="295" t="s">
        <v>231</v>
      </c>
      <c r="K1997" s="295" t="s">
        <v>1892</v>
      </c>
      <c r="L1997" s="287">
        <v>10</v>
      </c>
      <c r="M1997" s="295" t="s">
        <v>171</v>
      </c>
    </row>
    <row r="1998" spans="1:13" ht="15" customHeight="1" x14ac:dyDescent="0.25">
      <c r="A1998" s="295" t="s">
        <v>7254</v>
      </c>
      <c r="B1998" s="295" t="s">
        <v>7254</v>
      </c>
      <c r="C1998" s="295" t="s">
        <v>7255</v>
      </c>
      <c r="D1998" s="295" t="s">
        <v>7255</v>
      </c>
      <c r="E1998" s="295" t="s">
        <v>7252</v>
      </c>
      <c r="F1998" s="295" t="s">
        <v>7253</v>
      </c>
      <c r="G1998" s="295" t="s">
        <v>1678</v>
      </c>
      <c r="H1998" s="295" t="s">
        <v>1589</v>
      </c>
      <c r="I1998" s="295" t="s">
        <v>1714</v>
      </c>
      <c r="J1998" s="295" t="s">
        <v>231</v>
      </c>
      <c r="K1998" s="295" t="s">
        <v>1892</v>
      </c>
      <c r="L1998" s="286">
        <v>10</v>
      </c>
      <c r="M1998" s="295" t="s">
        <v>171</v>
      </c>
    </row>
    <row r="1999" spans="1:13" ht="15" customHeight="1" x14ac:dyDescent="0.25">
      <c r="A1999" s="295" t="s">
        <v>7256</v>
      </c>
      <c r="B1999" s="295" t="s">
        <v>7256</v>
      </c>
      <c r="C1999" s="295" t="s">
        <v>652</v>
      </c>
      <c r="D1999" s="295" t="s">
        <v>652</v>
      </c>
      <c r="E1999" s="295" t="s">
        <v>1606</v>
      </c>
      <c r="F1999" s="295" t="s">
        <v>7257</v>
      </c>
      <c r="G1999" s="295" t="s">
        <v>1594</v>
      </c>
      <c r="H1999" s="295" t="s">
        <v>1589</v>
      </c>
      <c r="I1999" s="295" t="s">
        <v>1714</v>
      </c>
      <c r="J1999" s="295" t="s">
        <v>231</v>
      </c>
      <c r="L1999" s="286">
        <v>10</v>
      </c>
      <c r="M1999" s="295" t="s">
        <v>171</v>
      </c>
    </row>
    <row r="2000" spans="1:13" ht="15" customHeight="1" x14ac:dyDescent="0.25">
      <c r="A2000" s="295" t="s">
        <v>7258</v>
      </c>
      <c r="B2000" s="295" t="s">
        <v>7258</v>
      </c>
      <c r="C2000" s="295" t="s">
        <v>7259</v>
      </c>
      <c r="D2000" s="295" t="s">
        <v>7259</v>
      </c>
      <c r="E2000" s="295" t="s">
        <v>2665</v>
      </c>
      <c r="F2000" s="295" t="s">
        <v>7260</v>
      </c>
      <c r="G2000" s="295" t="s">
        <v>168</v>
      </c>
      <c r="H2000" s="295" t="s">
        <v>1589</v>
      </c>
      <c r="I2000" s="295" t="s">
        <v>1714</v>
      </c>
      <c r="J2000" s="295" t="s">
        <v>231</v>
      </c>
      <c r="K2000" s="295" t="s">
        <v>1892</v>
      </c>
      <c r="L2000" s="286">
        <v>9</v>
      </c>
      <c r="M2000" s="295" t="s">
        <v>171</v>
      </c>
    </row>
    <row r="2001" spans="1:13" ht="15" customHeight="1" x14ac:dyDescent="0.25">
      <c r="A2001" s="295" t="s">
        <v>7261</v>
      </c>
      <c r="B2001" s="295" t="s">
        <v>7261</v>
      </c>
      <c r="C2001" s="295" t="s">
        <v>7262</v>
      </c>
      <c r="D2001" s="295" t="s">
        <v>7262</v>
      </c>
      <c r="E2001" s="295" t="s">
        <v>1606</v>
      </c>
      <c r="F2001" s="295" t="s">
        <v>7263</v>
      </c>
      <c r="G2001" s="295" t="s">
        <v>1676</v>
      </c>
      <c r="H2001" s="295" t="s">
        <v>1589</v>
      </c>
      <c r="I2001" s="295" t="s">
        <v>1714</v>
      </c>
      <c r="J2001" s="295" t="s">
        <v>231</v>
      </c>
      <c r="K2001" s="295" t="s">
        <v>1892</v>
      </c>
      <c r="L2001" s="286">
        <v>10</v>
      </c>
      <c r="M2001" s="295" t="s">
        <v>171</v>
      </c>
    </row>
    <row r="2002" spans="1:13" ht="15" customHeight="1" x14ac:dyDescent="0.25">
      <c r="A2002" s="295" t="s">
        <v>7264</v>
      </c>
      <c r="B2002" s="295" t="s">
        <v>7264</v>
      </c>
      <c r="C2002" s="295" t="s">
        <v>7265</v>
      </c>
      <c r="D2002" s="295" t="s">
        <v>7265</v>
      </c>
      <c r="E2002" s="295" t="s">
        <v>7266</v>
      </c>
      <c r="F2002" s="295" t="s">
        <v>7263</v>
      </c>
      <c r="G2002" s="295" t="s">
        <v>1678</v>
      </c>
      <c r="H2002" s="295" t="s">
        <v>1589</v>
      </c>
      <c r="I2002" s="295" t="s">
        <v>1714</v>
      </c>
      <c r="J2002" s="295" t="s">
        <v>231</v>
      </c>
      <c r="K2002" s="295" t="s">
        <v>1892</v>
      </c>
      <c r="L2002" s="286">
        <v>10</v>
      </c>
      <c r="M2002" s="295" t="s">
        <v>171</v>
      </c>
    </row>
    <row r="2003" spans="1:13" ht="15" customHeight="1" x14ac:dyDescent="0.25">
      <c r="A2003" s="295" t="s">
        <v>7267</v>
      </c>
      <c r="B2003" s="295" t="s">
        <v>7267</v>
      </c>
      <c r="C2003" s="295" t="s">
        <v>7268</v>
      </c>
      <c r="D2003" s="295" t="s">
        <v>7268</v>
      </c>
      <c r="E2003" s="295" t="s">
        <v>1606</v>
      </c>
      <c r="F2003" s="295" t="s">
        <v>7269</v>
      </c>
      <c r="G2003" s="295" t="s">
        <v>168</v>
      </c>
      <c r="H2003" s="295" t="s">
        <v>1589</v>
      </c>
      <c r="I2003" s="295" t="s">
        <v>1714</v>
      </c>
      <c r="J2003" s="295" t="s">
        <v>231</v>
      </c>
      <c r="K2003" s="295" t="s">
        <v>1892</v>
      </c>
      <c r="L2003" s="286">
        <v>7</v>
      </c>
      <c r="M2003" s="295" t="s">
        <v>171</v>
      </c>
    </row>
    <row r="2004" spans="1:13" ht="15" customHeight="1" x14ac:dyDescent="0.25">
      <c r="A2004" s="295" t="s">
        <v>657</v>
      </c>
      <c r="B2004" s="295" t="s">
        <v>657</v>
      </c>
      <c r="C2004" s="295" t="s">
        <v>658</v>
      </c>
      <c r="D2004" s="295" t="s">
        <v>658</v>
      </c>
      <c r="E2004" s="295" t="s">
        <v>7270</v>
      </c>
      <c r="F2004" s="295" t="s">
        <v>7271</v>
      </c>
      <c r="G2004" s="295" t="s">
        <v>168</v>
      </c>
      <c r="H2004" s="295" t="s">
        <v>1589</v>
      </c>
      <c r="I2004" s="295" t="s">
        <v>1714</v>
      </c>
      <c r="J2004" s="295" t="s">
        <v>231</v>
      </c>
      <c r="K2004" s="295" t="s">
        <v>1892</v>
      </c>
      <c r="L2004" s="286">
        <v>10</v>
      </c>
      <c r="M2004" s="295" t="s">
        <v>171</v>
      </c>
    </row>
    <row r="2005" spans="1:13" ht="15" customHeight="1" x14ac:dyDescent="0.25">
      <c r="A2005" s="295" t="s">
        <v>659</v>
      </c>
      <c r="B2005" s="295" t="s">
        <v>659</v>
      </c>
      <c r="C2005" s="295" t="s">
        <v>660</v>
      </c>
      <c r="D2005" s="295" t="s">
        <v>660</v>
      </c>
      <c r="E2005" s="295" t="s">
        <v>7272</v>
      </c>
      <c r="F2005" s="295" t="s">
        <v>7273</v>
      </c>
      <c r="G2005" s="295" t="s">
        <v>168</v>
      </c>
      <c r="H2005" s="295" t="s">
        <v>1589</v>
      </c>
      <c r="I2005" s="295" t="s">
        <v>1598</v>
      </c>
      <c r="J2005" s="295" t="s">
        <v>662</v>
      </c>
      <c r="K2005" s="295" t="s">
        <v>1603</v>
      </c>
      <c r="L2005" s="286">
        <v>0</v>
      </c>
      <c r="M2005" s="295" t="s">
        <v>16372</v>
      </c>
    </row>
    <row r="2006" spans="1:13" ht="15" customHeight="1" x14ac:dyDescent="0.25">
      <c r="A2006" s="295" t="s">
        <v>7274</v>
      </c>
      <c r="B2006" s="295" t="s">
        <v>7274</v>
      </c>
      <c r="C2006" s="295" t="s">
        <v>7275</v>
      </c>
      <c r="D2006" s="295" t="s">
        <v>7275</v>
      </c>
      <c r="E2006" s="295" t="s">
        <v>7272</v>
      </c>
      <c r="F2006" s="295" t="s">
        <v>7276</v>
      </c>
      <c r="G2006" s="295" t="s">
        <v>168</v>
      </c>
      <c r="H2006" s="295" t="s">
        <v>1589</v>
      </c>
      <c r="I2006" s="295" t="s">
        <v>1598</v>
      </c>
      <c r="J2006" s="295" t="s">
        <v>662</v>
      </c>
      <c r="K2006" s="295" t="s">
        <v>1603</v>
      </c>
      <c r="L2006" s="286">
        <v>0</v>
      </c>
      <c r="M2006" s="295" t="s">
        <v>16372</v>
      </c>
    </row>
    <row r="2007" spans="1:13" ht="15" customHeight="1" x14ac:dyDescent="0.25">
      <c r="A2007" s="295" t="s">
        <v>7277</v>
      </c>
      <c r="B2007" s="295" t="s">
        <v>7277</v>
      </c>
      <c r="C2007" s="295" t="s">
        <v>7278</v>
      </c>
      <c r="D2007" s="295" t="s">
        <v>7278</v>
      </c>
      <c r="E2007" s="295" t="s">
        <v>5381</v>
      </c>
      <c r="F2007" s="295" t="s">
        <v>7279</v>
      </c>
      <c r="G2007" s="295" t="s">
        <v>1594</v>
      </c>
      <c r="H2007" s="295" t="s">
        <v>1589</v>
      </c>
      <c r="I2007" s="295" t="s">
        <v>1598</v>
      </c>
      <c r="J2007" s="295" t="s">
        <v>662</v>
      </c>
      <c r="L2007" s="286">
        <v>0</v>
      </c>
      <c r="M2007" s="295" t="s">
        <v>16372</v>
      </c>
    </row>
    <row r="2008" spans="1:13" ht="15" customHeight="1" x14ac:dyDescent="0.25">
      <c r="A2008" s="295" t="s">
        <v>7280</v>
      </c>
      <c r="B2008" s="295" t="s">
        <v>7280</v>
      </c>
      <c r="C2008" s="295" t="s">
        <v>7281</v>
      </c>
      <c r="D2008" s="295" t="s">
        <v>7281</v>
      </c>
      <c r="E2008" s="295" t="s">
        <v>1592</v>
      </c>
      <c r="F2008" s="295" t="s">
        <v>7282</v>
      </c>
      <c r="G2008" s="295" t="s">
        <v>1594</v>
      </c>
      <c r="H2008" s="295" t="s">
        <v>1589</v>
      </c>
      <c r="I2008" s="295" t="s">
        <v>1598</v>
      </c>
      <c r="J2008" s="295" t="s">
        <v>255</v>
      </c>
      <c r="L2008" s="286">
        <v>0</v>
      </c>
      <c r="M2008" s="295" t="s">
        <v>16372</v>
      </c>
    </row>
    <row r="2009" spans="1:13" ht="15" customHeight="1" x14ac:dyDescent="0.25">
      <c r="A2009" s="295" t="s">
        <v>7283</v>
      </c>
      <c r="B2009" s="295" t="s">
        <v>7283</v>
      </c>
      <c r="C2009" s="295" t="s">
        <v>7284</v>
      </c>
      <c r="D2009" s="295" t="s">
        <v>7284</v>
      </c>
      <c r="E2009" s="295" t="s">
        <v>7285</v>
      </c>
      <c r="F2009" s="295" t="s">
        <v>7286</v>
      </c>
      <c r="G2009" s="295" t="s">
        <v>168</v>
      </c>
      <c r="H2009" s="295" t="s">
        <v>1589</v>
      </c>
      <c r="I2009" s="295" t="s">
        <v>1598</v>
      </c>
      <c r="J2009" s="295" t="s">
        <v>255</v>
      </c>
      <c r="K2009" s="295" t="s">
        <v>1603</v>
      </c>
      <c r="L2009" s="286">
        <v>0</v>
      </c>
      <c r="M2009" s="295" t="s">
        <v>16372</v>
      </c>
    </row>
    <row r="2010" spans="1:13" ht="15" customHeight="1" x14ac:dyDescent="0.25">
      <c r="A2010" s="295" t="s">
        <v>7287</v>
      </c>
      <c r="B2010" s="295" t="s">
        <v>7287</v>
      </c>
      <c r="C2010" s="295" t="s">
        <v>7288</v>
      </c>
      <c r="D2010" s="295" t="s">
        <v>7288</v>
      </c>
      <c r="E2010" s="295" t="s">
        <v>1606</v>
      </c>
      <c r="F2010" s="295" t="s">
        <v>7289</v>
      </c>
      <c r="G2010" s="295" t="s">
        <v>1676</v>
      </c>
      <c r="H2010" s="295" t="s">
        <v>1589</v>
      </c>
      <c r="I2010" s="295" t="s">
        <v>1598</v>
      </c>
      <c r="J2010" s="295" t="s">
        <v>237</v>
      </c>
      <c r="K2010" s="295" t="s">
        <v>1603</v>
      </c>
      <c r="L2010" s="287">
        <v>8</v>
      </c>
      <c r="M2010" s="295" t="s">
        <v>171</v>
      </c>
    </row>
    <row r="2011" spans="1:13" ht="15" customHeight="1" x14ac:dyDescent="0.25">
      <c r="A2011" s="295" t="s">
        <v>7290</v>
      </c>
      <c r="B2011" s="295" t="s">
        <v>7290</v>
      </c>
      <c r="C2011" s="295" t="s">
        <v>7291</v>
      </c>
      <c r="D2011" s="295" t="s">
        <v>7291</v>
      </c>
      <c r="E2011" s="295" t="s">
        <v>1606</v>
      </c>
      <c r="F2011" s="295" t="s">
        <v>7289</v>
      </c>
      <c r="G2011" s="295" t="s">
        <v>1678</v>
      </c>
      <c r="H2011" s="295" t="s">
        <v>1589</v>
      </c>
      <c r="I2011" s="295" t="s">
        <v>1598</v>
      </c>
      <c r="J2011" s="295" t="s">
        <v>237</v>
      </c>
      <c r="K2011" s="295" t="s">
        <v>1603</v>
      </c>
      <c r="L2011" s="286">
        <v>8</v>
      </c>
      <c r="M2011" s="295" t="s">
        <v>171</v>
      </c>
    </row>
    <row r="2012" spans="1:13" ht="15" customHeight="1" x14ac:dyDescent="0.25">
      <c r="A2012" s="295" t="s">
        <v>7292</v>
      </c>
      <c r="B2012" s="295" t="s">
        <v>7292</v>
      </c>
      <c r="C2012" s="295" t="s">
        <v>7293</v>
      </c>
      <c r="D2012" s="295" t="s">
        <v>7293</v>
      </c>
      <c r="E2012" s="295" t="s">
        <v>1606</v>
      </c>
      <c r="F2012" s="295" t="s">
        <v>7294</v>
      </c>
      <c r="G2012" s="295" t="s">
        <v>168</v>
      </c>
      <c r="H2012" s="295" t="s">
        <v>1589</v>
      </c>
      <c r="I2012" s="295" t="s">
        <v>1598</v>
      </c>
      <c r="J2012" s="295" t="s">
        <v>237</v>
      </c>
      <c r="K2012" s="295" t="s">
        <v>1603</v>
      </c>
      <c r="L2012" s="286">
        <v>0</v>
      </c>
      <c r="M2012" s="295" t="s">
        <v>16372</v>
      </c>
    </row>
    <row r="2013" spans="1:13" ht="15" customHeight="1" x14ac:dyDescent="0.25">
      <c r="A2013" s="295" t="s">
        <v>7295</v>
      </c>
      <c r="B2013" s="295" t="s">
        <v>7295</v>
      </c>
      <c r="C2013" s="295" t="s">
        <v>7296</v>
      </c>
      <c r="D2013" s="295" t="s">
        <v>7296</v>
      </c>
      <c r="E2013" s="295" t="s">
        <v>1606</v>
      </c>
      <c r="F2013" s="295" t="s">
        <v>7297</v>
      </c>
      <c r="G2013" s="295" t="s">
        <v>1594</v>
      </c>
      <c r="H2013" s="295" t="s">
        <v>1589</v>
      </c>
      <c r="I2013" s="295" t="s">
        <v>1598</v>
      </c>
      <c r="J2013" s="295" t="s">
        <v>237</v>
      </c>
      <c r="L2013" s="286">
        <v>4</v>
      </c>
      <c r="M2013" s="295" t="s">
        <v>171</v>
      </c>
    </row>
    <row r="2014" spans="1:13" ht="15" customHeight="1" x14ac:dyDescent="0.25">
      <c r="A2014" s="295" t="s">
        <v>7298</v>
      </c>
      <c r="B2014" s="295" t="s">
        <v>7298</v>
      </c>
      <c r="C2014" s="295" t="s">
        <v>7299</v>
      </c>
      <c r="D2014" s="295" t="s">
        <v>7299</v>
      </c>
      <c r="E2014" s="295" t="s">
        <v>1880</v>
      </c>
      <c r="F2014" s="295" t="s">
        <v>7300</v>
      </c>
      <c r="G2014" s="295" t="s">
        <v>1676</v>
      </c>
      <c r="H2014" s="295" t="s">
        <v>1589</v>
      </c>
      <c r="I2014" s="295" t="s">
        <v>1598</v>
      </c>
      <c r="J2014" s="295" t="s">
        <v>237</v>
      </c>
      <c r="K2014" s="295" t="s">
        <v>1603</v>
      </c>
      <c r="L2014" s="287">
        <v>4</v>
      </c>
      <c r="M2014" s="295" t="s">
        <v>171</v>
      </c>
    </row>
    <row r="2015" spans="1:13" ht="15" customHeight="1" x14ac:dyDescent="0.25">
      <c r="A2015" s="295" t="s">
        <v>7301</v>
      </c>
      <c r="B2015" s="295" t="s">
        <v>7301</v>
      </c>
      <c r="C2015" s="295" t="s">
        <v>7302</v>
      </c>
      <c r="D2015" s="295" t="s">
        <v>7302</v>
      </c>
      <c r="E2015" s="295" t="s">
        <v>1880</v>
      </c>
      <c r="F2015" s="295" t="s">
        <v>7300</v>
      </c>
      <c r="G2015" s="295" t="s">
        <v>1678</v>
      </c>
      <c r="H2015" s="295" t="s">
        <v>1589</v>
      </c>
      <c r="I2015" s="295" t="s">
        <v>1598</v>
      </c>
      <c r="J2015" s="295" t="s">
        <v>237</v>
      </c>
      <c r="K2015" s="295" t="s">
        <v>1603</v>
      </c>
      <c r="L2015" s="286">
        <v>4</v>
      </c>
      <c r="M2015" s="295" t="s">
        <v>171</v>
      </c>
    </row>
    <row r="2016" spans="1:13" ht="15" customHeight="1" x14ac:dyDescent="0.25">
      <c r="A2016" s="295" t="s">
        <v>7303</v>
      </c>
      <c r="B2016" s="295" t="s">
        <v>7303</v>
      </c>
      <c r="C2016" s="295" t="s">
        <v>7304</v>
      </c>
      <c r="D2016" s="295" t="s">
        <v>7304</v>
      </c>
      <c r="E2016" s="295" t="s">
        <v>1606</v>
      </c>
      <c r="F2016" s="295" t="s">
        <v>7305</v>
      </c>
      <c r="G2016" s="295" t="s">
        <v>168</v>
      </c>
      <c r="H2016" s="295" t="s">
        <v>1589</v>
      </c>
      <c r="I2016" s="295" t="s">
        <v>1598</v>
      </c>
      <c r="J2016" s="295" t="s">
        <v>255</v>
      </c>
      <c r="K2016" s="295" t="s">
        <v>1603</v>
      </c>
      <c r="L2016" s="286">
        <v>0</v>
      </c>
      <c r="M2016" s="295" t="s">
        <v>16372</v>
      </c>
    </row>
    <row r="2017" spans="1:13" ht="15" customHeight="1" x14ac:dyDescent="0.25">
      <c r="A2017" s="295" t="s">
        <v>7306</v>
      </c>
      <c r="B2017" s="295" t="s">
        <v>7306</v>
      </c>
      <c r="C2017" s="295" t="s">
        <v>7307</v>
      </c>
      <c r="D2017" s="295" t="s">
        <v>7307</v>
      </c>
      <c r="E2017" s="295" t="s">
        <v>1606</v>
      </c>
      <c r="F2017" s="295" t="s">
        <v>7308</v>
      </c>
      <c r="G2017" s="295" t="s">
        <v>168</v>
      </c>
      <c r="H2017" s="295" t="s">
        <v>1589</v>
      </c>
      <c r="I2017" s="295" t="s">
        <v>1598</v>
      </c>
      <c r="J2017" s="295" t="s">
        <v>255</v>
      </c>
      <c r="K2017" s="295" t="s">
        <v>1603</v>
      </c>
      <c r="L2017" s="286">
        <v>0</v>
      </c>
      <c r="M2017" s="295" t="s">
        <v>16372</v>
      </c>
    </row>
    <row r="2018" spans="1:13" ht="15" customHeight="1" x14ac:dyDescent="0.25">
      <c r="A2018" s="295" t="s">
        <v>7309</v>
      </c>
      <c r="B2018" s="295" t="s">
        <v>7309</v>
      </c>
      <c r="C2018" s="295" t="s">
        <v>7310</v>
      </c>
      <c r="D2018" s="295" t="s">
        <v>7310</v>
      </c>
      <c r="E2018" s="295" t="s">
        <v>1606</v>
      </c>
      <c r="F2018" s="295" t="s">
        <v>7311</v>
      </c>
      <c r="G2018" s="295" t="s">
        <v>1594</v>
      </c>
      <c r="H2018" s="295" t="s">
        <v>1589</v>
      </c>
      <c r="I2018" s="295" t="s">
        <v>1598</v>
      </c>
      <c r="J2018" s="295" t="s">
        <v>255</v>
      </c>
      <c r="L2018" s="286">
        <v>0</v>
      </c>
      <c r="M2018" s="295" t="s">
        <v>16372</v>
      </c>
    </row>
    <row r="2019" spans="1:13" ht="15" customHeight="1" x14ac:dyDescent="0.25">
      <c r="A2019" s="295" t="s">
        <v>7312</v>
      </c>
      <c r="B2019" s="295" t="s">
        <v>7312</v>
      </c>
      <c r="C2019" s="295" t="s">
        <v>7313</v>
      </c>
      <c r="D2019" s="295" t="s">
        <v>7313</v>
      </c>
      <c r="E2019" s="295" t="s">
        <v>2665</v>
      </c>
      <c r="F2019" s="295" t="s">
        <v>7314</v>
      </c>
      <c r="G2019" s="295" t="s">
        <v>168</v>
      </c>
      <c r="H2019" s="295" t="s">
        <v>1589</v>
      </c>
      <c r="I2019" s="295" t="s">
        <v>1714</v>
      </c>
      <c r="J2019" s="295" t="s">
        <v>353</v>
      </c>
      <c r="K2019" s="295" t="s">
        <v>1603</v>
      </c>
      <c r="L2019" s="287">
        <v>-99</v>
      </c>
      <c r="M2019" s="295" t="s">
        <v>16367</v>
      </c>
    </row>
    <row r="2020" spans="1:13" ht="15" customHeight="1" x14ac:dyDescent="0.25">
      <c r="A2020" s="295" t="s">
        <v>7315</v>
      </c>
      <c r="B2020" s="295" t="s">
        <v>7315</v>
      </c>
      <c r="C2020" s="295" t="s">
        <v>7316</v>
      </c>
      <c r="D2020" s="295" t="s">
        <v>7316</v>
      </c>
      <c r="E2020" s="295" t="s">
        <v>7317</v>
      </c>
      <c r="F2020" s="295" t="s">
        <v>7318</v>
      </c>
      <c r="G2020" s="295" t="s">
        <v>168</v>
      </c>
      <c r="H2020" s="295" t="s">
        <v>1589</v>
      </c>
      <c r="I2020" s="295" t="s">
        <v>1714</v>
      </c>
      <c r="J2020" s="295" t="s">
        <v>353</v>
      </c>
      <c r="K2020" s="295" t="s">
        <v>1603</v>
      </c>
      <c r="L2020" s="286">
        <v>5</v>
      </c>
      <c r="M2020" s="295" t="s">
        <v>171</v>
      </c>
    </row>
    <row r="2021" spans="1:13" ht="15" customHeight="1" x14ac:dyDescent="0.25">
      <c r="A2021" s="295" t="s">
        <v>7319</v>
      </c>
      <c r="B2021" s="295" t="s">
        <v>7319</v>
      </c>
      <c r="C2021" s="295" t="s">
        <v>663</v>
      </c>
      <c r="D2021" s="295" t="s">
        <v>663</v>
      </c>
      <c r="E2021" s="295" t="s">
        <v>1606</v>
      </c>
      <c r="F2021" s="295" t="s">
        <v>7320</v>
      </c>
      <c r="G2021" s="295" t="s">
        <v>1594</v>
      </c>
      <c r="H2021" s="295" t="s">
        <v>1589</v>
      </c>
      <c r="I2021" s="295" t="s">
        <v>1714</v>
      </c>
      <c r="J2021" s="295" t="s">
        <v>353</v>
      </c>
      <c r="L2021" s="286">
        <v>7</v>
      </c>
      <c r="M2021" s="295" t="s">
        <v>171</v>
      </c>
    </row>
    <row r="2022" spans="1:13" ht="15" customHeight="1" x14ac:dyDescent="0.25">
      <c r="A2022" s="295" t="s">
        <v>7321</v>
      </c>
      <c r="B2022" s="295" t="s">
        <v>7322</v>
      </c>
      <c r="C2022" s="295" t="s">
        <v>7323</v>
      </c>
      <c r="D2022" s="295" t="s">
        <v>7324</v>
      </c>
      <c r="E2022" s="295" t="s">
        <v>7325</v>
      </c>
      <c r="F2022" s="295" t="s">
        <v>7326</v>
      </c>
      <c r="G2022" s="295" t="s">
        <v>168</v>
      </c>
      <c r="H2022" s="295" t="s">
        <v>1632</v>
      </c>
      <c r="I2022" s="295" t="s">
        <v>1598</v>
      </c>
      <c r="J2022" s="295" t="s">
        <v>214</v>
      </c>
      <c r="K2022" s="295" t="s">
        <v>1230</v>
      </c>
      <c r="L2022" s="287">
        <v>6</v>
      </c>
      <c r="M2022" s="295" t="s">
        <v>171</v>
      </c>
    </row>
    <row r="2023" spans="1:13" ht="15" customHeight="1" x14ac:dyDescent="0.25">
      <c r="A2023" s="295" t="s">
        <v>7322</v>
      </c>
      <c r="B2023" s="295" t="s">
        <v>7322</v>
      </c>
      <c r="C2023" s="295" t="s">
        <v>7324</v>
      </c>
      <c r="D2023" s="295" t="s">
        <v>7324</v>
      </c>
      <c r="E2023" s="295" t="s">
        <v>4653</v>
      </c>
      <c r="F2023" s="295" t="s">
        <v>7327</v>
      </c>
      <c r="G2023" s="295" t="s">
        <v>168</v>
      </c>
      <c r="H2023" s="295" t="s">
        <v>1589</v>
      </c>
      <c r="I2023" s="295" t="s">
        <v>1598</v>
      </c>
      <c r="J2023" s="295" t="s">
        <v>214</v>
      </c>
      <c r="K2023" s="295" t="s">
        <v>1230</v>
      </c>
      <c r="L2023" s="286">
        <v>6</v>
      </c>
      <c r="M2023" s="295" t="s">
        <v>171</v>
      </c>
    </row>
    <row r="2024" spans="1:13" ht="15" customHeight="1" x14ac:dyDescent="0.25">
      <c r="A2024" s="295" t="s">
        <v>7329</v>
      </c>
      <c r="B2024" s="295" t="s">
        <v>7329</v>
      </c>
      <c r="C2024" s="295" t="s">
        <v>7330</v>
      </c>
      <c r="D2024" s="295" t="s">
        <v>7330</v>
      </c>
      <c r="E2024" s="295" t="s">
        <v>2665</v>
      </c>
      <c r="F2024" s="295" t="s">
        <v>7331</v>
      </c>
      <c r="G2024" s="295" t="s">
        <v>1594</v>
      </c>
      <c r="H2024" s="295" t="s">
        <v>1589</v>
      </c>
      <c r="I2024" s="295" t="s">
        <v>1598</v>
      </c>
      <c r="J2024" s="295" t="s">
        <v>214</v>
      </c>
      <c r="L2024" s="286">
        <v>6</v>
      </c>
      <c r="M2024" s="295" t="s">
        <v>171</v>
      </c>
    </row>
    <row r="2025" spans="1:13" ht="15" customHeight="1" x14ac:dyDescent="0.25">
      <c r="A2025" s="295" t="s">
        <v>7333</v>
      </c>
      <c r="B2025" s="295" t="s">
        <v>7333</v>
      </c>
      <c r="C2025" s="295" t="s">
        <v>7334</v>
      </c>
      <c r="D2025" s="295" t="s">
        <v>7334</v>
      </c>
      <c r="E2025" s="295" t="s">
        <v>7335</v>
      </c>
      <c r="F2025" s="295" t="s">
        <v>7336</v>
      </c>
      <c r="G2025" s="295" t="s">
        <v>168</v>
      </c>
      <c r="H2025" s="295" t="s">
        <v>1589</v>
      </c>
      <c r="I2025" s="295" t="s">
        <v>1598</v>
      </c>
      <c r="J2025" s="295" t="s">
        <v>980</v>
      </c>
      <c r="K2025" s="295" t="s">
        <v>1230</v>
      </c>
      <c r="L2025" s="286">
        <v>0</v>
      </c>
      <c r="M2025" s="295" t="s">
        <v>16372</v>
      </c>
    </row>
    <row r="2026" spans="1:13" ht="15" customHeight="1" x14ac:dyDescent="0.25">
      <c r="A2026" s="295" t="s">
        <v>7337</v>
      </c>
      <c r="B2026" s="295" t="s">
        <v>7337</v>
      </c>
      <c r="C2026" s="295" t="s">
        <v>7338</v>
      </c>
      <c r="D2026" s="295" t="s">
        <v>7338</v>
      </c>
      <c r="E2026" s="295" t="s">
        <v>1606</v>
      </c>
      <c r="F2026" s="295" t="s">
        <v>7339</v>
      </c>
      <c r="G2026" s="295" t="s">
        <v>168</v>
      </c>
      <c r="H2026" s="295" t="s">
        <v>1589</v>
      </c>
      <c r="I2026" s="295" t="s">
        <v>1598</v>
      </c>
      <c r="J2026" s="295" t="s">
        <v>980</v>
      </c>
      <c r="K2026" s="295" t="s">
        <v>2253</v>
      </c>
      <c r="L2026" s="286">
        <v>6</v>
      </c>
      <c r="M2026" s="295" t="s">
        <v>171</v>
      </c>
    </row>
    <row r="2027" spans="1:13" ht="15" customHeight="1" x14ac:dyDescent="0.25">
      <c r="A2027" s="295" t="s">
        <v>7340</v>
      </c>
      <c r="B2027" s="295" t="s">
        <v>7341</v>
      </c>
      <c r="C2027" s="295" t="s">
        <v>7342</v>
      </c>
      <c r="D2027" s="295" t="s">
        <v>7343</v>
      </c>
      <c r="E2027" s="295" t="s">
        <v>7344</v>
      </c>
      <c r="F2027" s="295" t="s">
        <v>7345</v>
      </c>
      <c r="G2027" s="295" t="s">
        <v>1676</v>
      </c>
      <c r="H2027" s="295" t="s">
        <v>1632</v>
      </c>
      <c r="I2027" s="295" t="s">
        <v>1598</v>
      </c>
      <c r="J2027" s="295" t="s">
        <v>980</v>
      </c>
      <c r="K2027" s="295" t="s">
        <v>1230</v>
      </c>
      <c r="L2027" s="287">
        <v>8</v>
      </c>
      <c r="M2027" s="295" t="s">
        <v>171</v>
      </c>
    </row>
    <row r="2028" spans="1:13" ht="15" customHeight="1" x14ac:dyDescent="0.25">
      <c r="A2028" s="295" t="s">
        <v>7346</v>
      </c>
      <c r="B2028" s="295" t="s">
        <v>7347</v>
      </c>
      <c r="C2028" s="295" t="s">
        <v>7348</v>
      </c>
      <c r="D2028" s="295" t="s">
        <v>7349</v>
      </c>
      <c r="E2028" s="295" t="s">
        <v>7350</v>
      </c>
      <c r="F2028" s="295" t="s">
        <v>7345</v>
      </c>
      <c r="G2028" s="295" t="s">
        <v>1678</v>
      </c>
      <c r="H2028" s="295" t="s">
        <v>1632</v>
      </c>
      <c r="I2028" s="295" t="s">
        <v>1598</v>
      </c>
      <c r="J2028" s="295" t="s">
        <v>980</v>
      </c>
      <c r="K2028" s="295" t="s">
        <v>1230</v>
      </c>
      <c r="L2028" s="286">
        <v>8</v>
      </c>
      <c r="M2028" s="295" t="s">
        <v>171</v>
      </c>
    </row>
    <row r="2029" spans="1:13" ht="15" customHeight="1" x14ac:dyDescent="0.25">
      <c r="A2029" s="295" t="s">
        <v>7341</v>
      </c>
      <c r="B2029" s="295" t="s">
        <v>7341</v>
      </c>
      <c r="C2029" s="295" t="s">
        <v>7343</v>
      </c>
      <c r="D2029" s="295" t="s">
        <v>7343</v>
      </c>
      <c r="E2029" s="295" t="s">
        <v>2463</v>
      </c>
      <c r="F2029" s="295" t="s">
        <v>7345</v>
      </c>
      <c r="G2029" s="295" t="s">
        <v>1676</v>
      </c>
      <c r="H2029" s="295" t="s">
        <v>1589</v>
      </c>
      <c r="I2029" s="295" t="s">
        <v>1598</v>
      </c>
      <c r="J2029" s="295" t="s">
        <v>980</v>
      </c>
      <c r="K2029" s="295" t="s">
        <v>1230</v>
      </c>
      <c r="L2029" s="287">
        <v>8</v>
      </c>
      <c r="M2029" s="295" t="s">
        <v>171</v>
      </c>
    </row>
    <row r="2030" spans="1:13" ht="15" customHeight="1" x14ac:dyDescent="0.25">
      <c r="A2030" s="295" t="s">
        <v>7347</v>
      </c>
      <c r="B2030" s="295" t="s">
        <v>7347</v>
      </c>
      <c r="C2030" s="295" t="s">
        <v>7349</v>
      </c>
      <c r="D2030" s="295" t="s">
        <v>7349</v>
      </c>
      <c r="E2030" s="295" t="s">
        <v>2463</v>
      </c>
      <c r="F2030" s="295" t="s">
        <v>7345</v>
      </c>
      <c r="G2030" s="295" t="s">
        <v>1678</v>
      </c>
      <c r="H2030" s="295" t="s">
        <v>1589</v>
      </c>
      <c r="I2030" s="295" t="s">
        <v>1598</v>
      </c>
      <c r="J2030" s="295" t="s">
        <v>980</v>
      </c>
      <c r="K2030" s="295" t="s">
        <v>1230</v>
      </c>
      <c r="L2030" s="286">
        <v>8</v>
      </c>
      <c r="M2030" s="295" t="s">
        <v>171</v>
      </c>
    </row>
    <row r="2031" spans="1:13" ht="15" customHeight="1" x14ac:dyDescent="0.25">
      <c r="A2031" s="295" t="s">
        <v>7351</v>
      </c>
      <c r="B2031" s="295" t="s">
        <v>7351</v>
      </c>
      <c r="C2031" s="295" t="s">
        <v>7352</v>
      </c>
      <c r="D2031" s="295" t="s">
        <v>7352</v>
      </c>
      <c r="E2031" s="295" t="s">
        <v>1606</v>
      </c>
      <c r="F2031" s="295" t="s">
        <v>7353</v>
      </c>
      <c r="G2031" s="295" t="s">
        <v>168</v>
      </c>
      <c r="H2031" s="295" t="s">
        <v>1589</v>
      </c>
      <c r="I2031" s="295" t="s">
        <v>1598</v>
      </c>
      <c r="J2031" s="295" t="s">
        <v>980</v>
      </c>
      <c r="K2031" s="295" t="s">
        <v>1230</v>
      </c>
      <c r="L2031" s="286">
        <v>0</v>
      </c>
      <c r="M2031" s="295" t="s">
        <v>16372</v>
      </c>
    </row>
    <row r="2032" spans="1:13" ht="15" customHeight="1" x14ac:dyDescent="0.25">
      <c r="A2032" s="295" t="s">
        <v>6848</v>
      </c>
      <c r="B2032" s="295" t="s">
        <v>6848</v>
      </c>
      <c r="C2032" s="295" t="s">
        <v>6850</v>
      </c>
      <c r="D2032" s="295" t="s">
        <v>6850</v>
      </c>
      <c r="E2032" s="295" t="s">
        <v>7354</v>
      </c>
      <c r="F2032" s="295" t="s">
        <v>6852</v>
      </c>
      <c r="G2032" s="295" t="s">
        <v>168</v>
      </c>
      <c r="H2032" s="295" t="s">
        <v>1589</v>
      </c>
      <c r="I2032" s="295" t="s">
        <v>1598</v>
      </c>
      <c r="J2032" s="295" t="s">
        <v>980</v>
      </c>
      <c r="K2032" s="295" t="s">
        <v>1230</v>
      </c>
      <c r="L2032" s="286">
        <v>0</v>
      </c>
      <c r="M2032" s="295" t="s">
        <v>16372</v>
      </c>
    </row>
    <row r="2033" spans="1:13" ht="15" customHeight="1" x14ac:dyDescent="0.25">
      <c r="A2033" s="295" t="s">
        <v>7355</v>
      </c>
      <c r="B2033" s="295" t="s">
        <v>7355</v>
      </c>
      <c r="C2033" s="295" t="s">
        <v>7356</v>
      </c>
      <c r="D2033" s="295" t="s">
        <v>7356</v>
      </c>
      <c r="E2033" s="295" t="s">
        <v>1606</v>
      </c>
      <c r="F2033" s="295" t="s">
        <v>7357</v>
      </c>
      <c r="G2033" s="295" t="s">
        <v>1594</v>
      </c>
      <c r="H2033" s="295" t="s">
        <v>1589</v>
      </c>
      <c r="I2033" s="295" t="s">
        <v>1598</v>
      </c>
      <c r="J2033" s="295" t="s">
        <v>980</v>
      </c>
      <c r="L2033" s="286">
        <v>0</v>
      </c>
      <c r="M2033" s="295" t="s">
        <v>16372</v>
      </c>
    </row>
    <row r="2034" spans="1:13" ht="15" customHeight="1" x14ac:dyDescent="0.25">
      <c r="A2034" s="295" t="s">
        <v>7358</v>
      </c>
      <c r="B2034" s="295" t="s">
        <v>7359</v>
      </c>
      <c r="C2034" s="295" t="s">
        <v>7360</v>
      </c>
      <c r="D2034" s="295" t="s">
        <v>7361</v>
      </c>
      <c r="E2034" s="295" t="s">
        <v>7362</v>
      </c>
      <c r="F2034" s="295" t="s">
        <v>7363</v>
      </c>
      <c r="G2034" s="295" t="s">
        <v>168</v>
      </c>
      <c r="H2034" s="295" t="s">
        <v>1632</v>
      </c>
      <c r="I2034" s="295" t="s">
        <v>1598</v>
      </c>
      <c r="J2034" s="295" t="s">
        <v>177</v>
      </c>
      <c r="K2034" s="295" t="s">
        <v>1603</v>
      </c>
      <c r="L2034" s="286">
        <v>5</v>
      </c>
      <c r="M2034" s="295" t="s">
        <v>171</v>
      </c>
    </row>
    <row r="2035" spans="1:13" ht="15" customHeight="1" x14ac:dyDescent="0.25">
      <c r="A2035" s="295" t="s">
        <v>7364</v>
      </c>
      <c r="B2035" s="295" t="s">
        <v>7365</v>
      </c>
      <c r="C2035" s="295" t="s">
        <v>7366</v>
      </c>
      <c r="D2035" s="295" t="s">
        <v>7367</v>
      </c>
      <c r="E2035" s="295" t="s">
        <v>7368</v>
      </c>
      <c r="F2035" s="295" t="s">
        <v>7369</v>
      </c>
      <c r="G2035" s="295" t="s">
        <v>168</v>
      </c>
      <c r="H2035" s="295" t="s">
        <v>1632</v>
      </c>
      <c r="I2035" s="295" t="s">
        <v>1598</v>
      </c>
      <c r="J2035" s="295" t="s">
        <v>177</v>
      </c>
      <c r="K2035" s="295" t="s">
        <v>1603</v>
      </c>
      <c r="L2035" s="286">
        <v>5</v>
      </c>
      <c r="M2035" s="295" t="s">
        <v>171</v>
      </c>
    </row>
    <row r="2036" spans="1:13" ht="15" customHeight="1" x14ac:dyDescent="0.25">
      <c r="A2036" s="295" t="s">
        <v>7370</v>
      </c>
      <c r="B2036" s="295" t="s">
        <v>7371</v>
      </c>
      <c r="C2036" s="295" t="s">
        <v>7372</v>
      </c>
      <c r="D2036" s="295" t="s">
        <v>7373</v>
      </c>
      <c r="E2036" s="295" t="s">
        <v>1845</v>
      </c>
      <c r="F2036" s="295" t="s">
        <v>7374</v>
      </c>
      <c r="G2036" s="295" t="s">
        <v>168</v>
      </c>
      <c r="H2036" s="295" t="s">
        <v>1632</v>
      </c>
      <c r="I2036" s="295" t="s">
        <v>1598</v>
      </c>
      <c r="J2036" s="295" t="s">
        <v>177</v>
      </c>
      <c r="K2036" s="295" t="s">
        <v>1603</v>
      </c>
      <c r="L2036" s="286">
        <v>5</v>
      </c>
      <c r="M2036" s="295" t="s">
        <v>171</v>
      </c>
    </row>
    <row r="2037" spans="1:13" ht="15" customHeight="1" x14ac:dyDescent="0.25">
      <c r="A2037" s="295" t="s">
        <v>7375</v>
      </c>
      <c r="B2037" s="295" t="s">
        <v>7376</v>
      </c>
      <c r="C2037" s="295" t="s">
        <v>7377</v>
      </c>
      <c r="D2037" s="295" t="s">
        <v>7378</v>
      </c>
      <c r="E2037" s="295" t="s">
        <v>1845</v>
      </c>
      <c r="F2037" s="295" t="s">
        <v>7379</v>
      </c>
      <c r="G2037" s="295" t="s">
        <v>168</v>
      </c>
      <c r="H2037" s="295" t="s">
        <v>1632</v>
      </c>
      <c r="I2037" s="295" t="s">
        <v>1598</v>
      </c>
      <c r="J2037" s="295" t="s">
        <v>177</v>
      </c>
      <c r="K2037" s="295" t="s">
        <v>1603</v>
      </c>
      <c r="L2037" s="286">
        <v>5</v>
      </c>
      <c r="M2037" s="295" t="s">
        <v>171</v>
      </c>
    </row>
    <row r="2038" spans="1:13" ht="15" customHeight="1" x14ac:dyDescent="0.25">
      <c r="A2038" s="295" t="s">
        <v>7380</v>
      </c>
      <c r="B2038" s="295" t="s">
        <v>7381</v>
      </c>
      <c r="C2038" s="295" t="s">
        <v>7382</v>
      </c>
      <c r="D2038" s="295" t="s">
        <v>7383</v>
      </c>
      <c r="E2038" s="295" t="s">
        <v>7384</v>
      </c>
      <c r="F2038" s="295" t="s">
        <v>7385</v>
      </c>
      <c r="G2038" s="295" t="s">
        <v>1594</v>
      </c>
      <c r="H2038" s="295" t="s">
        <v>1632</v>
      </c>
      <c r="I2038" s="295" t="s">
        <v>1598</v>
      </c>
      <c r="J2038" s="295" t="s">
        <v>177</v>
      </c>
      <c r="K2038" s="295" t="s">
        <v>1603</v>
      </c>
      <c r="L2038" s="286">
        <v>5</v>
      </c>
      <c r="M2038" s="295" t="s">
        <v>171</v>
      </c>
    </row>
    <row r="2039" spans="1:13" ht="15" customHeight="1" x14ac:dyDescent="0.25">
      <c r="A2039" s="295" t="s">
        <v>7386</v>
      </c>
      <c r="B2039" s="295" t="s">
        <v>7386</v>
      </c>
      <c r="C2039" s="295" t="s">
        <v>7387</v>
      </c>
      <c r="D2039" s="295" t="s">
        <v>7387</v>
      </c>
      <c r="E2039" s="295" t="s">
        <v>1606</v>
      </c>
      <c r="F2039" s="295" t="s">
        <v>7388</v>
      </c>
      <c r="G2039" s="295" t="s">
        <v>1676</v>
      </c>
      <c r="H2039" s="295" t="s">
        <v>1589</v>
      </c>
      <c r="I2039" s="295" t="s">
        <v>1598</v>
      </c>
      <c r="J2039" s="295" t="s">
        <v>177</v>
      </c>
      <c r="K2039" s="295" t="s">
        <v>1603</v>
      </c>
      <c r="L2039" s="287">
        <v>4</v>
      </c>
      <c r="M2039" s="295" t="s">
        <v>171</v>
      </c>
    </row>
    <row r="2040" spans="1:13" ht="15" customHeight="1" x14ac:dyDescent="0.25">
      <c r="A2040" s="295" t="s">
        <v>7389</v>
      </c>
      <c r="B2040" s="295" t="s">
        <v>7389</v>
      </c>
      <c r="C2040" s="295" t="s">
        <v>7390</v>
      </c>
      <c r="D2040" s="295" t="s">
        <v>7390</v>
      </c>
      <c r="E2040" s="295" t="s">
        <v>1606</v>
      </c>
      <c r="F2040" s="295" t="s">
        <v>7388</v>
      </c>
      <c r="G2040" s="295" t="s">
        <v>1678</v>
      </c>
      <c r="H2040" s="295" t="s">
        <v>1589</v>
      </c>
      <c r="I2040" s="295" t="s">
        <v>1598</v>
      </c>
      <c r="J2040" s="295" t="s">
        <v>177</v>
      </c>
      <c r="K2040" s="295" t="s">
        <v>1603</v>
      </c>
      <c r="L2040" s="286">
        <v>4</v>
      </c>
      <c r="M2040" s="295" t="s">
        <v>171</v>
      </c>
    </row>
    <row r="2041" spans="1:13" ht="15" customHeight="1" x14ac:dyDescent="0.25">
      <c r="A2041" s="295" t="s">
        <v>7391</v>
      </c>
      <c r="B2041" s="295" t="s">
        <v>7391</v>
      </c>
      <c r="C2041" s="295" t="s">
        <v>7392</v>
      </c>
      <c r="D2041" s="295" t="s">
        <v>7392</v>
      </c>
      <c r="E2041" s="295" t="s">
        <v>7393</v>
      </c>
      <c r="F2041" s="295" t="s">
        <v>7388</v>
      </c>
      <c r="G2041" s="295" t="s">
        <v>1678</v>
      </c>
      <c r="H2041" s="295" t="s">
        <v>1589</v>
      </c>
      <c r="I2041" s="295" t="s">
        <v>1598</v>
      </c>
      <c r="J2041" s="295" t="s">
        <v>177</v>
      </c>
      <c r="K2041" s="295" t="s">
        <v>1603</v>
      </c>
      <c r="L2041" s="286">
        <v>4</v>
      </c>
      <c r="M2041" s="295" t="s">
        <v>171</v>
      </c>
    </row>
    <row r="2042" spans="1:13" ht="15" customHeight="1" x14ac:dyDescent="0.25">
      <c r="A2042" s="295" t="s">
        <v>7395</v>
      </c>
      <c r="B2042" s="295" t="s">
        <v>7396</v>
      </c>
      <c r="C2042" s="295" t="s">
        <v>7397</v>
      </c>
      <c r="D2042" s="295" t="s">
        <v>7398</v>
      </c>
      <c r="E2042" s="295" t="s">
        <v>7399</v>
      </c>
      <c r="F2042" s="295" t="s">
        <v>7400</v>
      </c>
      <c r="G2042" s="295" t="s">
        <v>1678</v>
      </c>
      <c r="H2042" s="295" t="s">
        <v>1632</v>
      </c>
      <c r="I2042" s="295" t="s">
        <v>1598</v>
      </c>
      <c r="J2042" s="295" t="s">
        <v>177</v>
      </c>
      <c r="K2042" s="295" t="s">
        <v>1603</v>
      </c>
      <c r="L2042" s="286">
        <v>5</v>
      </c>
      <c r="M2042" s="295" t="s">
        <v>171</v>
      </c>
    </row>
    <row r="2043" spans="1:13" ht="15" customHeight="1" x14ac:dyDescent="0.25">
      <c r="A2043" s="295" t="s">
        <v>7401</v>
      </c>
      <c r="B2043" s="295" t="s">
        <v>7401</v>
      </c>
      <c r="C2043" s="295" t="s">
        <v>7402</v>
      </c>
      <c r="D2043" s="295" t="s">
        <v>7402</v>
      </c>
      <c r="E2043" s="295" t="s">
        <v>1606</v>
      </c>
      <c r="F2043" s="295" t="s">
        <v>7403</v>
      </c>
      <c r="G2043" s="295" t="s">
        <v>168</v>
      </c>
      <c r="H2043" s="295" t="s">
        <v>1589</v>
      </c>
      <c r="I2043" s="295" t="s">
        <v>1598</v>
      </c>
      <c r="J2043" s="295" t="s">
        <v>177</v>
      </c>
      <c r="K2043" s="295" t="s">
        <v>1603</v>
      </c>
      <c r="L2043" s="286">
        <v>4</v>
      </c>
      <c r="M2043" s="295" t="s">
        <v>171</v>
      </c>
    </row>
    <row r="2044" spans="1:13" ht="15" customHeight="1" x14ac:dyDescent="0.25">
      <c r="A2044" s="295" t="s">
        <v>7404</v>
      </c>
      <c r="B2044" s="295" t="s">
        <v>7404</v>
      </c>
      <c r="C2044" s="295" t="s">
        <v>7405</v>
      </c>
      <c r="D2044" s="295" t="s">
        <v>7405</v>
      </c>
      <c r="E2044" s="295" t="s">
        <v>1606</v>
      </c>
      <c r="F2044" s="295" t="s">
        <v>1850</v>
      </c>
      <c r="G2044" s="295" t="s">
        <v>1676</v>
      </c>
      <c r="H2044" s="295" t="s">
        <v>1589</v>
      </c>
      <c r="I2044" s="295" t="s">
        <v>1598</v>
      </c>
      <c r="J2044" s="295" t="s">
        <v>177</v>
      </c>
      <c r="K2044" s="295" t="s">
        <v>1603</v>
      </c>
      <c r="L2044" s="287">
        <v>10</v>
      </c>
      <c r="M2044" s="295" t="s">
        <v>171</v>
      </c>
    </row>
    <row r="2045" spans="1:13" ht="15" customHeight="1" x14ac:dyDescent="0.25">
      <c r="A2045" s="295" t="s">
        <v>1853</v>
      </c>
      <c r="B2045" s="295" t="s">
        <v>1851</v>
      </c>
      <c r="C2045" s="295" t="s">
        <v>7406</v>
      </c>
      <c r="D2045" s="295" t="s">
        <v>1852</v>
      </c>
      <c r="E2045" s="295" t="s">
        <v>1606</v>
      </c>
      <c r="F2045" s="295" t="s">
        <v>1850</v>
      </c>
      <c r="G2045" s="295" t="s">
        <v>1678</v>
      </c>
      <c r="H2045" s="295" t="s">
        <v>1632</v>
      </c>
      <c r="I2045" s="295" t="s">
        <v>1598</v>
      </c>
      <c r="J2045" s="295" t="s">
        <v>177</v>
      </c>
      <c r="K2045" s="295" t="s">
        <v>1603</v>
      </c>
      <c r="L2045" s="286">
        <v>10</v>
      </c>
      <c r="M2045" s="295" t="s">
        <v>171</v>
      </c>
    </row>
    <row r="2046" spans="1:13" ht="15" customHeight="1" x14ac:dyDescent="0.25">
      <c r="A2046" s="295" t="s">
        <v>7407</v>
      </c>
      <c r="B2046" s="295" t="s">
        <v>7407</v>
      </c>
      <c r="C2046" s="295" t="s">
        <v>7408</v>
      </c>
      <c r="D2046" s="295" t="s">
        <v>7408</v>
      </c>
      <c r="E2046" s="295" t="s">
        <v>7409</v>
      </c>
      <c r="F2046" s="295" t="s">
        <v>7410</v>
      </c>
      <c r="G2046" s="295" t="s">
        <v>168</v>
      </c>
      <c r="H2046" s="295" t="s">
        <v>1589</v>
      </c>
      <c r="I2046" s="295" t="s">
        <v>1598</v>
      </c>
      <c r="J2046" s="295" t="s">
        <v>177</v>
      </c>
      <c r="K2046" s="295" t="s">
        <v>1603</v>
      </c>
      <c r="L2046" s="286">
        <v>2</v>
      </c>
      <c r="M2046" s="295" t="s">
        <v>171</v>
      </c>
    </row>
    <row r="2047" spans="1:13" ht="15" customHeight="1" x14ac:dyDescent="0.25">
      <c r="A2047" s="295" t="s">
        <v>5401</v>
      </c>
      <c r="B2047" s="295" t="s">
        <v>5398</v>
      </c>
      <c r="C2047" s="295" t="s">
        <v>7411</v>
      </c>
      <c r="D2047" s="295" t="s">
        <v>5399</v>
      </c>
      <c r="E2047" s="295" t="s">
        <v>1606</v>
      </c>
      <c r="F2047" s="295" t="s">
        <v>7412</v>
      </c>
      <c r="G2047" s="295" t="s">
        <v>168</v>
      </c>
      <c r="H2047" s="295" t="s">
        <v>1632</v>
      </c>
      <c r="I2047" s="295" t="s">
        <v>1598</v>
      </c>
      <c r="J2047" s="295" t="s">
        <v>177</v>
      </c>
      <c r="K2047" s="295" t="s">
        <v>1603</v>
      </c>
      <c r="L2047" s="286">
        <v>3</v>
      </c>
      <c r="M2047" s="295" t="s">
        <v>171</v>
      </c>
    </row>
    <row r="2048" spans="1:13" ht="15" customHeight="1" x14ac:dyDescent="0.25">
      <c r="A2048" s="295" t="s">
        <v>7413</v>
      </c>
      <c r="B2048" s="295" t="s">
        <v>7359</v>
      </c>
      <c r="C2048" s="295" t="s">
        <v>7414</v>
      </c>
      <c r="D2048" s="295" t="s">
        <v>7361</v>
      </c>
      <c r="E2048" s="295" t="s">
        <v>7415</v>
      </c>
      <c r="F2048" s="295" t="s">
        <v>7363</v>
      </c>
      <c r="G2048" s="295" t="s">
        <v>168</v>
      </c>
      <c r="H2048" s="295" t="s">
        <v>1632</v>
      </c>
      <c r="I2048" s="295" t="s">
        <v>1598</v>
      </c>
      <c r="J2048" s="295" t="s">
        <v>177</v>
      </c>
      <c r="K2048" s="295" t="s">
        <v>1603</v>
      </c>
      <c r="L2048" s="286">
        <v>5</v>
      </c>
      <c r="M2048" s="295" t="s">
        <v>171</v>
      </c>
    </row>
    <row r="2049" spans="1:13" ht="15" customHeight="1" x14ac:dyDescent="0.25">
      <c r="A2049" s="295" t="s">
        <v>7416</v>
      </c>
      <c r="B2049" s="295" t="s">
        <v>7365</v>
      </c>
      <c r="C2049" s="295" t="s">
        <v>7417</v>
      </c>
      <c r="D2049" s="295" t="s">
        <v>7367</v>
      </c>
      <c r="E2049" s="295" t="s">
        <v>7418</v>
      </c>
      <c r="F2049" s="295" t="s">
        <v>7369</v>
      </c>
      <c r="G2049" s="295" t="s">
        <v>168</v>
      </c>
      <c r="H2049" s="295" t="s">
        <v>1632</v>
      </c>
      <c r="I2049" s="295" t="s">
        <v>1598</v>
      </c>
      <c r="J2049" s="295" t="s">
        <v>177</v>
      </c>
      <c r="K2049" s="295" t="s">
        <v>1603</v>
      </c>
      <c r="L2049" s="286">
        <v>5</v>
      </c>
      <c r="M2049" s="295" t="s">
        <v>171</v>
      </c>
    </row>
    <row r="2050" spans="1:13" ht="15" customHeight="1" x14ac:dyDescent="0.25">
      <c r="A2050" s="295" t="s">
        <v>7419</v>
      </c>
      <c r="B2050" s="295" t="s">
        <v>7419</v>
      </c>
      <c r="C2050" s="295" t="s">
        <v>7420</v>
      </c>
      <c r="D2050" s="295" t="s">
        <v>7420</v>
      </c>
      <c r="E2050" s="295" t="s">
        <v>3043</v>
      </c>
      <c r="F2050" s="295" t="s">
        <v>7421</v>
      </c>
      <c r="G2050" s="295" t="s">
        <v>168</v>
      </c>
      <c r="H2050" s="295" t="s">
        <v>1589</v>
      </c>
      <c r="I2050" s="295" t="s">
        <v>1598</v>
      </c>
      <c r="J2050" s="295" t="s">
        <v>177</v>
      </c>
      <c r="K2050" s="295" t="s">
        <v>1603</v>
      </c>
      <c r="L2050" s="287">
        <v>0</v>
      </c>
      <c r="M2050" s="295" t="s">
        <v>16372</v>
      </c>
    </row>
    <row r="2051" spans="1:13" ht="15" customHeight="1" x14ac:dyDescent="0.25">
      <c r="A2051" s="295" t="s">
        <v>7422</v>
      </c>
      <c r="B2051" s="295" t="s">
        <v>7422</v>
      </c>
      <c r="C2051" s="295" t="s">
        <v>7423</v>
      </c>
      <c r="D2051" s="295" t="s">
        <v>7423</v>
      </c>
      <c r="E2051" s="295" t="s">
        <v>1606</v>
      </c>
      <c r="F2051" s="295" t="s">
        <v>7424</v>
      </c>
      <c r="G2051" s="295" t="s">
        <v>1676</v>
      </c>
      <c r="H2051" s="295" t="s">
        <v>1589</v>
      </c>
      <c r="I2051" s="295" t="s">
        <v>1598</v>
      </c>
      <c r="J2051" s="295" t="s">
        <v>177</v>
      </c>
      <c r="K2051" s="295" t="s">
        <v>1603</v>
      </c>
      <c r="L2051" s="287">
        <v>2</v>
      </c>
      <c r="M2051" s="295" t="s">
        <v>171</v>
      </c>
    </row>
    <row r="2052" spans="1:13" ht="15" customHeight="1" x14ac:dyDescent="0.25">
      <c r="A2052" s="295" t="s">
        <v>7425</v>
      </c>
      <c r="B2052" s="295" t="s">
        <v>7425</v>
      </c>
      <c r="C2052" s="295" t="s">
        <v>7426</v>
      </c>
      <c r="D2052" s="295" t="s">
        <v>7426</v>
      </c>
      <c r="E2052" s="295" t="s">
        <v>7427</v>
      </c>
      <c r="F2052" s="295" t="s">
        <v>7424</v>
      </c>
      <c r="G2052" s="295" t="s">
        <v>1678</v>
      </c>
      <c r="H2052" s="295" t="s">
        <v>1589</v>
      </c>
      <c r="I2052" s="295" t="s">
        <v>1598</v>
      </c>
      <c r="J2052" s="295" t="s">
        <v>177</v>
      </c>
      <c r="K2052" s="295" t="s">
        <v>1603</v>
      </c>
      <c r="L2052" s="286">
        <v>3</v>
      </c>
      <c r="M2052" s="295" t="s">
        <v>171</v>
      </c>
    </row>
    <row r="2053" spans="1:13" ht="15" customHeight="1" x14ac:dyDescent="0.25">
      <c r="A2053" s="295" t="s">
        <v>7428</v>
      </c>
      <c r="B2053" s="295" t="s">
        <v>7428</v>
      </c>
      <c r="C2053" s="295" t="s">
        <v>7429</v>
      </c>
      <c r="D2053" s="295" t="s">
        <v>7429</v>
      </c>
      <c r="E2053" s="295" t="s">
        <v>1606</v>
      </c>
      <c r="F2053" s="295" t="s">
        <v>7430</v>
      </c>
      <c r="G2053" s="295" t="s">
        <v>1678</v>
      </c>
      <c r="H2053" s="295" t="s">
        <v>1589</v>
      </c>
      <c r="I2053" s="295" t="s">
        <v>1598</v>
      </c>
      <c r="J2053" s="295" t="s">
        <v>177</v>
      </c>
      <c r="K2053" s="295" t="s">
        <v>1603</v>
      </c>
      <c r="L2053" s="286">
        <v>2</v>
      </c>
      <c r="M2053" s="295" t="s">
        <v>171</v>
      </c>
    </row>
    <row r="2054" spans="1:13" ht="15" customHeight="1" x14ac:dyDescent="0.25">
      <c r="A2054" s="295" t="s">
        <v>7432</v>
      </c>
      <c r="B2054" s="295" t="s">
        <v>7432</v>
      </c>
      <c r="C2054" s="295" t="s">
        <v>7433</v>
      </c>
      <c r="D2054" s="295" t="s">
        <v>7433</v>
      </c>
      <c r="E2054" s="295" t="s">
        <v>7393</v>
      </c>
      <c r="F2054" s="295" t="s">
        <v>7424</v>
      </c>
      <c r="G2054" s="295" t="s">
        <v>1678</v>
      </c>
      <c r="H2054" s="295" t="s">
        <v>1589</v>
      </c>
      <c r="I2054" s="295" t="s">
        <v>1598</v>
      </c>
      <c r="J2054" s="295" t="s">
        <v>177</v>
      </c>
      <c r="K2054" s="295" t="s">
        <v>1603</v>
      </c>
      <c r="L2054" s="286">
        <v>2</v>
      </c>
      <c r="M2054" s="295" t="s">
        <v>171</v>
      </c>
    </row>
    <row r="2055" spans="1:13" ht="15" customHeight="1" x14ac:dyDescent="0.25">
      <c r="A2055" s="295" t="s">
        <v>7434</v>
      </c>
      <c r="B2055" s="295" t="s">
        <v>7434</v>
      </c>
      <c r="C2055" s="295" t="s">
        <v>7435</v>
      </c>
      <c r="D2055" s="295" t="s">
        <v>7435</v>
      </c>
      <c r="E2055" s="295" t="s">
        <v>7436</v>
      </c>
      <c r="F2055" s="295" t="s">
        <v>7437</v>
      </c>
      <c r="G2055" s="295" t="s">
        <v>168</v>
      </c>
      <c r="H2055" s="295" t="s">
        <v>1589</v>
      </c>
      <c r="I2055" s="295" t="s">
        <v>1598</v>
      </c>
      <c r="J2055" s="295" t="s">
        <v>177</v>
      </c>
      <c r="K2055" s="295" t="s">
        <v>1603</v>
      </c>
      <c r="L2055" s="286">
        <v>6</v>
      </c>
      <c r="M2055" s="295" t="s">
        <v>171</v>
      </c>
    </row>
    <row r="2056" spans="1:13" ht="15" customHeight="1" x14ac:dyDescent="0.25">
      <c r="A2056" s="295" t="s">
        <v>7438</v>
      </c>
      <c r="B2056" s="295" t="s">
        <v>7371</v>
      </c>
      <c r="C2056" s="295" t="s">
        <v>7439</v>
      </c>
      <c r="D2056" s="295" t="s">
        <v>7373</v>
      </c>
      <c r="E2056" s="295" t="s">
        <v>1606</v>
      </c>
      <c r="F2056" s="295" t="s">
        <v>7440</v>
      </c>
      <c r="G2056" s="295" t="s">
        <v>168</v>
      </c>
      <c r="H2056" s="295" t="s">
        <v>1632</v>
      </c>
      <c r="I2056" s="295" t="s">
        <v>1598</v>
      </c>
      <c r="J2056" s="295" t="s">
        <v>177</v>
      </c>
      <c r="K2056" s="295" t="s">
        <v>1603</v>
      </c>
      <c r="L2056" s="286">
        <v>5</v>
      </c>
      <c r="M2056" s="295" t="s">
        <v>171</v>
      </c>
    </row>
    <row r="2057" spans="1:13" ht="15" customHeight="1" x14ac:dyDescent="0.25">
      <c r="A2057" s="295" t="s">
        <v>7441</v>
      </c>
      <c r="B2057" s="295" t="s">
        <v>7441</v>
      </c>
      <c r="C2057" s="295" t="s">
        <v>7442</v>
      </c>
      <c r="D2057" s="295" t="s">
        <v>7442</v>
      </c>
      <c r="E2057" s="295" t="s">
        <v>1606</v>
      </c>
      <c r="F2057" s="295" t="s">
        <v>7443</v>
      </c>
      <c r="G2057" s="295" t="s">
        <v>168</v>
      </c>
      <c r="H2057" s="295" t="s">
        <v>1589</v>
      </c>
      <c r="I2057" s="295" t="s">
        <v>1598</v>
      </c>
      <c r="J2057" s="295" t="s">
        <v>177</v>
      </c>
      <c r="K2057" s="295" t="s">
        <v>1603</v>
      </c>
      <c r="L2057" s="286">
        <v>4</v>
      </c>
      <c r="M2057" s="295" t="s">
        <v>171</v>
      </c>
    </row>
    <row r="2058" spans="1:13" ht="15" customHeight="1" x14ac:dyDescent="0.25">
      <c r="A2058" s="295" t="s">
        <v>7444</v>
      </c>
      <c r="B2058" s="295" t="s">
        <v>7444</v>
      </c>
      <c r="C2058" s="295" t="s">
        <v>7445</v>
      </c>
      <c r="D2058" s="295" t="s">
        <v>7445</v>
      </c>
      <c r="E2058" s="295" t="s">
        <v>2019</v>
      </c>
      <c r="F2058" s="295" t="s">
        <v>7446</v>
      </c>
      <c r="G2058" s="295" t="s">
        <v>168</v>
      </c>
      <c r="H2058" s="295" t="s">
        <v>1589</v>
      </c>
      <c r="I2058" s="295" t="s">
        <v>1598</v>
      </c>
      <c r="J2058" s="295" t="s">
        <v>177</v>
      </c>
      <c r="K2058" s="295" t="s">
        <v>1603</v>
      </c>
      <c r="L2058" s="286">
        <v>6</v>
      </c>
      <c r="M2058" s="295" t="s">
        <v>171</v>
      </c>
    </row>
    <row r="2059" spans="1:13" ht="15" customHeight="1" x14ac:dyDescent="0.25">
      <c r="A2059" s="295" t="s">
        <v>7447</v>
      </c>
      <c r="B2059" s="295" t="s">
        <v>7448</v>
      </c>
      <c r="C2059" s="295" t="s">
        <v>7449</v>
      </c>
      <c r="D2059" s="295" t="s">
        <v>7450</v>
      </c>
      <c r="E2059" s="295" t="s">
        <v>3049</v>
      </c>
      <c r="F2059" s="295" t="s">
        <v>7451</v>
      </c>
      <c r="G2059" s="295" t="s">
        <v>168</v>
      </c>
      <c r="H2059" s="295" t="s">
        <v>1632</v>
      </c>
      <c r="I2059" s="295" t="s">
        <v>1598</v>
      </c>
      <c r="J2059" s="295" t="s">
        <v>177</v>
      </c>
      <c r="K2059" s="295" t="s">
        <v>1603</v>
      </c>
      <c r="L2059" s="287">
        <v>4</v>
      </c>
      <c r="M2059" s="295" t="s">
        <v>171</v>
      </c>
    </row>
    <row r="2060" spans="1:13" ht="15" customHeight="1" x14ac:dyDescent="0.25">
      <c r="A2060" s="295" t="s">
        <v>7452</v>
      </c>
      <c r="B2060" s="295" t="s">
        <v>7453</v>
      </c>
      <c r="C2060" s="295" t="s">
        <v>7454</v>
      </c>
      <c r="D2060" s="295" t="s">
        <v>7455</v>
      </c>
      <c r="E2060" s="295" t="s">
        <v>1606</v>
      </c>
      <c r="F2060" s="295" t="s">
        <v>7379</v>
      </c>
      <c r="G2060" s="295" t="s">
        <v>168</v>
      </c>
      <c r="H2060" s="295" t="s">
        <v>1632</v>
      </c>
      <c r="I2060" s="295" t="s">
        <v>1598</v>
      </c>
      <c r="J2060" s="295" t="s">
        <v>177</v>
      </c>
      <c r="K2060" s="295" t="s">
        <v>1603</v>
      </c>
      <c r="L2060" s="286">
        <v>5</v>
      </c>
      <c r="M2060" s="295" t="s">
        <v>171</v>
      </c>
    </row>
    <row r="2061" spans="1:13" ht="15" customHeight="1" x14ac:dyDescent="0.25">
      <c r="A2061" s="295" t="s">
        <v>7456</v>
      </c>
      <c r="B2061" s="295" t="s">
        <v>7456</v>
      </c>
      <c r="C2061" s="295" t="s">
        <v>7457</v>
      </c>
      <c r="D2061" s="295" t="s">
        <v>7457</v>
      </c>
      <c r="E2061" s="295" t="s">
        <v>7458</v>
      </c>
      <c r="F2061" s="295" t="s">
        <v>7459</v>
      </c>
      <c r="G2061" s="295" t="s">
        <v>168</v>
      </c>
      <c r="H2061" s="295" t="s">
        <v>1589</v>
      </c>
      <c r="I2061" s="295" t="s">
        <v>1598</v>
      </c>
      <c r="J2061" s="295" t="s">
        <v>177</v>
      </c>
      <c r="K2061" s="295" t="s">
        <v>1603</v>
      </c>
      <c r="L2061" s="286">
        <v>7</v>
      </c>
      <c r="M2061" s="295" t="s">
        <v>171</v>
      </c>
    </row>
    <row r="2062" spans="1:13" ht="15" customHeight="1" x14ac:dyDescent="0.25">
      <c r="A2062" s="295" t="s">
        <v>7460</v>
      </c>
      <c r="B2062" s="295" t="s">
        <v>7460</v>
      </c>
      <c r="C2062" s="295" t="s">
        <v>7461</v>
      </c>
      <c r="D2062" s="295" t="s">
        <v>7461</v>
      </c>
      <c r="E2062" s="295" t="s">
        <v>1606</v>
      </c>
      <c r="F2062" s="295" t="s">
        <v>7462</v>
      </c>
      <c r="G2062" s="295" t="s">
        <v>1676</v>
      </c>
      <c r="H2062" s="295" t="s">
        <v>1589</v>
      </c>
      <c r="I2062" s="295" t="s">
        <v>1598</v>
      </c>
      <c r="J2062" s="295" t="s">
        <v>177</v>
      </c>
      <c r="K2062" s="295" t="s">
        <v>1603</v>
      </c>
      <c r="L2062" s="287">
        <v>4</v>
      </c>
      <c r="M2062" s="295" t="s">
        <v>171</v>
      </c>
    </row>
    <row r="2063" spans="1:13" ht="15" customHeight="1" x14ac:dyDescent="0.25">
      <c r="A2063" s="295" t="s">
        <v>7463</v>
      </c>
      <c r="B2063" s="295" t="s">
        <v>7463</v>
      </c>
      <c r="C2063" s="295" t="s">
        <v>7464</v>
      </c>
      <c r="D2063" s="295" t="s">
        <v>7464</v>
      </c>
      <c r="E2063" s="295" t="s">
        <v>7465</v>
      </c>
      <c r="F2063" s="295" t="s">
        <v>7462</v>
      </c>
      <c r="G2063" s="295" t="s">
        <v>1678</v>
      </c>
      <c r="H2063" s="295" t="s">
        <v>1589</v>
      </c>
      <c r="I2063" s="295" t="s">
        <v>1598</v>
      </c>
      <c r="J2063" s="295" t="s">
        <v>177</v>
      </c>
      <c r="K2063" s="295" t="s">
        <v>1603</v>
      </c>
      <c r="L2063" s="286">
        <v>6</v>
      </c>
      <c r="M2063" s="295" t="s">
        <v>171</v>
      </c>
    </row>
    <row r="2064" spans="1:13" ht="15" customHeight="1" x14ac:dyDescent="0.25">
      <c r="A2064" s="295" t="s">
        <v>7448</v>
      </c>
      <c r="B2064" s="295" t="s">
        <v>7448</v>
      </c>
      <c r="C2064" s="295" t="s">
        <v>7450</v>
      </c>
      <c r="D2064" s="295" t="s">
        <v>7450</v>
      </c>
      <c r="E2064" s="295" t="s">
        <v>7466</v>
      </c>
      <c r="F2064" s="295" t="s">
        <v>7462</v>
      </c>
      <c r="G2064" s="295" t="s">
        <v>1678</v>
      </c>
      <c r="H2064" s="295" t="s">
        <v>1589</v>
      </c>
      <c r="I2064" s="295" t="s">
        <v>1598</v>
      </c>
      <c r="J2064" s="295" t="s">
        <v>177</v>
      </c>
      <c r="K2064" s="295" t="s">
        <v>1603</v>
      </c>
      <c r="L2064" s="286">
        <v>4</v>
      </c>
      <c r="M2064" s="295" t="s">
        <v>171</v>
      </c>
    </row>
    <row r="2065" spans="1:13" ht="15" customHeight="1" x14ac:dyDescent="0.25">
      <c r="A2065" s="295" t="s">
        <v>7467</v>
      </c>
      <c r="B2065" s="295" t="s">
        <v>7467</v>
      </c>
      <c r="C2065" s="295" t="s">
        <v>7468</v>
      </c>
      <c r="D2065" s="295" t="s">
        <v>7468</v>
      </c>
      <c r="E2065" s="295" t="s">
        <v>1606</v>
      </c>
      <c r="F2065" s="295" t="s">
        <v>7462</v>
      </c>
      <c r="G2065" s="295" t="s">
        <v>1678</v>
      </c>
      <c r="H2065" s="295" t="s">
        <v>1589</v>
      </c>
      <c r="I2065" s="295" t="s">
        <v>1598</v>
      </c>
      <c r="J2065" s="295" t="s">
        <v>177</v>
      </c>
      <c r="K2065" s="295" t="s">
        <v>1603</v>
      </c>
      <c r="L2065" s="286">
        <v>4</v>
      </c>
      <c r="M2065" s="295" t="s">
        <v>171</v>
      </c>
    </row>
    <row r="2066" spans="1:13" ht="15" customHeight="1" x14ac:dyDescent="0.25">
      <c r="A2066" s="295" t="s">
        <v>1846</v>
      </c>
      <c r="B2066" s="295" t="s">
        <v>1843</v>
      </c>
      <c r="C2066" s="295" t="s">
        <v>7469</v>
      </c>
      <c r="D2066" s="295" t="s">
        <v>1844</v>
      </c>
      <c r="E2066" s="295" t="s">
        <v>7470</v>
      </c>
      <c r="F2066" s="295" t="s">
        <v>1842</v>
      </c>
      <c r="G2066" s="295" t="s">
        <v>168</v>
      </c>
      <c r="H2066" s="295" t="s">
        <v>1632</v>
      </c>
      <c r="I2066" s="295" t="s">
        <v>1598</v>
      </c>
      <c r="J2066" s="295" t="s">
        <v>177</v>
      </c>
      <c r="K2066" s="295" t="s">
        <v>1603</v>
      </c>
      <c r="L2066" s="286">
        <v>3</v>
      </c>
      <c r="M2066" s="295" t="s">
        <v>171</v>
      </c>
    </row>
    <row r="2067" spans="1:13" ht="15" customHeight="1" x14ac:dyDescent="0.25">
      <c r="A2067" s="295" t="s">
        <v>7471</v>
      </c>
      <c r="B2067" s="295" t="s">
        <v>7471</v>
      </c>
      <c r="C2067" s="295" t="s">
        <v>7472</v>
      </c>
      <c r="D2067" s="295" t="s">
        <v>7472</v>
      </c>
      <c r="E2067" s="295" t="s">
        <v>1880</v>
      </c>
      <c r="F2067" s="295" t="s">
        <v>7473</v>
      </c>
      <c r="G2067" s="295" t="s">
        <v>168</v>
      </c>
      <c r="H2067" s="295" t="s">
        <v>1589</v>
      </c>
      <c r="I2067" s="295" t="s">
        <v>1598</v>
      </c>
      <c r="J2067" s="295" t="s">
        <v>177</v>
      </c>
      <c r="K2067" s="295" t="s">
        <v>1603</v>
      </c>
      <c r="L2067" s="286">
        <v>1</v>
      </c>
      <c r="M2067" s="295" t="s">
        <v>171</v>
      </c>
    </row>
    <row r="2068" spans="1:13" ht="15" customHeight="1" x14ac:dyDescent="0.25">
      <c r="A2068" s="295" t="s">
        <v>7474</v>
      </c>
      <c r="B2068" s="295" t="s">
        <v>7474</v>
      </c>
      <c r="C2068" s="295" t="s">
        <v>7475</v>
      </c>
      <c r="D2068" s="295" t="s">
        <v>7475</v>
      </c>
      <c r="E2068" s="295" t="s">
        <v>1606</v>
      </c>
      <c r="F2068" s="295" t="s">
        <v>7476</v>
      </c>
      <c r="G2068" s="295" t="s">
        <v>1676</v>
      </c>
      <c r="H2068" s="295" t="s">
        <v>1589</v>
      </c>
      <c r="I2068" s="295" t="s">
        <v>1598</v>
      </c>
      <c r="J2068" s="295" t="s">
        <v>177</v>
      </c>
      <c r="K2068" s="295" t="s">
        <v>1603</v>
      </c>
      <c r="L2068" s="287">
        <v>5</v>
      </c>
      <c r="M2068" s="295" t="s">
        <v>171</v>
      </c>
    </row>
    <row r="2069" spans="1:13" ht="15" customHeight="1" x14ac:dyDescent="0.25">
      <c r="A2069" s="295" t="s">
        <v>7477</v>
      </c>
      <c r="B2069" s="295" t="s">
        <v>7477</v>
      </c>
      <c r="C2069" s="295" t="s">
        <v>7478</v>
      </c>
      <c r="D2069" s="295" t="s">
        <v>7478</v>
      </c>
      <c r="E2069" s="295" t="s">
        <v>7479</v>
      </c>
      <c r="F2069" s="295" t="s">
        <v>7480</v>
      </c>
      <c r="G2069" s="295" t="s">
        <v>1678</v>
      </c>
      <c r="H2069" s="295" t="s">
        <v>1589</v>
      </c>
      <c r="I2069" s="295" t="s">
        <v>1598</v>
      </c>
      <c r="J2069" s="295" t="s">
        <v>177</v>
      </c>
      <c r="K2069" s="295" t="s">
        <v>1603</v>
      </c>
      <c r="L2069" s="286">
        <v>7</v>
      </c>
      <c r="M2069" s="295" t="s">
        <v>171</v>
      </c>
    </row>
    <row r="2070" spans="1:13" ht="15" customHeight="1" x14ac:dyDescent="0.25">
      <c r="A2070" s="295" t="s">
        <v>7481</v>
      </c>
      <c r="B2070" s="295" t="s">
        <v>7481</v>
      </c>
      <c r="C2070" s="295" t="s">
        <v>7482</v>
      </c>
      <c r="D2070" s="295" t="s">
        <v>7482</v>
      </c>
      <c r="E2070" s="295" t="s">
        <v>1606</v>
      </c>
      <c r="F2070" s="295" t="s">
        <v>7476</v>
      </c>
      <c r="G2070" s="295" t="s">
        <v>1678</v>
      </c>
      <c r="H2070" s="295" t="s">
        <v>1589</v>
      </c>
      <c r="I2070" s="295" t="s">
        <v>1598</v>
      </c>
      <c r="J2070" s="295" t="s">
        <v>177</v>
      </c>
      <c r="K2070" s="295" t="s">
        <v>1603</v>
      </c>
      <c r="L2070" s="286">
        <v>7</v>
      </c>
      <c r="M2070" s="295" t="s">
        <v>171</v>
      </c>
    </row>
    <row r="2071" spans="1:13" ht="15" customHeight="1" x14ac:dyDescent="0.25">
      <c r="A2071" s="295" t="s">
        <v>7396</v>
      </c>
      <c r="B2071" s="295" t="s">
        <v>7396</v>
      </c>
      <c r="C2071" s="295" t="s">
        <v>7398</v>
      </c>
      <c r="D2071" s="295" t="s">
        <v>7398</v>
      </c>
      <c r="E2071" s="295" t="s">
        <v>7483</v>
      </c>
      <c r="F2071" s="295" t="s">
        <v>7400</v>
      </c>
      <c r="G2071" s="295" t="s">
        <v>1678</v>
      </c>
      <c r="H2071" s="295" t="s">
        <v>1589</v>
      </c>
      <c r="I2071" s="295" t="s">
        <v>1598</v>
      </c>
      <c r="J2071" s="295" t="s">
        <v>177</v>
      </c>
      <c r="K2071" s="295" t="s">
        <v>1603</v>
      </c>
      <c r="L2071" s="286">
        <v>5</v>
      </c>
      <c r="M2071" s="295" t="s">
        <v>171</v>
      </c>
    </row>
    <row r="2072" spans="1:13" ht="15" customHeight="1" x14ac:dyDescent="0.25">
      <c r="A2072" s="295" t="s">
        <v>5403</v>
      </c>
      <c r="B2072" s="295" t="s">
        <v>5403</v>
      </c>
      <c r="C2072" s="295" t="s">
        <v>5405</v>
      </c>
      <c r="D2072" s="295" t="s">
        <v>5405</v>
      </c>
      <c r="E2072" s="295" t="s">
        <v>1606</v>
      </c>
      <c r="F2072" s="295" t="s">
        <v>5406</v>
      </c>
      <c r="G2072" s="295" t="s">
        <v>1594</v>
      </c>
      <c r="H2072" s="295" t="s">
        <v>1589</v>
      </c>
      <c r="I2072" s="295" t="s">
        <v>1598</v>
      </c>
      <c r="J2072" s="295" t="s">
        <v>177</v>
      </c>
      <c r="L2072" s="286">
        <v>4</v>
      </c>
      <c r="M2072" s="295" t="s">
        <v>171</v>
      </c>
    </row>
    <row r="2073" spans="1:13" ht="15" customHeight="1" x14ac:dyDescent="0.25">
      <c r="A2073" s="295" t="s">
        <v>7394</v>
      </c>
      <c r="B2073" s="295" t="s">
        <v>7391</v>
      </c>
      <c r="C2073" s="295" t="s">
        <v>7484</v>
      </c>
      <c r="D2073" s="295" t="s">
        <v>7392</v>
      </c>
      <c r="E2073" s="295" t="s">
        <v>7485</v>
      </c>
      <c r="F2073" s="295" t="s">
        <v>7388</v>
      </c>
      <c r="G2073" s="295" t="s">
        <v>168</v>
      </c>
      <c r="H2073" s="295" t="s">
        <v>1632</v>
      </c>
      <c r="I2073" s="295" t="s">
        <v>1598</v>
      </c>
      <c r="J2073" s="295" t="s">
        <v>177</v>
      </c>
      <c r="K2073" s="295" t="s">
        <v>1603</v>
      </c>
      <c r="L2073" s="287">
        <v>4</v>
      </c>
      <c r="M2073" s="295" t="s">
        <v>171</v>
      </c>
    </row>
    <row r="2074" spans="1:13" ht="15" customHeight="1" x14ac:dyDescent="0.25">
      <c r="A2074" s="295" t="s">
        <v>7431</v>
      </c>
      <c r="B2074" s="295" t="s">
        <v>7428</v>
      </c>
      <c r="C2074" s="295" t="s">
        <v>7486</v>
      </c>
      <c r="D2074" s="295" t="s">
        <v>7429</v>
      </c>
      <c r="E2074" s="295" t="s">
        <v>7487</v>
      </c>
      <c r="F2074" s="295" t="s">
        <v>7430</v>
      </c>
      <c r="G2074" s="295" t="s">
        <v>168</v>
      </c>
      <c r="H2074" s="295" t="s">
        <v>1632</v>
      </c>
      <c r="I2074" s="295" t="s">
        <v>1598</v>
      </c>
      <c r="J2074" s="295" t="s">
        <v>177</v>
      </c>
      <c r="K2074" s="295" t="s">
        <v>1603</v>
      </c>
      <c r="L2074" s="287">
        <v>2</v>
      </c>
      <c r="M2074" s="295" t="s">
        <v>171</v>
      </c>
    </row>
    <row r="2075" spans="1:13" ht="15" customHeight="1" x14ac:dyDescent="0.25">
      <c r="A2075" s="295" t="s">
        <v>7488</v>
      </c>
      <c r="B2075" s="295" t="s">
        <v>7396</v>
      </c>
      <c r="C2075" s="295" t="s">
        <v>7489</v>
      </c>
      <c r="D2075" s="295" t="s">
        <v>7398</v>
      </c>
      <c r="E2075" s="295" t="s">
        <v>2999</v>
      </c>
      <c r="F2075" s="295" t="s">
        <v>7400</v>
      </c>
      <c r="G2075" s="295" t="s">
        <v>1678</v>
      </c>
      <c r="H2075" s="295" t="s">
        <v>1632</v>
      </c>
      <c r="I2075" s="295" t="s">
        <v>1598</v>
      </c>
      <c r="J2075" s="295" t="s">
        <v>177</v>
      </c>
      <c r="K2075" s="295" t="s">
        <v>1603</v>
      </c>
      <c r="L2075" s="286">
        <v>5</v>
      </c>
      <c r="M2075" s="295" t="s">
        <v>171</v>
      </c>
    </row>
    <row r="2076" spans="1:13" ht="15" customHeight="1" x14ac:dyDescent="0.25">
      <c r="A2076" s="295" t="s">
        <v>7490</v>
      </c>
      <c r="B2076" s="295" t="s">
        <v>7490</v>
      </c>
      <c r="C2076" s="295" t="s">
        <v>7491</v>
      </c>
      <c r="D2076" s="295" t="s">
        <v>7491</v>
      </c>
      <c r="E2076" s="295" t="s">
        <v>7492</v>
      </c>
      <c r="F2076" s="295" t="s">
        <v>7493</v>
      </c>
      <c r="G2076" s="295" t="s">
        <v>168</v>
      </c>
      <c r="H2076" s="295" t="s">
        <v>1589</v>
      </c>
      <c r="I2076" s="295" t="s">
        <v>1598</v>
      </c>
      <c r="J2076" s="295" t="s">
        <v>475</v>
      </c>
      <c r="K2076" s="295" t="s">
        <v>1603</v>
      </c>
      <c r="L2076" s="287">
        <v>-99</v>
      </c>
      <c r="M2076" s="295" t="s">
        <v>16367</v>
      </c>
    </row>
    <row r="2077" spans="1:13" ht="15" customHeight="1" x14ac:dyDescent="0.25">
      <c r="A2077" s="295" t="s">
        <v>7494</v>
      </c>
      <c r="B2077" s="295" t="s">
        <v>7494</v>
      </c>
      <c r="C2077" s="295" t="s">
        <v>7495</v>
      </c>
      <c r="D2077" s="295" t="s">
        <v>7495</v>
      </c>
      <c r="E2077" s="295" t="s">
        <v>1606</v>
      </c>
      <c r="F2077" s="295" t="s">
        <v>7496</v>
      </c>
      <c r="G2077" s="295" t="s">
        <v>168</v>
      </c>
      <c r="H2077" s="295" t="s">
        <v>1589</v>
      </c>
      <c r="I2077" s="295" t="s">
        <v>1598</v>
      </c>
      <c r="J2077" s="295" t="s">
        <v>475</v>
      </c>
      <c r="K2077" s="295" t="s">
        <v>1603</v>
      </c>
      <c r="L2077" s="286">
        <v>7</v>
      </c>
      <c r="M2077" s="295" t="s">
        <v>171</v>
      </c>
    </row>
    <row r="2078" spans="1:13" ht="15" customHeight="1" x14ac:dyDescent="0.25">
      <c r="A2078" s="295" t="s">
        <v>7498</v>
      </c>
      <c r="B2078" s="295" t="s">
        <v>7498</v>
      </c>
      <c r="C2078" s="295" t="s">
        <v>7499</v>
      </c>
      <c r="D2078" s="295" t="s">
        <v>7499</v>
      </c>
      <c r="E2078" s="295" t="s">
        <v>1606</v>
      </c>
      <c r="F2078" s="295" t="s">
        <v>7500</v>
      </c>
      <c r="G2078" s="295" t="s">
        <v>168</v>
      </c>
      <c r="H2078" s="295" t="s">
        <v>1589</v>
      </c>
      <c r="I2078" s="295" t="s">
        <v>1598</v>
      </c>
      <c r="J2078" s="295" t="s">
        <v>475</v>
      </c>
      <c r="K2078" s="295" t="s">
        <v>1603</v>
      </c>
      <c r="L2078" s="286">
        <v>0</v>
      </c>
      <c r="M2078" s="295" t="s">
        <v>16372</v>
      </c>
    </row>
    <row r="2079" spans="1:13" ht="15" customHeight="1" x14ac:dyDescent="0.25">
      <c r="A2079" s="295" t="s">
        <v>7501</v>
      </c>
      <c r="B2079" s="295" t="s">
        <v>7501</v>
      </c>
      <c r="C2079" s="295" t="s">
        <v>7502</v>
      </c>
      <c r="D2079" s="295" t="s">
        <v>7502</v>
      </c>
      <c r="E2079" s="295" t="s">
        <v>1880</v>
      </c>
      <c r="F2079" s="295" t="s">
        <v>7503</v>
      </c>
      <c r="G2079" s="295" t="s">
        <v>1676</v>
      </c>
      <c r="H2079" s="295" t="s">
        <v>1589</v>
      </c>
      <c r="I2079" s="295" t="s">
        <v>1598</v>
      </c>
      <c r="J2079" s="295" t="s">
        <v>475</v>
      </c>
      <c r="K2079" s="295" t="s">
        <v>1603</v>
      </c>
      <c r="L2079" s="286">
        <v>0</v>
      </c>
      <c r="M2079" s="295" t="s">
        <v>16372</v>
      </c>
    </row>
    <row r="2080" spans="1:13" ht="15" customHeight="1" x14ac:dyDescent="0.25">
      <c r="A2080" s="295" t="s">
        <v>7504</v>
      </c>
      <c r="B2080" s="295" t="s">
        <v>7504</v>
      </c>
      <c r="C2080" s="295" t="s">
        <v>7505</v>
      </c>
      <c r="D2080" s="295" t="s">
        <v>7505</v>
      </c>
      <c r="E2080" s="295" t="s">
        <v>1880</v>
      </c>
      <c r="F2080" s="295" t="s">
        <v>7503</v>
      </c>
      <c r="G2080" s="295" t="s">
        <v>1678</v>
      </c>
      <c r="H2080" s="295" t="s">
        <v>1589</v>
      </c>
      <c r="I2080" s="295" t="s">
        <v>1598</v>
      </c>
      <c r="J2080" s="295" t="s">
        <v>475</v>
      </c>
      <c r="K2080" s="295" t="s">
        <v>1603</v>
      </c>
      <c r="L2080" s="286">
        <v>0</v>
      </c>
      <c r="M2080" s="295" t="s">
        <v>16372</v>
      </c>
    </row>
    <row r="2081" spans="1:13" ht="15" customHeight="1" x14ac:dyDescent="0.25">
      <c r="A2081" s="295" t="s">
        <v>7507</v>
      </c>
      <c r="B2081" s="295" t="s">
        <v>7507</v>
      </c>
      <c r="C2081" s="295" t="s">
        <v>7508</v>
      </c>
      <c r="D2081" s="295" t="s">
        <v>7508</v>
      </c>
      <c r="E2081" s="295" t="s">
        <v>1606</v>
      </c>
      <c r="F2081" s="295" t="s">
        <v>7509</v>
      </c>
      <c r="G2081" s="295" t="s">
        <v>168</v>
      </c>
      <c r="H2081" s="295" t="s">
        <v>1589</v>
      </c>
      <c r="I2081" s="295" t="s">
        <v>1598</v>
      </c>
      <c r="J2081" s="295" t="s">
        <v>475</v>
      </c>
      <c r="K2081" s="295" t="s">
        <v>1603</v>
      </c>
      <c r="L2081" s="286">
        <v>0</v>
      </c>
      <c r="M2081" s="295" t="s">
        <v>16372</v>
      </c>
    </row>
    <row r="2082" spans="1:13" ht="15" customHeight="1" x14ac:dyDescent="0.25">
      <c r="A2082" s="295" t="s">
        <v>7510</v>
      </c>
      <c r="B2082" s="295" t="s">
        <v>7510</v>
      </c>
      <c r="C2082" s="295" t="s">
        <v>7511</v>
      </c>
      <c r="D2082" s="295" t="s">
        <v>7511</v>
      </c>
      <c r="E2082" s="295" t="s">
        <v>1606</v>
      </c>
      <c r="F2082" s="295" t="s">
        <v>7512</v>
      </c>
      <c r="G2082" s="295" t="s">
        <v>168</v>
      </c>
      <c r="H2082" s="295" t="s">
        <v>1589</v>
      </c>
      <c r="I2082" s="295" t="s">
        <v>1598</v>
      </c>
      <c r="J2082" s="295" t="s">
        <v>475</v>
      </c>
      <c r="K2082" s="295" t="s">
        <v>1603</v>
      </c>
      <c r="L2082" s="286">
        <v>0</v>
      </c>
      <c r="M2082" s="295" t="s">
        <v>16372</v>
      </c>
    </row>
    <row r="2083" spans="1:13" ht="15" customHeight="1" x14ac:dyDescent="0.25">
      <c r="A2083" s="295" t="s">
        <v>7513</v>
      </c>
      <c r="B2083" s="295" t="s">
        <v>7513</v>
      </c>
      <c r="C2083" s="295" t="s">
        <v>7514</v>
      </c>
      <c r="D2083" s="295" t="s">
        <v>7514</v>
      </c>
      <c r="E2083" s="295" t="s">
        <v>1606</v>
      </c>
      <c r="F2083" s="295" t="s">
        <v>7515</v>
      </c>
      <c r="G2083" s="295" t="s">
        <v>168</v>
      </c>
      <c r="H2083" s="295" t="s">
        <v>1589</v>
      </c>
      <c r="I2083" s="295" t="s">
        <v>1598</v>
      </c>
      <c r="J2083" s="295" t="s">
        <v>475</v>
      </c>
      <c r="K2083" s="295" t="s">
        <v>1603</v>
      </c>
      <c r="L2083" s="286">
        <v>0</v>
      </c>
      <c r="M2083" s="295" t="s">
        <v>16372</v>
      </c>
    </row>
    <row r="2084" spans="1:13" ht="15" customHeight="1" x14ac:dyDescent="0.25">
      <c r="A2084" s="295" t="s">
        <v>4936</v>
      </c>
      <c r="B2084" s="295" t="s">
        <v>4932</v>
      </c>
      <c r="C2084" s="295" t="s">
        <v>7516</v>
      </c>
      <c r="D2084" s="295" t="s">
        <v>4933</v>
      </c>
      <c r="E2084" s="295" t="s">
        <v>7517</v>
      </c>
      <c r="F2084" s="295" t="s">
        <v>4935</v>
      </c>
      <c r="G2084" s="295" t="s">
        <v>168</v>
      </c>
      <c r="H2084" s="295" t="s">
        <v>1632</v>
      </c>
      <c r="I2084" s="295" t="s">
        <v>1598</v>
      </c>
      <c r="J2084" s="295" t="s">
        <v>475</v>
      </c>
      <c r="K2084" s="295" t="s">
        <v>1603</v>
      </c>
      <c r="L2084" s="286">
        <v>0</v>
      </c>
      <c r="M2084" s="295" t="s">
        <v>16372</v>
      </c>
    </row>
    <row r="2085" spans="1:13" ht="15" customHeight="1" x14ac:dyDescent="0.25">
      <c r="A2085" s="295" t="s">
        <v>7518</v>
      </c>
      <c r="B2085" s="295" t="s">
        <v>7518</v>
      </c>
      <c r="C2085" s="295" t="s">
        <v>7519</v>
      </c>
      <c r="D2085" s="295" t="s">
        <v>7519</v>
      </c>
      <c r="E2085" s="295" t="s">
        <v>1606</v>
      </c>
      <c r="F2085" s="295" t="s">
        <v>7520</v>
      </c>
      <c r="G2085" s="295" t="s">
        <v>168</v>
      </c>
      <c r="H2085" s="295" t="s">
        <v>1589</v>
      </c>
      <c r="I2085" s="295" t="s">
        <v>1598</v>
      </c>
      <c r="J2085" s="295" t="s">
        <v>475</v>
      </c>
      <c r="K2085" s="295" t="s">
        <v>1603</v>
      </c>
      <c r="L2085" s="286">
        <v>4</v>
      </c>
      <c r="M2085" s="295" t="s">
        <v>171</v>
      </c>
    </row>
    <row r="2086" spans="1:13" ht="15" customHeight="1" x14ac:dyDescent="0.25">
      <c r="A2086" s="295" t="s">
        <v>7521</v>
      </c>
      <c r="B2086" s="295" t="s">
        <v>7521</v>
      </c>
      <c r="C2086" s="295" t="s">
        <v>7522</v>
      </c>
      <c r="D2086" s="295" t="s">
        <v>7522</v>
      </c>
      <c r="E2086" s="295" t="s">
        <v>1606</v>
      </c>
      <c r="F2086" s="295" t="s">
        <v>7523</v>
      </c>
      <c r="G2086" s="295" t="s">
        <v>168</v>
      </c>
      <c r="H2086" s="295" t="s">
        <v>1589</v>
      </c>
      <c r="I2086" s="295" t="s">
        <v>1598</v>
      </c>
      <c r="J2086" s="295" t="s">
        <v>475</v>
      </c>
      <c r="K2086" s="295" t="s">
        <v>1603</v>
      </c>
      <c r="L2086" s="286">
        <v>0</v>
      </c>
      <c r="M2086" s="295" t="s">
        <v>16372</v>
      </c>
    </row>
    <row r="2087" spans="1:13" ht="15" customHeight="1" x14ac:dyDescent="0.25">
      <c r="A2087" s="295" t="s">
        <v>4940</v>
      </c>
      <c r="B2087" s="295" t="s">
        <v>4937</v>
      </c>
      <c r="C2087" s="295" t="s">
        <v>7524</v>
      </c>
      <c r="D2087" s="295" t="s">
        <v>4938</v>
      </c>
      <c r="E2087" s="295" t="s">
        <v>1606</v>
      </c>
      <c r="F2087" s="295" t="s">
        <v>4939</v>
      </c>
      <c r="G2087" s="295" t="s">
        <v>168</v>
      </c>
      <c r="H2087" s="295" t="s">
        <v>1632</v>
      </c>
      <c r="I2087" s="295" t="s">
        <v>1598</v>
      </c>
      <c r="J2087" s="295" t="s">
        <v>475</v>
      </c>
      <c r="K2087" s="295" t="s">
        <v>1603</v>
      </c>
      <c r="L2087" s="286">
        <v>1</v>
      </c>
      <c r="M2087" s="295" t="s">
        <v>171</v>
      </c>
    </row>
    <row r="2088" spans="1:13" ht="15" customHeight="1" x14ac:dyDescent="0.25">
      <c r="A2088" s="295" t="s">
        <v>7525</v>
      </c>
      <c r="B2088" s="295" t="s">
        <v>7525</v>
      </c>
      <c r="C2088" s="295" t="s">
        <v>7526</v>
      </c>
      <c r="D2088" s="295" t="s">
        <v>7526</v>
      </c>
      <c r="E2088" s="295" t="s">
        <v>1978</v>
      </c>
      <c r="F2088" s="295" t="s">
        <v>7527</v>
      </c>
      <c r="G2088" s="295" t="s">
        <v>168</v>
      </c>
      <c r="H2088" s="295" t="s">
        <v>1589</v>
      </c>
      <c r="I2088" s="295" t="s">
        <v>1598</v>
      </c>
      <c r="J2088" s="295" t="s">
        <v>475</v>
      </c>
      <c r="K2088" s="295" t="s">
        <v>1603</v>
      </c>
      <c r="L2088" s="286">
        <v>0</v>
      </c>
      <c r="M2088" s="295" t="s">
        <v>16372</v>
      </c>
    </row>
    <row r="2089" spans="1:13" ht="15" customHeight="1" x14ac:dyDescent="0.25">
      <c r="A2089" s="295" t="s">
        <v>7497</v>
      </c>
      <c r="B2089" s="295" t="s">
        <v>7494</v>
      </c>
      <c r="C2089" s="295" t="s">
        <v>7528</v>
      </c>
      <c r="D2089" s="295" t="s">
        <v>7495</v>
      </c>
      <c r="E2089" s="295" t="s">
        <v>2357</v>
      </c>
      <c r="F2089" s="295" t="s">
        <v>7529</v>
      </c>
      <c r="G2089" s="295" t="s">
        <v>168</v>
      </c>
      <c r="H2089" s="295" t="s">
        <v>1632</v>
      </c>
      <c r="I2089" s="295" t="s">
        <v>1598</v>
      </c>
      <c r="J2089" s="295" t="s">
        <v>475</v>
      </c>
      <c r="K2089" s="295" t="s">
        <v>1603</v>
      </c>
      <c r="L2089" s="286">
        <v>7</v>
      </c>
      <c r="M2089" s="295" t="s">
        <v>171</v>
      </c>
    </row>
    <row r="2090" spans="1:13" ht="15" customHeight="1" x14ac:dyDescent="0.25">
      <c r="A2090" s="295" t="s">
        <v>4945</v>
      </c>
      <c r="B2090" s="295" t="s">
        <v>4941</v>
      </c>
      <c r="C2090" s="295" t="s">
        <v>7530</v>
      </c>
      <c r="D2090" s="295" t="s">
        <v>4942</v>
      </c>
      <c r="E2090" s="295" t="s">
        <v>3588</v>
      </c>
      <c r="F2090" s="295" t="s">
        <v>4944</v>
      </c>
      <c r="G2090" s="295" t="s">
        <v>168</v>
      </c>
      <c r="H2090" s="295" t="s">
        <v>1632</v>
      </c>
      <c r="I2090" s="295" t="s">
        <v>1598</v>
      </c>
      <c r="J2090" s="295" t="s">
        <v>475</v>
      </c>
      <c r="K2090" s="295" t="s">
        <v>1603</v>
      </c>
      <c r="L2090" s="286">
        <v>1</v>
      </c>
      <c r="M2090" s="295" t="s">
        <v>171</v>
      </c>
    </row>
    <row r="2091" spans="1:13" ht="15" customHeight="1" x14ac:dyDescent="0.25">
      <c r="A2091" s="295" t="s">
        <v>7531</v>
      </c>
      <c r="B2091" s="295" t="s">
        <v>7531</v>
      </c>
      <c r="C2091" s="295" t="s">
        <v>7532</v>
      </c>
      <c r="D2091" s="295" t="s">
        <v>7532</v>
      </c>
      <c r="E2091" s="295" t="s">
        <v>1606</v>
      </c>
      <c r="F2091" s="295" t="s">
        <v>7533</v>
      </c>
      <c r="G2091" s="295" t="s">
        <v>168</v>
      </c>
      <c r="H2091" s="295" t="s">
        <v>1589</v>
      </c>
      <c r="I2091" s="295" t="s">
        <v>1598</v>
      </c>
      <c r="J2091" s="295" t="s">
        <v>475</v>
      </c>
      <c r="K2091" s="295" t="s">
        <v>1603</v>
      </c>
      <c r="L2091" s="286">
        <v>0</v>
      </c>
      <c r="M2091" s="295" t="s">
        <v>16372</v>
      </c>
    </row>
    <row r="2092" spans="1:13" ht="15" customHeight="1" x14ac:dyDescent="0.25">
      <c r="A2092" s="295" t="s">
        <v>4949</v>
      </c>
      <c r="B2092" s="295" t="s">
        <v>4946</v>
      </c>
      <c r="C2092" s="295" t="s">
        <v>7534</v>
      </c>
      <c r="D2092" s="295" t="s">
        <v>4947</v>
      </c>
      <c r="E2092" s="295" t="s">
        <v>1606</v>
      </c>
      <c r="F2092" s="295" t="s">
        <v>4948</v>
      </c>
      <c r="G2092" s="295" t="s">
        <v>168</v>
      </c>
      <c r="H2092" s="295" t="s">
        <v>1632</v>
      </c>
      <c r="I2092" s="295" t="s">
        <v>1598</v>
      </c>
      <c r="J2092" s="295" t="s">
        <v>475</v>
      </c>
      <c r="K2092" s="295" t="s">
        <v>1603</v>
      </c>
      <c r="L2092" s="286">
        <v>7</v>
      </c>
      <c r="M2092" s="295" t="s">
        <v>171</v>
      </c>
    </row>
    <row r="2093" spans="1:13" ht="15" customHeight="1" x14ac:dyDescent="0.25">
      <c r="A2093" s="295" t="s">
        <v>7535</v>
      </c>
      <c r="B2093" s="295" t="s">
        <v>7535</v>
      </c>
      <c r="C2093" s="295" t="s">
        <v>7536</v>
      </c>
      <c r="D2093" s="295" t="s">
        <v>7536</v>
      </c>
      <c r="E2093" s="295" t="s">
        <v>7537</v>
      </c>
      <c r="F2093" s="295" t="s">
        <v>7538</v>
      </c>
      <c r="G2093" s="295" t="s">
        <v>168</v>
      </c>
      <c r="H2093" s="295" t="s">
        <v>1589</v>
      </c>
      <c r="I2093" s="295" t="s">
        <v>1598</v>
      </c>
      <c r="J2093" s="295" t="s">
        <v>475</v>
      </c>
      <c r="K2093" s="295" t="s">
        <v>1603</v>
      </c>
      <c r="L2093" s="286">
        <v>9</v>
      </c>
      <c r="M2093" s="295" t="s">
        <v>171</v>
      </c>
    </row>
    <row r="2094" spans="1:13" ht="15" customHeight="1" x14ac:dyDescent="0.25">
      <c r="A2094" s="295" t="s">
        <v>7539</v>
      </c>
      <c r="B2094" s="295" t="s">
        <v>7539</v>
      </c>
      <c r="C2094" s="295" t="s">
        <v>7540</v>
      </c>
      <c r="D2094" s="295" t="s">
        <v>7540</v>
      </c>
      <c r="E2094" s="295" t="s">
        <v>1606</v>
      </c>
      <c r="F2094" s="295" t="s">
        <v>7541</v>
      </c>
      <c r="G2094" s="295" t="s">
        <v>168</v>
      </c>
      <c r="H2094" s="295" t="s">
        <v>1589</v>
      </c>
      <c r="I2094" s="295" t="s">
        <v>1598</v>
      </c>
      <c r="J2094" s="295" t="s">
        <v>475</v>
      </c>
      <c r="K2094" s="295" t="s">
        <v>1603</v>
      </c>
      <c r="L2094" s="286">
        <v>0</v>
      </c>
      <c r="M2094" s="295" t="s">
        <v>16372</v>
      </c>
    </row>
    <row r="2095" spans="1:13" ht="15" customHeight="1" x14ac:dyDescent="0.25">
      <c r="A2095" s="295" t="s">
        <v>7542</v>
      </c>
      <c r="B2095" s="295" t="s">
        <v>7542</v>
      </c>
      <c r="C2095" s="295" t="s">
        <v>7543</v>
      </c>
      <c r="D2095" s="295" t="s">
        <v>7543</v>
      </c>
      <c r="E2095" s="295" t="s">
        <v>1606</v>
      </c>
      <c r="F2095" s="295" t="s">
        <v>7541</v>
      </c>
      <c r="G2095" s="295" t="s">
        <v>1594</v>
      </c>
      <c r="H2095" s="295" t="s">
        <v>1589</v>
      </c>
      <c r="I2095" s="295" t="s">
        <v>1598</v>
      </c>
      <c r="J2095" s="295" t="s">
        <v>475</v>
      </c>
      <c r="L2095" s="286">
        <v>0</v>
      </c>
      <c r="M2095" s="295" t="s">
        <v>16372</v>
      </c>
    </row>
    <row r="2096" spans="1:13" ht="15" customHeight="1" x14ac:dyDescent="0.25">
      <c r="A2096" s="295" t="s">
        <v>4957</v>
      </c>
      <c r="B2096" s="295" t="s">
        <v>4953</v>
      </c>
      <c r="C2096" s="295" t="s">
        <v>7545</v>
      </c>
      <c r="D2096" s="295" t="s">
        <v>4954</v>
      </c>
      <c r="E2096" s="295" t="s">
        <v>1618</v>
      </c>
      <c r="F2096" s="295" t="s">
        <v>7546</v>
      </c>
      <c r="G2096" s="295" t="s">
        <v>168</v>
      </c>
      <c r="H2096" s="295" t="s">
        <v>1632</v>
      </c>
      <c r="I2096" s="295" t="s">
        <v>1598</v>
      </c>
      <c r="J2096" s="295" t="s">
        <v>475</v>
      </c>
      <c r="K2096" s="295" t="s">
        <v>1603</v>
      </c>
      <c r="L2096" s="286">
        <v>3</v>
      </c>
      <c r="M2096" s="295" t="s">
        <v>171</v>
      </c>
    </row>
    <row r="2097" spans="1:13" ht="15" customHeight="1" x14ac:dyDescent="0.25">
      <c r="A2097" s="295" t="s">
        <v>16701</v>
      </c>
      <c r="B2097" s="295" t="s">
        <v>16701</v>
      </c>
      <c r="C2097" s="295" t="s">
        <v>17268</v>
      </c>
      <c r="D2097" s="295" t="s">
        <v>17268</v>
      </c>
      <c r="E2097" s="295" t="s">
        <v>17760</v>
      </c>
      <c r="G2097" s="295" t="s">
        <v>168</v>
      </c>
      <c r="H2097" s="295" t="s">
        <v>1589</v>
      </c>
      <c r="I2097" s="295" t="s">
        <v>14673</v>
      </c>
      <c r="J2097" s="295" t="s">
        <v>17936</v>
      </c>
      <c r="K2097" s="295" t="s">
        <v>14674</v>
      </c>
      <c r="L2097" s="287">
        <v>5</v>
      </c>
      <c r="M2097" s="295" t="s">
        <v>171</v>
      </c>
    </row>
    <row r="2098" spans="1:13" ht="15" customHeight="1" x14ac:dyDescent="0.25">
      <c r="A2098" s="295" t="s">
        <v>16700</v>
      </c>
      <c r="B2098" s="295" t="s">
        <v>16700</v>
      </c>
      <c r="C2098" s="295" t="s">
        <v>17267</v>
      </c>
      <c r="D2098" s="295" t="s">
        <v>17267</v>
      </c>
      <c r="G2098" s="295" t="s">
        <v>1594</v>
      </c>
      <c r="H2098" s="295" t="s">
        <v>1589</v>
      </c>
      <c r="I2098" s="295" t="s">
        <v>14673</v>
      </c>
      <c r="J2098" s="295" t="s">
        <v>17936</v>
      </c>
      <c r="K2098" s="295" t="s">
        <v>14674</v>
      </c>
      <c r="L2098" s="287">
        <v>5</v>
      </c>
      <c r="M2098" s="295" t="s">
        <v>171</v>
      </c>
    </row>
    <row r="2099" spans="1:13" ht="15" customHeight="1" x14ac:dyDescent="0.25">
      <c r="A2099" s="295" t="s">
        <v>16702</v>
      </c>
      <c r="B2099" s="295" t="s">
        <v>16703</v>
      </c>
      <c r="C2099" s="295" t="s">
        <v>17269</v>
      </c>
      <c r="D2099" s="295" t="s">
        <v>17438</v>
      </c>
      <c r="E2099" s="295" t="s">
        <v>17761</v>
      </c>
      <c r="G2099" s="295" t="s">
        <v>168</v>
      </c>
      <c r="H2099" s="295" t="s">
        <v>1632</v>
      </c>
      <c r="I2099" s="295" t="s">
        <v>14673</v>
      </c>
      <c r="J2099" s="295" t="s">
        <v>17936</v>
      </c>
      <c r="K2099" s="295" t="s">
        <v>14674</v>
      </c>
      <c r="L2099" s="287">
        <v>3</v>
      </c>
      <c r="M2099" s="295" t="s">
        <v>171</v>
      </c>
    </row>
    <row r="2100" spans="1:13" ht="15" customHeight="1" x14ac:dyDescent="0.25">
      <c r="A2100" s="295" t="s">
        <v>16704</v>
      </c>
      <c r="B2100" s="295" t="s">
        <v>16701</v>
      </c>
      <c r="C2100" s="295" t="s">
        <v>17270</v>
      </c>
      <c r="D2100" s="295" t="s">
        <v>17268</v>
      </c>
      <c r="E2100" s="295" t="s">
        <v>17762</v>
      </c>
      <c r="G2100" s="295" t="s">
        <v>168</v>
      </c>
      <c r="H2100" s="295" t="s">
        <v>1632</v>
      </c>
      <c r="I2100" s="295" t="s">
        <v>14673</v>
      </c>
      <c r="J2100" s="295" t="s">
        <v>17936</v>
      </c>
      <c r="K2100" s="295" t="s">
        <v>14674</v>
      </c>
      <c r="L2100" s="287">
        <v>5</v>
      </c>
      <c r="M2100" s="295" t="s">
        <v>171</v>
      </c>
    </row>
    <row r="2101" spans="1:13" ht="15" customHeight="1" x14ac:dyDescent="0.25">
      <c r="A2101" s="295" t="s">
        <v>16705</v>
      </c>
      <c r="B2101" s="295" t="s">
        <v>16706</v>
      </c>
      <c r="C2101" s="295" t="s">
        <v>17271</v>
      </c>
      <c r="D2101" s="295" t="s">
        <v>17471</v>
      </c>
      <c r="E2101" s="295" t="s">
        <v>17763</v>
      </c>
      <c r="G2101" s="295" t="s">
        <v>168</v>
      </c>
      <c r="H2101" s="295" t="s">
        <v>1632</v>
      </c>
      <c r="I2101" s="295" t="s">
        <v>14673</v>
      </c>
      <c r="J2101" s="295" t="s">
        <v>17936</v>
      </c>
      <c r="K2101" s="295" t="s">
        <v>14674</v>
      </c>
      <c r="L2101" s="287">
        <v>7</v>
      </c>
      <c r="M2101" s="295" t="s">
        <v>171</v>
      </c>
    </row>
    <row r="2102" spans="1:13" ht="15" customHeight="1" x14ac:dyDescent="0.25">
      <c r="A2102" s="295" t="s">
        <v>2960</v>
      </c>
      <c r="B2102" s="295" t="s">
        <v>2960</v>
      </c>
      <c r="C2102" s="295" t="s">
        <v>2962</v>
      </c>
      <c r="D2102" s="295" t="s">
        <v>2962</v>
      </c>
      <c r="E2102" s="295" t="s">
        <v>7547</v>
      </c>
      <c r="F2102" s="295" t="s">
        <v>2963</v>
      </c>
      <c r="G2102" s="295" t="s">
        <v>168</v>
      </c>
      <c r="H2102" s="295" t="s">
        <v>1589</v>
      </c>
      <c r="I2102" s="295" t="s">
        <v>1598</v>
      </c>
      <c r="J2102" s="295" t="s">
        <v>177</v>
      </c>
      <c r="K2102" s="295" t="s">
        <v>1603</v>
      </c>
      <c r="L2102" s="286">
        <v>5</v>
      </c>
      <c r="M2102" s="295" t="s">
        <v>171</v>
      </c>
    </row>
    <row r="2103" spans="1:13" ht="15" customHeight="1" x14ac:dyDescent="0.25">
      <c r="A2103" s="295" t="s">
        <v>2930</v>
      </c>
      <c r="B2103" s="295" t="s">
        <v>2930</v>
      </c>
      <c r="C2103" s="295" t="s">
        <v>2932</v>
      </c>
      <c r="D2103" s="295" t="s">
        <v>2932</v>
      </c>
      <c r="E2103" s="295" t="s">
        <v>7548</v>
      </c>
      <c r="F2103" s="295" t="s">
        <v>2933</v>
      </c>
      <c r="G2103" s="295" t="s">
        <v>168</v>
      </c>
      <c r="H2103" s="295" t="s">
        <v>1589</v>
      </c>
      <c r="I2103" s="295" t="s">
        <v>1598</v>
      </c>
      <c r="J2103" s="295" t="s">
        <v>177</v>
      </c>
      <c r="K2103" s="295" t="s">
        <v>1603</v>
      </c>
      <c r="L2103" s="286">
        <v>5</v>
      </c>
      <c r="M2103" s="295" t="s">
        <v>171</v>
      </c>
    </row>
    <row r="2104" spans="1:13" ht="15" customHeight="1" x14ac:dyDescent="0.25">
      <c r="A2104" s="295" t="s">
        <v>3005</v>
      </c>
      <c r="B2104" s="295" t="s">
        <v>3005</v>
      </c>
      <c r="C2104" s="295" t="s">
        <v>3007</v>
      </c>
      <c r="D2104" s="295" t="s">
        <v>3007</v>
      </c>
      <c r="E2104" s="295" t="s">
        <v>7549</v>
      </c>
      <c r="F2104" s="295" t="s">
        <v>7550</v>
      </c>
      <c r="G2104" s="295" t="s">
        <v>168</v>
      </c>
      <c r="H2104" s="295" t="s">
        <v>1589</v>
      </c>
      <c r="I2104" s="295" t="s">
        <v>1598</v>
      </c>
      <c r="J2104" s="295" t="s">
        <v>177</v>
      </c>
      <c r="K2104" s="295" t="s">
        <v>1603</v>
      </c>
      <c r="L2104" s="286">
        <v>7</v>
      </c>
      <c r="M2104" s="295" t="s">
        <v>171</v>
      </c>
    </row>
    <row r="2105" spans="1:13" ht="15" customHeight="1" x14ac:dyDescent="0.25">
      <c r="A2105" s="295" t="s">
        <v>3092</v>
      </c>
      <c r="B2105" s="295" t="s">
        <v>3092</v>
      </c>
      <c r="C2105" s="295" t="s">
        <v>3094</v>
      </c>
      <c r="D2105" s="295" t="s">
        <v>3094</v>
      </c>
      <c r="E2105" s="295" t="s">
        <v>7551</v>
      </c>
      <c r="F2105" s="295" t="s">
        <v>7552</v>
      </c>
      <c r="G2105" s="295" t="s">
        <v>168</v>
      </c>
      <c r="H2105" s="295" t="s">
        <v>1589</v>
      </c>
      <c r="I2105" s="295" t="s">
        <v>1598</v>
      </c>
      <c r="J2105" s="295" t="s">
        <v>177</v>
      </c>
      <c r="K2105" s="295" t="s">
        <v>1603</v>
      </c>
      <c r="L2105" s="286">
        <v>10</v>
      </c>
      <c r="M2105" s="295" t="s">
        <v>171</v>
      </c>
    </row>
    <row r="2106" spans="1:13" ht="15" customHeight="1" x14ac:dyDescent="0.25">
      <c r="A2106" s="295" t="s">
        <v>3101</v>
      </c>
      <c r="B2106" s="295" t="s">
        <v>3101</v>
      </c>
      <c r="C2106" s="295" t="s">
        <v>3103</v>
      </c>
      <c r="D2106" s="295" t="s">
        <v>3103</v>
      </c>
      <c r="E2106" s="295" t="s">
        <v>7553</v>
      </c>
      <c r="F2106" s="295" t="s">
        <v>3104</v>
      </c>
      <c r="G2106" s="295" t="s">
        <v>168</v>
      </c>
      <c r="H2106" s="295" t="s">
        <v>1589</v>
      </c>
      <c r="I2106" s="295" t="s">
        <v>1598</v>
      </c>
      <c r="J2106" s="295" t="s">
        <v>177</v>
      </c>
      <c r="K2106" s="295" t="s">
        <v>1603</v>
      </c>
      <c r="L2106" s="286">
        <v>7</v>
      </c>
      <c r="M2106" s="295" t="s">
        <v>171</v>
      </c>
    </row>
    <row r="2107" spans="1:13" ht="15" customHeight="1" x14ac:dyDescent="0.25">
      <c r="A2107" s="295" t="s">
        <v>7554</v>
      </c>
      <c r="B2107" s="295" t="s">
        <v>7554</v>
      </c>
      <c r="C2107" s="295" t="s">
        <v>7555</v>
      </c>
      <c r="D2107" s="295" t="s">
        <v>7555</v>
      </c>
      <c r="E2107" s="295" t="s">
        <v>7556</v>
      </c>
      <c r="F2107" s="295" t="s">
        <v>3111</v>
      </c>
      <c r="G2107" s="295" t="s">
        <v>1594</v>
      </c>
      <c r="H2107" s="295" t="s">
        <v>1589</v>
      </c>
      <c r="I2107" s="295" t="s">
        <v>1598</v>
      </c>
      <c r="J2107" s="295" t="s">
        <v>177</v>
      </c>
      <c r="L2107" s="286">
        <v>7</v>
      </c>
      <c r="M2107" s="295" t="s">
        <v>171</v>
      </c>
    </row>
    <row r="2108" spans="1:13" ht="15" customHeight="1" x14ac:dyDescent="0.25">
      <c r="A2108" s="295" t="s">
        <v>3113</v>
      </c>
      <c r="B2108" s="295" t="s">
        <v>3113</v>
      </c>
      <c r="C2108" s="295" t="s">
        <v>3115</v>
      </c>
      <c r="D2108" s="295" t="s">
        <v>3115</v>
      </c>
      <c r="E2108" s="295" t="s">
        <v>7557</v>
      </c>
      <c r="F2108" s="295" t="s">
        <v>3116</v>
      </c>
      <c r="G2108" s="295" t="s">
        <v>168</v>
      </c>
      <c r="H2108" s="295" t="s">
        <v>1589</v>
      </c>
      <c r="I2108" s="295" t="s">
        <v>1598</v>
      </c>
      <c r="J2108" s="295" t="s">
        <v>177</v>
      </c>
      <c r="K2108" s="295" t="s">
        <v>1603</v>
      </c>
      <c r="L2108" s="286">
        <v>6</v>
      </c>
      <c r="M2108" s="295" t="s">
        <v>171</v>
      </c>
    </row>
    <row r="2109" spans="1:13" ht="15" customHeight="1" x14ac:dyDescent="0.25">
      <c r="A2109" s="295" t="s">
        <v>2965</v>
      </c>
      <c r="B2109" s="295" t="s">
        <v>2965</v>
      </c>
      <c r="C2109" s="295" t="s">
        <v>2967</v>
      </c>
      <c r="D2109" s="295" t="s">
        <v>2967</v>
      </c>
      <c r="E2109" s="295" t="s">
        <v>7558</v>
      </c>
      <c r="F2109" s="295" t="s">
        <v>2968</v>
      </c>
      <c r="G2109" s="295" t="s">
        <v>1702</v>
      </c>
      <c r="H2109" s="295" t="s">
        <v>1589</v>
      </c>
      <c r="I2109" s="295" t="s">
        <v>1598</v>
      </c>
      <c r="J2109" s="295" t="s">
        <v>177</v>
      </c>
      <c r="K2109" s="295" t="s">
        <v>1603</v>
      </c>
      <c r="L2109" s="286">
        <v>7</v>
      </c>
      <c r="M2109" s="295" t="s">
        <v>171</v>
      </c>
    </row>
    <row r="2110" spans="1:13" ht="15" customHeight="1" x14ac:dyDescent="0.25">
      <c r="A2110" s="295" t="s">
        <v>7559</v>
      </c>
      <c r="B2110" s="295" t="s">
        <v>7559</v>
      </c>
      <c r="C2110" s="295" t="s">
        <v>7560</v>
      </c>
      <c r="D2110" s="295" t="s">
        <v>7560</v>
      </c>
      <c r="E2110" s="295" t="s">
        <v>7561</v>
      </c>
      <c r="F2110" s="295" t="s">
        <v>7562</v>
      </c>
      <c r="G2110" s="295" t="s">
        <v>168</v>
      </c>
      <c r="H2110" s="295" t="s">
        <v>1589</v>
      </c>
      <c r="I2110" s="295" t="s">
        <v>1598</v>
      </c>
      <c r="J2110" s="295" t="s">
        <v>177</v>
      </c>
      <c r="K2110" s="295" t="s">
        <v>1603</v>
      </c>
      <c r="L2110" s="286">
        <v>5</v>
      </c>
      <c r="M2110" s="295" t="s">
        <v>171</v>
      </c>
    </row>
    <row r="2111" spans="1:13" ht="15" customHeight="1" x14ac:dyDescent="0.25">
      <c r="A2111" s="295" t="s">
        <v>7564</v>
      </c>
      <c r="B2111" s="295" t="s">
        <v>7564</v>
      </c>
      <c r="C2111" s="295" t="s">
        <v>7565</v>
      </c>
      <c r="D2111" s="295" t="s">
        <v>7565</v>
      </c>
      <c r="E2111" s="295" t="s">
        <v>4653</v>
      </c>
      <c r="F2111" s="295" t="s">
        <v>7566</v>
      </c>
      <c r="G2111" s="295" t="s">
        <v>168</v>
      </c>
      <c r="H2111" s="295" t="s">
        <v>1589</v>
      </c>
      <c r="I2111" s="295" t="s">
        <v>1598</v>
      </c>
      <c r="J2111" s="295" t="s">
        <v>177</v>
      </c>
      <c r="K2111" s="295" t="s">
        <v>1603</v>
      </c>
      <c r="L2111" s="286">
        <v>2</v>
      </c>
      <c r="M2111" s="295" t="s">
        <v>171</v>
      </c>
    </row>
    <row r="2112" spans="1:13" ht="15" customHeight="1" x14ac:dyDescent="0.25">
      <c r="A2112" s="295" t="s">
        <v>7567</v>
      </c>
      <c r="B2112" s="295" t="s">
        <v>7567</v>
      </c>
      <c r="C2112" s="295" t="s">
        <v>7568</v>
      </c>
      <c r="D2112" s="295" t="s">
        <v>7568</v>
      </c>
      <c r="E2112" s="295" t="s">
        <v>7569</v>
      </c>
      <c r="F2112" s="295" t="s">
        <v>7570</v>
      </c>
      <c r="G2112" s="295" t="s">
        <v>1594</v>
      </c>
      <c r="H2112" s="295" t="s">
        <v>1589</v>
      </c>
      <c r="I2112" s="295" t="s">
        <v>1598</v>
      </c>
      <c r="J2112" s="295" t="s">
        <v>177</v>
      </c>
      <c r="L2112" s="286">
        <v>4</v>
      </c>
      <c r="M2112" s="295" t="s">
        <v>171</v>
      </c>
    </row>
    <row r="2113" spans="1:13" ht="15" customHeight="1" x14ac:dyDescent="0.25">
      <c r="A2113" s="295" t="s">
        <v>7563</v>
      </c>
      <c r="B2113" s="295" t="s">
        <v>7559</v>
      </c>
      <c r="C2113" s="295" t="s">
        <v>7571</v>
      </c>
      <c r="D2113" s="295" t="s">
        <v>7560</v>
      </c>
      <c r="E2113" s="295" t="s">
        <v>7572</v>
      </c>
      <c r="F2113" s="295" t="s">
        <v>7562</v>
      </c>
      <c r="G2113" s="295" t="s">
        <v>168</v>
      </c>
      <c r="H2113" s="295" t="s">
        <v>1632</v>
      </c>
      <c r="I2113" s="295" t="s">
        <v>1598</v>
      </c>
      <c r="J2113" s="295" t="s">
        <v>177</v>
      </c>
      <c r="K2113" s="295" t="s">
        <v>1603</v>
      </c>
      <c r="L2113" s="286">
        <v>5</v>
      </c>
      <c r="M2113" s="295" t="s">
        <v>171</v>
      </c>
    </row>
    <row r="2114" spans="1:13" ht="15" customHeight="1" x14ac:dyDescent="0.25">
      <c r="A2114" s="295" t="s">
        <v>7359</v>
      </c>
      <c r="B2114" s="295" t="s">
        <v>7359</v>
      </c>
      <c r="C2114" s="295" t="s">
        <v>7361</v>
      </c>
      <c r="D2114" s="295" t="s">
        <v>7361</v>
      </c>
      <c r="E2114" s="295" t="s">
        <v>7573</v>
      </c>
      <c r="F2114" s="295" t="s">
        <v>7574</v>
      </c>
      <c r="G2114" s="295" t="s">
        <v>168</v>
      </c>
      <c r="H2114" s="295" t="s">
        <v>1589</v>
      </c>
      <c r="I2114" s="295" t="s">
        <v>1598</v>
      </c>
      <c r="J2114" s="295" t="s">
        <v>177</v>
      </c>
      <c r="K2114" s="295" t="s">
        <v>1603</v>
      </c>
      <c r="L2114" s="286">
        <v>5</v>
      </c>
      <c r="M2114" s="295" t="s">
        <v>171</v>
      </c>
    </row>
    <row r="2115" spans="1:13" ht="15" customHeight="1" x14ac:dyDescent="0.25">
      <c r="A2115" s="295" t="s">
        <v>7365</v>
      </c>
      <c r="B2115" s="295" t="s">
        <v>7365</v>
      </c>
      <c r="C2115" s="295" t="s">
        <v>7367</v>
      </c>
      <c r="D2115" s="295" t="s">
        <v>7367</v>
      </c>
      <c r="E2115" s="295" t="s">
        <v>7575</v>
      </c>
      <c r="F2115" s="295" t="s">
        <v>7369</v>
      </c>
      <c r="G2115" s="295" t="s">
        <v>168</v>
      </c>
      <c r="H2115" s="295" t="s">
        <v>1589</v>
      </c>
      <c r="I2115" s="295" t="s">
        <v>1598</v>
      </c>
      <c r="J2115" s="295" t="s">
        <v>177</v>
      </c>
      <c r="K2115" s="295" t="s">
        <v>1603</v>
      </c>
      <c r="L2115" s="286">
        <v>5</v>
      </c>
      <c r="M2115" s="295" t="s">
        <v>171</v>
      </c>
    </row>
    <row r="2116" spans="1:13" ht="15" customHeight="1" x14ac:dyDescent="0.25">
      <c r="A2116" s="295" t="s">
        <v>7371</v>
      </c>
      <c r="B2116" s="295" t="s">
        <v>7371</v>
      </c>
      <c r="C2116" s="295" t="s">
        <v>7373</v>
      </c>
      <c r="D2116" s="295" t="s">
        <v>7373</v>
      </c>
      <c r="E2116" s="295" t="s">
        <v>7576</v>
      </c>
      <c r="F2116" s="295" t="s">
        <v>7374</v>
      </c>
      <c r="G2116" s="295" t="s">
        <v>168</v>
      </c>
      <c r="H2116" s="295" t="s">
        <v>1589</v>
      </c>
      <c r="I2116" s="295" t="s">
        <v>1598</v>
      </c>
      <c r="J2116" s="295" t="s">
        <v>177</v>
      </c>
      <c r="K2116" s="295" t="s">
        <v>1603</v>
      </c>
      <c r="L2116" s="286">
        <v>5</v>
      </c>
      <c r="M2116" s="295" t="s">
        <v>171</v>
      </c>
    </row>
    <row r="2117" spans="1:13" ht="15" customHeight="1" x14ac:dyDescent="0.25">
      <c r="A2117" s="295" t="s">
        <v>7453</v>
      </c>
      <c r="B2117" s="295" t="s">
        <v>7453</v>
      </c>
      <c r="C2117" s="295" t="s">
        <v>7455</v>
      </c>
      <c r="D2117" s="295" t="s">
        <v>7455</v>
      </c>
      <c r="E2117" s="295" t="s">
        <v>7576</v>
      </c>
      <c r="F2117" s="295" t="s">
        <v>7379</v>
      </c>
      <c r="G2117" s="295" t="s">
        <v>1676</v>
      </c>
      <c r="H2117" s="295" t="s">
        <v>1589</v>
      </c>
      <c r="I2117" s="295" t="s">
        <v>1598</v>
      </c>
      <c r="J2117" s="295" t="s">
        <v>177</v>
      </c>
      <c r="K2117" s="295" t="s">
        <v>1603</v>
      </c>
      <c r="L2117" s="287">
        <v>5</v>
      </c>
      <c r="M2117" s="295" t="s">
        <v>171</v>
      </c>
    </row>
    <row r="2118" spans="1:13" ht="15" customHeight="1" x14ac:dyDescent="0.25">
      <c r="A2118" s="295" t="s">
        <v>7376</v>
      </c>
      <c r="B2118" s="295" t="s">
        <v>7376</v>
      </c>
      <c r="C2118" s="295" t="s">
        <v>7378</v>
      </c>
      <c r="D2118" s="295" t="s">
        <v>7378</v>
      </c>
      <c r="E2118" s="295" t="s">
        <v>7576</v>
      </c>
      <c r="F2118" s="295" t="s">
        <v>7379</v>
      </c>
      <c r="G2118" s="295" t="s">
        <v>1678</v>
      </c>
      <c r="H2118" s="295" t="s">
        <v>1589</v>
      </c>
      <c r="I2118" s="295" t="s">
        <v>1598</v>
      </c>
      <c r="J2118" s="295" t="s">
        <v>177</v>
      </c>
      <c r="K2118" s="295" t="s">
        <v>1603</v>
      </c>
      <c r="L2118" s="286">
        <v>5</v>
      </c>
      <c r="M2118" s="295" t="s">
        <v>171</v>
      </c>
    </row>
    <row r="2119" spans="1:13" ht="15" customHeight="1" x14ac:dyDescent="0.25">
      <c r="A2119" s="295" t="s">
        <v>7381</v>
      </c>
      <c r="B2119" s="295" t="s">
        <v>7381</v>
      </c>
      <c r="C2119" s="295" t="s">
        <v>7383</v>
      </c>
      <c r="D2119" s="295" t="s">
        <v>7383</v>
      </c>
      <c r="E2119" s="295" t="s">
        <v>1618</v>
      </c>
      <c r="F2119" s="295" t="s">
        <v>7577</v>
      </c>
      <c r="G2119" s="295" t="s">
        <v>1594</v>
      </c>
      <c r="H2119" s="295" t="s">
        <v>1589</v>
      </c>
      <c r="I2119" s="295" t="s">
        <v>1598</v>
      </c>
      <c r="J2119" s="295" t="s">
        <v>177</v>
      </c>
      <c r="K2119" s="295" t="s">
        <v>1603</v>
      </c>
      <c r="L2119" s="286">
        <v>5</v>
      </c>
      <c r="M2119" s="295" t="s">
        <v>171</v>
      </c>
    </row>
    <row r="2120" spans="1:13" ht="15" customHeight="1" x14ac:dyDescent="0.25">
      <c r="A2120" s="295" t="s">
        <v>16708</v>
      </c>
      <c r="B2120" s="295" t="s">
        <v>16708</v>
      </c>
      <c r="C2120" s="295" t="s">
        <v>17273</v>
      </c>
      <c r="D2120" s="295" t="s">
        <v>17273</v>
      </c>
      <c r="E2120" s="295" t="s">
        <v>17764</v>
      </c>
      <c r="G2120" s="295" t="s">
        <v>168</v>
      </c>
      <c r="H2120" s="295" t="s">
        <v>1589</v>
      </c>
      <c r="I2120" s="295" t="s">
        <v>14673</v>
      </c>
      <c r="J2120" s="295" t="s">
        <v>17956</v>
      </c>
      <c r="K2120" s="295" t="s">
        <v>14674</v>
      </c>
      <c r="L2120" s="287">
        <v>4</v>
      </c>
      <c r="M2120" s="295" t="s">
        <v>171</v>
      </c>
    </row>
    <row r="2121" spans="1:13" ht="15" customHeight="1" x14ac:dyDescent="0.25">
      <c r="A2121" s="295" t="s">
        <v>16707</v>
      </c>
      <c r="B2121" s="295" t="s">
        <v>16707</v>
      </c>
      <c r="C2121" s="295" t="s">
        <v>17272</v>
      </c>
      <c r="D2121" s="295" t="s">
        <v>17272</v>
      </c>
      <c r="G2121" s="295" t="s">
        <v>1594</v>
      </c>
      <c r="H2121" s="295" t="s">
        <v>1589</v>
      </c>
      <c r="I2121" s="295" t="s">
        <v>14673</v>
      </c>
      <c r="J2121" s="295" t="s">
        <v>17956</v>
      </c>
      <c r="K2121" s="295" t="s">
        <v>14674</v>
      </c>
      <c r="L2121" s="287">
        <v>4</v>
      </c>
      <c r="M2121" s="295" t="s">
        <v>171</v>
      </c>
    </row>
    <row r="2122" spans="1:13" ht="15" customHeight="1" x14ac:dyDescent="0.25">
      <c r="A2122" s="295" t="s">
        <v>7578</v>
      </c>
      <c r="B2122" s="295" t="s">
        <v>7578</v>
      </c>
      <c r="C2122" s="295" t="s">
        <v>7579</v>
      </c>
      <c r="D2122" s="295" t="s">
        <v>7579</v>
      </c>
      <c r="E2122" s="295" t="s">
        <v>3734</v>
      </c>
      <c r="F2122" s="295" t="s">
        <v>7580</v>
      </c>
      <c r="G2122" s="295" t="s">
        <v>168</v>
      </c>
      <c r="H2122" s="295" t="s">
        <v>1589</v>
      </c>
      <c r="I2122" s="295" t="s">
        <v>1598</v>
      </c>
      <c r="J2122" s="295" t="s">
        <v>181</v>
      </c>
      <c r="K2122" s="295" t="s">
        <v>1603</v>
      </c>
      <c r="L2122" s="286">
        <v>0</v>
      </c>
      <c r="M2122" s="295" t="s">
        <v>16372</v>
      </c>
    </row>
    <row r="2123" spans="1:13" ht="15" customHeight="1" x14ac:dyDescent="0.25">
      <c r="A2123" s="295" t="s">
        <v>7581</v>
      </c>
      <c r="B2123" s="295" t="s">
        <v>7581</v>
      </c>
      <c r="C2123" s="295" t="s">
        <v>7582</v>
      </c>
      <c r="D2123" s="295" t="s">
        <v>7582</v>
      </c>
      <c r="E2123" s="295" t="s">
        <v>1592</v>
      </c>
      <c r="F2123" s="295" t="s">
        <v>7580</v>
      </c>
      <c r="G2123" s="295" t="s">
        <v>1594</v>
      </c>
      <c r="H2123" s="295" t="s">
        <v>1589</v>
      </c>
      <c r="I2123" s="295" t="s">
        <v>1598</v>
      </c>
      <c r="J2123" s="295" t="s">
        <v>181</v>
      </c>
      <c r="L2123" s="286">
        <v>0</v>
      </c>
      <c r="M2123" s="295" t="s">
        <v>16372</v>
      </c>
    </row>
    <row r="2124" spans="1:13" ht="15" customHeight="1" x14ac:dyDescent="0.25">
      <c r="A2124" s="295" t="s">
        <v>7583</v>
      </c>
      <c r="B2124" s="295" t="s">
        <v>7583</v>
      </c>
      <c r="C2124" s="295" t="s">
        <v>7584</v>
      </c>
      <c r="D2124" s="295" t="s">
        <v>7584</v>
      </c>
      <c r="E2124" s="295" t="s">
        <v>3385</v>
      </c>
      <c r="F2124" s="295" t="s">
        <v>7585</v>
      </c>
      <c r="G2124" s="295" t="s">
        <v>168</v>
      </c>
      <c r="H2124" s="295" t="s">
        <v>1589</v>
      </c>
      <c r="I2124" s="295" t="s">
        <v>1598</v>
      </c>
      <c r="J2124" s="295" t="s">
        <v>481</v>
      </c>
      <c r="K2124" s="295" t="s">
        <v>1325</v>
      </c>
      <c r="L2124" s="286">
        <v>6</v>
      </c>
      <c r="M2124" s="295" t="s">
        <v>171</v>
      </c>
    </row>
    <row r="2125" spans="1:13" ht="15" customHeight="1" x14ac:dyDescent="0.25">
      <c r="A2125" s="295" t="s">
        <v>7586</v>
      </c>
      <c r="B2125" s="295" t="s">
        <v>7586</v>
      </c>
      <c r="C2125" s="295" t="s">
        <v>7587</v>
      </c>
      <c r="D2125" s="295" t="s">
        <v>7587</v>
      </c>
      <c r="E2125" s="295" t="s">
        <v>1606</v>
      </c>
      <c r="F2125" s="295" t="s">
        <v>7588</v>
      </c>
      <c r="G2125" s="295" t="s">
        <v>1594</v>
      </c>
      <c r="H2125" s="295" t="s">
        <v>1589</v>
      </c>
      <c r="I2125" s="295" t="s">
        <v>1598</v>
      </c>
      <c r="J2125" s="295" t="s">
        <v>481</v>
      </c>
      <c r="L2125" s="286">
        <v>6</v>
      </c>
      <c r="M2125" s="295" t="s">
        <v>171</v>
      </c>
    </row>
    <row r="2126" spans="1:13" ht="15" customHeight="1" x14ac:dyDescent="0.25">
      <c r="A2126" s="295" t="s">
        <v>7589</v>
      </c>
      <c r="B2126" s="295" t="s">
        <v>7590</v>
      </c>
      <c r="C2126" s="295" t="s">
        <v>7591</v>
      </c>
      <c r="D2126" s="295" t="s">
        <v>7592</v>
      </c>
      <c r="E2126" s="295" t="s">
        <v>7593</v>
      </c>
      <c r="F2126" s="295" t="s">
        <v>7594</v>
      </c>
      <c r="G2126" s="295" t="s">
        <v>168</v>
      </c>
      <c r="H2126" s="295" t="s">
        <v>1632</v>
      </c>
      <c r="I2126" s="295" t="s">
        <v>1598</v>
      </c>
      <c r="J2126" s="295" t="s">
        <v>181</v>
      </c>
      <c r="K2126" s="295" t="s">
        <v>1955</v>
      </c>
      <c r="L2126" s="287">
        <v>0</v>
      </c>
      <c r="M2126" s="295" t="s">
        <v>16372</v>
      </c>
    </row>
    <row r="2127" spans="1:13" ht="15" customHeight="1" x14ac:dyDescent="0.25">
      <c r="A2127" s="295" t="s">
        <v>7595</v>
      </c>
      <c r="B2127" s="295" t="s">
        <v>7596</v>
      </c>
      <c r="C2127" s="295" t="s">
        <v>7597</v>
      </c>
      <c r="D2127" s="295" t="s">
        <v>7598</v>
      </c>
      <c r="E2127" s="295" t="s">
        <v>7599</v>
      </c>
      <c r="F2127" s="295" t="s">
        <v>7600</v>
      </c>
      <c r="G2127" s="295" t="s">
        <v>168</v>
      </c>
      <c r="H2127" s="295" t="s">
        <v>1632</v>
      </c>
      <c r="I2127" s="295" t="s">
        <v>1598</v>
      </c>
      <c r="J2127" s="295" t="s">
        <v>181</v>
      </c>
      <c r="K2127" s="295" t="s">
        <v>1603</v>
      </c>
      <c r="L2127" s="287">
        <v>8</v>
      </c>
      <c r="M2127" s="295" t="s">
        <v>171</v>
      </c>
    </row>
    <row r="2128" spans="1:13" ht="15" customHeight="1" x14ac:dyDescent="0.25">
      <c r="A2128" s="295" t="s">
        <v>7601</v>
      </c>
      <c r="B2128" s="295" t="s">
        <v>7602</v>
      </c>
      <c r="C2128" s="295" t="s">
        <v>7603</v>
      </c>
      <c r="D2128" s="295" t="s">
        <v>7604</v>
      </c>
      <c r="E2128" s="295" t="s">
        <v>7605</v>
      </c>
      <c r="F2128" s="295" t="s">
        <v>7606</v>
      </c>
      <c r="G2128" s="295" t="s">
        <v>168</v>
      </c>
      <c r="H2128" s="295" t="s">
        <v>1632</v>
      </c>
      <c r="I2128" s="295" t="s">
        <v>1598</v>
      </c>
      <c r="J2128" s="295" t="s">
        <v>181</v>
      </c>
      <c r="K2128" s="295" t="s">
        <v>1603</v>
      </c>
      <c r="L2128" s="286">
        <v>0</v>
      </c>
      <c r="M2128" s="295" t="s">
        <v>16372</v>
      </c>
    </row>
    <row r="2129" spans="1:13" ht="15" customHeight="1" x14ac:dyDescent="0.25">
      <c r="A2129" s="295" t="s">
        <v>7607</v>
      </c>
      <c r="B2129" s="295" t="s">
        <v>7608</v>
      </c>
      <c r="C2129" s="295" t="s">
        <v>7609</v>
      </c>
      <c r="D2129" s="295" t="s">
        <v>7610</v>
      </c>
      <c r="E2129" s="295" t="s">
        <v>7611</v>
      </c>
      <c r="F2129" s="295" t="s">
        <v>7612</v>
      </c>
      <c r="G2129" s="295" t="s">
        <v>168</v>
      </c>
      <c r="H2129" s="295" t="s">
        <v>1632</v>
      </c>
      <c r="I2129" s="295" t="s">
        <v>1598</v>
      </c>
      <c r="J2129" s="295" t="s">
        <v>181</v>
      </c>
      <c r="K2129" s="295" t="s">
        <v>1755</v>
      </c>
      <c r="L2129" s="287">
        <v>2</v>
      </c>
      <c r="M2129" s="295" t="s">
        <v>171</v>
      </c>
    </row>
    <row r="2130" spans="1:13" ht="15" customHeight="1" x14ac:dyDescent="0.25">
      <c r="A2130" s="295" t="s">
        <v>7613</v>
      </c>
      <c r="B2130" s="295" t="s">
        <v>7614</v>
      </c>
      <c r="C2130" s="295" t="s">
        <v>7615</v>
      </c>
      <c r="D2130" s="295" t="s">
        <v>7616</v>
      </c>
      <c r="E2130" s="295" t="s">
        <v>7617</v>
      </c>
      <c r="F2130" s="295" t="s">
        <v>7618</v>
      </c>
      <c r="G2130" s="295" t="s">
        <v>168</v>
      </c>
      <c r="H2130" s="295" t="s">
        <v>1632</v>
      </c>
      <c r="I2130" s="295" t="s">
        <v>1598</v>
      </c>
      <c r="J2130" s="295" t="s">
        <v>181</v>
      </c>
      <c r="K2130" s="295" t="s">
        <v>1603</v>
      </c>
      <c r="L2130" s="286">
        <v>0</v>
      </c>
      <c r="M2130" s="295" t="s">
        <v>16372</v>
      </c>
    </row>
    <row r="2131" spans="1:13" ht="15" customHeight="1" x14ac:dyDescent="0.25">
      <c r="A2131" s="295" t="s">
        <v>7619</v>
      </c>
      <c r="B2131" s="295" t="s">
        <v>7620</v>
      </c>
      <c r="C2131" s="295" t="s">
        <v>7621</v>
      </c>
      <c r="D2131" s="295" t="s">
        <v>7622</v>
      </c>
      <c r="E2131" s="295" t="s">
        <v>7623</v>
      </c>
      <c r="F2131" s="295" t="s">
        <v>7624</v>
      </c>
      <c r="G2131" s="295" t="s">
        <v>168</v>
      </c>
      <c r="H2131" s="295" t="s">
        <v>1632</v>
      </c>
      <c r="I2131" s="295" t="s">
        <v>1598</v>
      </c>
      <c r="J2131" s="295" t="s">
        <v>181</v>
      </c>
      <c r="K2131" s="295" t="s">
        <v>1603</v>
      </c>
      <c r="L2131" s="286">
        <v>0</v>
      </c>
      <c r="M2131" s="295" t="s">
        <v>16372</v>
      </c>
    </row>
    <row r="2132" spans="1:13" ht="15" customHeight="1" x14ac:dyDescent="0.25">
      <c r="A2132" s="295" t="s">
        <v>7625</v>
      </c>
      <c r="B2132" s="295" t="s">
        <v>7626</v>
      </c>
      <c r="C2132" s="295" t="s">
        <v>7627</v>
      </c>
      <c r="D2132" s="295" t="s">
        <v>7628</v>
      </c>
      <c r="E2132" s="295" t="s">
        <v>4958</v>
      </c>
      <c r="F2132" s="295" t="s">
        <v>7612</v>
      </c>
      <c r="G2132" s="295" t="s">
        <v>168</v>
      </c>
      <c r="H2132" s="295" t="s">
        <v>1632</v>
      </c>
      <c r="I2132" s="295" t="s">
        <v>1598</v>
      </c>
      <c r="J2132" s="295" t="s">
        <v>181</v>
      </c>
      <c r="K2132" s="295" t="s">
        <v>1755</v>
      </c>
      <c r="L2132" s="287">
        <v>2</v>
      </c>
      <c r="M2132" s="295" t="s">
        <v>171</v>
      </c>
    </row>
    <row r="2133" spans="1:13" ht="15" customHeight="1" x14ac:dyDescent="0.25">
      <c r="A2133" s="295" t="s">
        <v>7629</v>
      </c>
      <c r="B2133" s="295" t="s">
        <v>7630</v>
      </c>
      <c r="C2133" s="295" t="s">
        <v>7631</v>
      </c>
      <c r="D2133" s="295" t="s">
        <v>1499</v>
      </c>
      <c r="E2133" s="295" t="s">
        <v>7632</v>
      </c>
      <c r="F2133" s="295" t="s">
        <v>7633</v>
      </c>
      <c r="G2133" s="295" t="s">
        <v>1702</v>
      </c>
      <c r="H2133" s="295" t="s">
        <v>1632</v>
      </c>
      <c r="I2133" s="295" t="s">
        <v>1598</v>
      </c>
      <c r="J2133" s="295" t="s">
        <v>181</v>
      </c>
      <c r="K2133" s="295" t="s">
        <v>1603</v>
      </c>
      <c r="L2133" s="286">
        <v>0</v>
      </c>
      <c r="M2133" s="295" t="s">
        <v>16372</v>
      </c>
    </row>
    <row r="2134" spans="1:13" ht="15" customHeight="1" x14ac:dyDescent="0.25">
      <c r="A2134" s="295" t="s">
        <v>7634</v>
      </c>
      <c r="B2134" s="295" t="s">
        <v>7634</v>
      </c>
      <c r="C2134" s="295" t="s">
        <v>7635</v>
      </c>
      <c r="D2134" s="295" t="s">
        <v>7635</v>
      </c>
      <c r="E2134" s="295" t="s">
        <v>3206</v>
      </c>
      <c r="F2134" s="295" t="s">
        <v>7636</v>
      </c>
      <c r="G2134" s="295" t="s">
        <v>1676</v>
      </c>
      <c r="H2134" s="295" t="s">
        <v>1589</v>
      </c>
      <c r="I2134" s="295" t="s">
        <v>1714</v>
      </c>
      <c r="J2134" s="295" t="s">
        <v>174</v>
      </c>
      <c r="K2134" s="295" t="s">
        <v>1892</v>
      </c>
      <c r="L2134" s="287">
        <v>0</v>
      </c>
      <c r="M2134" s="295" t="s">
        <v>16372</v>
      </c>
    </row>
    <row r="2135" spans="1:13" ht="15" customHeight="1" x14ac:dyDescent="0.25">
      <c r="A2135" s="295" t="s">
        <v>7637</v>
      </c>
      <c r="B2135" s="295" t="s">
        <v>1196</v>
      </c>
      <c r="C2135" s="295" t="s">
        <v>7638</v>
      </c>
      <c r="D2135" s="295" t="s">
        <v>1197</v>
      </c>
      <c r="E2135" s="295" t="s">
        <v>7639</v>
      </c>
      <c r="F2135" s="295" t="s">
        <v>7636</v>
      </c>
      <c r="G2135" s="295" t="s">
        <v>1678</v>
      </c>
      <c r="H2135" s="295" t="s">
        <v>1632</v>
      </c>
      <c r="I2135" s="295" t="s">
        <v>1714</v>
      </c>
      <c r="J2135" s="295" t="s">
        <v>174</v>
      </c>
      <c r="K2135" s="295" t="s">
        <v>1892</v>
      </c>
      <c r="L2135" s="286">
        <v>0</v>
      </c>
      <c r="M2135" s="295" t="s">
        <v>16372</v>
      </c>
    </row>
    <row r="2136" spans="1:13" ht="15" customHeight="1" x14ac:dyDescent="0.25">
      <c r="A2136" s="295" t="s">
        <v>7640</v>
      </c>
      <c r="B2136" s="295" t="s">
        <v>7640</v>
      </c>
      <c r="C2136" s="295" t="s">
        <v>7641</v>
      </c>
      <c r="D2136" s="295" t="s">
        <v>7641</v>
      </c>
      <c r="E2136" s="295" t="s">
        <v>7642</v>
      </c>
      <c r="F2136" s="295" t="s">
        <v>7643</v>
      </c>
      <c r="G2136" s="295" t="s">
        <v>168</v>
      </c>
      <c r="H2136" s="295" t="s">
        <v>1589</v>
      </c>
      <c r="I2136" s="295" t="s">
        <v>1714</v>
      </c>
      <c r="J2136" s="295" t="s">
        <v>174</v>
      </c>
      <c r="K2136" s="295" t="s">
        <v>1892</v>
      </c>
      <c r="L2136" s="286">
        <v>0</v>
      </c>
      <c r="M2136" s="295" t="s">
        <v>16372</v>
      </c>
    </row>
    <row r="2137" spans="1:13" ht="15" customHeight="1" x14ac:dyDescent="0.25">
      <c r="A2137" s="295" t="s">
        <v>7644</v>
      </c>
      <c r="B2137" s="295" t="s">
        <v>7645</v>
      </c>
      <c r="C2137" s="295" t="s">
        <v>7646</v>
      </c>
      <c r="D2137" s="295" t="s">
        <v>7647</v>
      </c>
      <c r="E2137" s="295" t="s">
        <v>7096</v>
      </c>
      <c r="F2137" s="295" t="s">
        <v>7648</v>
      </c>
      <c r="G2137" s="295" t="s">
        <v>168</v>
      </c>
      <c r="H2137" s="295" t="s">
        <v>1632</v>
      </c>
      <c r="I2137" s="295" t="s">
        <v>1714</v>
      </c>
      <c r="J2137" s="295" t="s">
        <v>174</v>
      </c>
      <c r="K2137" s="295" t="s">
        <v>1892</v>
      </c>
      <c r="L2137" s="286">
        <v>6</v>
      </c>
      <c r="M2137" s="295" t="s">
        <v>171</v>
      </c>
    </row>
    <row r="2138" spans="1:13" ht="15" customHeight="1" x14ac:dyDescent="0.25">
      <c r="A2138" s="295" t="s">
        <v>7649</v>
      </c>
      <c r="B2138" s="295" t="s">
        <v>7649</v>
      </c>
      <c r="C2138" s="295" t="s">
        <v>664</v>
      </c>
      <c r="D2138" s="295" t="s">
        <v>664</v>
      </c>
      <c r="E2138" s="295" t="s">
        <v>1606</v>
      </c>
      <c r="F2138" s="295" t="s">
        <v>7650</v>
      </c>
      <c r="G2138" s="295" t="s">
        <v>168</v>
      </c>
      <c r="H2138" s="295" t="s">
        <v>1589</v>
      </c>
      <c r="I2138" s="295" t="s">
        <v>1714</v>
      </c>
      <c r="J2138" s="295" t="s">
        <v>174</v>
      </c>
      <c r="K2138" s="295" t="s">
        <v>1892</v>
      </c>
      <c r="L2138" s="286">
        <v>0</v>
      </c>
      <c r="M2138" s="295" t="s">
        <v>16372</v>
      </c>
    </row>
    <row r="2139" spans="1:13" ht="15" customHeight="1" x14ac:dyDescent="0.25">
      <c r="A2139" s="295" t="s">
        <v>7651</v>
      </c>
      <c r="B2139" s="295" t="s">
        <v>1489</v>
      </c>
      <c r="C2139" s="295" t="s">
        <v>7652</v>
      </c>
      <c r="D2139" s="295" t="s">
        <v>1490</v>
      </c>
      <c r="E2139" s="295" t="s">
        <v>2023</v>
      </c>
      <c r="F2139" s="295" t="s">
        <v>7653</v>
      </c>
      <c r="G2139" s="295" t="s">
        <v>168</v>
      </c>
      <c r="H2139" s="295" t="s">
        <v>1632</v>
      </c>
      <c r="I2139" s="295" t="s">
        <v>1714</v>
      </c>
      <c r="J2139" s="295" t="s">
        <v>174</v>
      </c>
      <c r="K2139" s="295" t="s">
        <v>1892</v>
      </c>
      <c r="L2139" s="286">
        <v>0</v>
      </c>
      <c r="M2139" s="295" t="s">
        <v>16372</v>
      </c>
    </row>
    <row r="2140" spans="1:13" ht="15" customHeight="1" x14ac:dyDescent="0.25">
      <c r="A2140" s="295" t="s">
        <v>667</v>
      </c>
      <c r="B2140" s="295" t="s">
        <v>667</v>
      </c>
      <c r="C2140" s="295" t="s">
        <v>668</v>
      </c>
      <c r="D2140" s="295" t="s">
        <v>668</v>
      </c>
      <c r="E2140" s="295" t="s">
        <v>1606</v>
      </c>
      <c r="F2140" s="295" t="s">
        <v>7654</v>
      </c>
      <c r="G2140" s="295" t="s">
        <v>1676</v>
      </c>
      <c r="H2140" s="295" t="s">
        <v>1589</v>
      </c>
      <c r="I2140" s="295" t="s">
        <v>1714</v>
      </c>
      <c r="J2140" s="295" t="s">
        <v>174</v>
      </c>
      <c r="K2140" s="295" t="s">
        <v>1892</v>
      </c>
      <c r="L2140" s="286">
        <v>6</v>
      </c>
      <c r="M2140" s="295" t="s">
        <v>171</v>
      </c>
    </row>
    <row r="2141" spans="1:13" ht="15" customHeight="1" x14ac:dyDescent="0.25">
      <c r="A2141" s="295" t="s">
        <v>7655</v>
      </c>
      <c r="B2141" s="295" t="s">
        <v>7655</v>
      </c>
      <c r="C2141" s="295" t="s">
        <v>7656</v>
      </c>
      <c r="D2141" s="295" t="s">
        <v>7656</v>
      </c>
      <c r="E2141" s="295" t="s">
        <v>1606</v>
      </c>
      <c r="F2141" s="295" t="s">
        <v>7657</v>
      </c>
      <c r="G2141" s="295" t="s">
        <v>1738</v>
      </c>
      <c r="H2141" s="295" t="s">
        <v>1589</v>
      </c>
      <c r="I2141" s="295" t="s">
        <v>1714</v>
      </c>
      <c r="J2141" s="295" t="s">
        <v>174</v>
      </c>
      <c r="K2141" s="295" t="s">
        <v>1892</v>
      </c>
      <c r="L2141" s="286">
        <v>6</v>
      </c>
      <c r="M2141" s="295" t="s">
        <v>171</v>
      </c>
    </row>
    <row r="2142" spans="1:13" ht="15" customHeight="1" x14ac:dyDescent="0.25">
      <c r="A2142" s="295" t="s">
        <v>7658</v>
      </c>
      <c r="B2142" s="295" t="s">
        <v>7658</v>
      </c>
      <c r="C2142" s="295" t="s">
        <v>669</v>
      </c>
      <c r="D2142" s="295" t="s">
        <v>669</v>
      </c>
      <c r="E2142" s="295" t="s">
        <v>1606</v>
      </c>
      <c r="F2142" s="295" t="s">
        <v>7659</v>
      </c>
      <c r="G2142" s="295" t="s">
        <v>1594</v>
      </c>
      <c r="H2142" s="295" t="s">
        <v>1589</v>
      </c>
      <c r="I2142" s="295" t="s">
        <v>1714</v>
      </c>
      <c r="J2142" s="295" t="s">
        <v>174</v>
      </c>
      <c r="L2142" s="286">
        <v>0</v>
      </c>
      <c r="M2142" s="295" t="s">
        <v>16372</v>
      </c>
    </row>
    <row r="2143" spans="1:13" ht="15" customHeight="1" x14ac:dyDescent="0.25">
      <c r="A2143" s="295" t="s">
        <v>7645</v>
      </c>
      <c r="B2143" s="295" t="s">
        <v>7645</v>
      </c>
      <c r="C2143" s="295" t="s">
        <v>7647</v>
      </c>
      <c r="D2143" s="295" t="s">
        <v>7647</v>
      </c>
      <c r="E2143" s="295" t="s">
        <v>7660</v>
      </c>
      <c r="F2143" s="295" t="s">
        <v>7648</v>
      </c>
      <c r="G2143" s="295" t="s">
        <v>168</v>
      </c>
      <c r="H2143" s="295" t="s">
        <v>1589</v>
      </c>
      <c r="I2143" s="295" t="s">
        <v>1714</v>
      </c>
      <c r="J2143" s="295" t="s">
        <v>174</v>
      </c>
      <c r="K2143" s="295" t="s">
        <v>1892</v>
      </c>
      <c r="L2143" s="286">
        <v>6</v>
      </c>
      <c r="M2143" s="295" t="s">
        <v>171</v>
      </c>
    </row>
    <row r="2144" spans="1:13" ht="15" customHeight="1" x14ac:dyDescent="0.25">
      <c r="A2144" s="295" t="s">
        <v>7661</v>
      </c>
      <c r="B2144" s="295" t="s">
        <v>7662</v>
      </c>
      <c r="C2144" s="295" t="s">
        <v>7663</v>
      </c>
      <c r="D2144" s="295" t="s">
        <v>7664</v>
      </c>
      <c r="E2144" s="295" t="s">
        <v>2023</v>
      </c>
      <c r="F2144" s="295" t="s">
        <v>7665</v>
      </c>
      <c r="G2144" s="295" t="s">
        <v>168</v>
      </c>
      <c r="H2144" s="295" t="s">
        <v>1632</v>
      </c>
      <c r="I2144" s="295" t="s">
        <v>1598</v>
      </c>
      <c r="J2144" s="295" t="s">
        <v>180</v>
      </c>
      <c r="K2144" s="295" t="s">
        <v>1603</v>
      </c>
      <c r="L2144" s="287">
        <v>0</v>
      </c>
      <c r="M2144" s="295" t="s">
        <v>16372</v>
      </c>
    </row>
    <row r="2145" spans="1:13" ht="15" customHeight="1" x14ac:dyDescent="0.25">
      <c r="A2145" s="295" t="s">
        <v>7666</v>
      </c>
      <c r="B2145" s="295" t="s">
        <v>7666</v>
      </c>
      <c r="C2145" s="295" t="s">
        <v>7667</v>
      </c>
      <c r="D2145" s="295" t="s">
        <v>7667</v>
      </c>
      <c r="E2145" s="295" t="s">
        <v>7668</v>
      </c>
      <c r="F2145" s="295" t="s">
        <v>7669</v>
      </c>
      <c r="G2145" s="295" t="s">
        <v>168</v>
      </c>
      <c r="H2145" s="295" t="s">
        <v>1589</v>
      </c>
      <c r="I2145" s="295" t="s">
        <v>1598</v>
      </c>
      <c r="J2145" s="295" t="s">
        <v>226</v>
      </c>
      <c r="K2145" s="295" t="s">
        <v>1603</v>
      </c>
      <c r="L2145" s="286">
        <v>3</v>
      </c>
      <c r="M2145" s="295" t="s">
        <v>171</v>
      </c>
    </row>
    <row r="2146" spans="1:13" ht="15" customHeight="1" x14ac:dyDescent="0.25">
      <c r="A2146" s="295" t="s">
        <v>7670</v>
      </c>
      <c r="B2146" s="295" t="s">
        <v>7670</v>
      </c>
      <c r="C2146" s="295" t="s">
        <v>7671</v>
      </c>
      <c r="D2146" s="295" t="s">
        <v>7671</v>
      </c>
      <c r="E2146" s="295" t="s">
        <v>1592</v>
      </c>
      <c r="F2146" s="295" t="s">
        <v>7672</v>
      </c>
      <c r="G2146" s="295" t="s">
        <v>1594</v>
      </c>
      <c r="H2146" s="295" t="s">
        <v>1589</v>
      </c>
      <c r="I2146" s="295" t="s">
        <v>1598</v>
      </c>
      <c r="J2146" s="295" t="s">
        <v>226</v>
      </c>
      <c r="L2146" s="286">
        <v>4</v>
      </c>
      <c r="M2146" s="295" t="s">
        <v>171</v>
      </c>
    </row>
    <row r="2147" spans="1:13" ht="15" customHeight="1" x14ac:dyDescent="0.25">
      <c r="A2147" s="295" t="s">
        <v>7673</v>
      </c>
      <c r="B2147" s="295" t="s">
        <v>7673</v>
      </c>
      <c r="C2147" s="295" t="s">
        <v>7674</v>
      </c>
      <c r="D2147" s="295" t="s">
        <v>7674</v>
      </c>
      <c r="E2147" s="295" t="s">
        <v>7675</v>
      </c>
      <c r="F2147" s="295" t="s">
        <v>7676</v>
      </c>
      <c r="G2147" s="295" t="s">
        <v>168</v>
      </c>
      <c r="H2147" s="295" t="s">
        <v>1589</v>
      </c>
      <c r="I2147" s="295" t="s">
        <v>1598</v>
      </c>
      <c r="J2147" s="295" t="s">
        <v>226</v>
      </c>
      <c r="K2147" s="295" t="s">
        <v>1603</v>
      </c>
      <c r="L2147" s="286">
        <v>0</v>
      </c>
      <c r="M2147" s="295" t="s">
        <v>16372</v>
      </c>
    </row>
    <row r="2148" spans="1:13" ht="15" customHeight="1" x14ac:dyDescent="0.25">
      <c r="A2148" s="295" t="s">
        <v>7677</v>
      </c>
      <c r="B2148" s="295" t="s">
        <v>7677</v>
      </c>
      <c r="C2148" s="295" t="s">
        <v>7678</v>
      </c>
      <c r="D2148" s="295" t="s">
        <v>7678</v>
      </c>
      <c r="E2148" s="295" t="s">
        <v>6866</v>
      </c>
      <c r="F2148" s="295" t="s">
        <v>7679</v>
      </c>
      <c r="G2148" s="295" t="s">
        <v>168</v>
      </c>
      <c r="H2148" s="295" t="s">
        <v>1589</v>
      </c>
      <c r="I2148" s="295" t="s">
        <v>1714</v>
      </c>
      <c r="J2148" s="295" t="s">
        <v>231</v>
      </c>
      <c r="K2148" s="295" t="s">
        <v>1892</v>
      </c>
      <c r="L2148" s="286">
        <v>3</v>
      </c>
      <c r="M2148" s="295" t="s">
        <v>171</v>
      </c>
    </row>
    <row r="2149" spans="1:13" ht="15" customHeight="1" x14ac:dyDescent="0.25">
      <c r="A2149" s="295" t="s">
        <v>7680</v>
      </c>
      <c r="B2149" s="295" t="s">
        <v>7680</v>
      </c>
      <c r="C2149" s="295" t="s">
        <v>7681</v>
      </c>
      <c r="D2149" s="295" t="s">
        <v>7681</v>
      </c>
      <c r="E2149" s="295" t="s">
        <v>7682</v>
      </c>
      <c r="F2149" s="295" t="s">
        <v>7683</v>
      </c>
      <c r="G2149" s="295" t="s">
        <v>168</v>
      </c>
      <c r="H2149" s="295" t="s">
        <v>1589</v>
      </c>
      <c r="I2149" s="295" t="s">
        <v>1714</v>
      </c>
      <c r="J2149" s="295" t="s">
        <v>231</v>
      </c>
      <c r="K2149" s="295" t="s">
        <v>1892</v>
      </c>
      <c r="L2149" s="286">
        <v>9</v>
      </c>
      <c r="M2149" s="295" t="s">
        <v>171</v>
      </c>
    </row>
    <row r="2150" spans="1:13" ht="15" customHeight="1" x14ac:dyDescent="0.25">
      <c r="A2150" s="295" t="s">
        <v>7684</v>
      </c>
      <c r="B2150" s="295" t="s">
        <v>7684</v>
      </c>
      <c r="C2150" s="295" t="s">
        <v>7685</v>
      </c>
      <c r="D2150" s="295" t="s">
        <v>7685</v>
      </c>
      <c r="E2150" s="295" t="s">
        <v>7686</v>
      </c>
      <c r="F2150" s="295" t="s">
        <v>7687</v>
      </c>
      <c r="G2150" s="295" t="s">
        <v>168</v>
      </c>
      <c r="H2150" s="295" t="s">
        <v>1589</v>
      </c>
      <c r="I2150" s="295" t="s">
        <v>1714</v>
      </c>
      <c r="J2150" s="295" t="s">
        <v>231</v>
      </c>
      <c r="K2150" s="295" t="s">
        <v>1892</v>
      </c>
      <c r="L2150" s="286">
        <v>9</v>
      </c>
      <c r="M2150" s="295" t="s">
        <v>171</v>
      </c>
    </row>
    <row r="2151" spans="1:13" ht="15" customHeight="1" x14ac:dyDescent="0.25">
      <c r="A2151" s="295" t="s">
        <v>7688</v>
      </c>
      <c r="B2151" s="295" t="s">
        <v>7688</v>
      </c>
      <c r="C2151" s="295" t="s">
        <v>7689</v>
      </c>
      <c r="D2151" s="295" t="s">
        <v>7689</v>
      </c>
      <c r="E2151" s="295" t="s">
        <v>7686</v>
      </c>
      <c r="F2151" s="295" t="s">
        <v>7690</v>
      </c>
      <c r="G2151" s="295" t="s">
        <v>1676</v>
      </c>
      <c r="H2151" s="295" t="s">
        <v>1589</v>
      </c>
      <c r="I2151" s="295" t="s">
        <v>1714</v>
      </c>
      <c r="J2151" s="295" t="s">
        <v>231</v>
      </c>
      <c r="K2151" s="295" t="s">
        <v>1892</v>
      </c>
      <c r="L2151" s="287">
        <v>9</v>
      </c>
      <c r="M2151" s="295" t="s">
        <v>171</v>
      </c>
    </row>
    <row r="2152" spans="1:13" ht="15" customHeight="1" x14ac:dyDescent="0.25">
      <c r="A2152" s="295" t="s">
        <v>7691</v>
      </c>
      <c r="B2152" s="295" t="s">
        <v>7691</v>
      </c>
      <c r="C2152" s="295" t="s">
        <v>7692</v>
      </c>
      <c r="D2152" s="295" t="s">
        <v>7692</v>
      </c>
      <c r="E2152" s="295" t="s">
        <v>7686</v>
      </c>
      <c r="F2152" s="295" t="s">
        <v>7690</v>
      </c>
      <c r="G2152" s="295" t="s">
        <v>1678</v>
      </c>
      <c r="H2152" s="295" t="s">
        <v>1589</v>
      </c>
      <c r="I2152" s="295" t="s">
        <v>1714</v>
      </c>
      <c r="J2152" s="295" t="s">
        <v>231</v>
      </c>
      <c r="K2152" s="295" t="s">
        <v>1892</v>
      </c>
      <c r="L2152" s="286">
        <v>9</v>
      </c>
      <c r="M2152" s="295" t="s">
        <v>171</v>
      </c>
    </row>
    <row r="2153" spans="1:13" ht="15" customHeight="1" x14ac:dyDescent="0.25">
      <c r="A2153" s="295" t="s">
        <v>7693</v>
      </c>
      <c r="B2153" s="295" t="s">
        <v>7693</v>
      </c>
      <c r="C2153" s="295" t="s">
        <v>7694</v>
      </c>
      <c r="D2153" s="295" t="s">
        <v>7694</v>
      </c>
      <c r="E2153" s="295" t="s">
        <v>3661</v>
      </c>
      <c r="F2153" s="295" t="s">
        <v>7695</v>
      </c>
      <c r="G2153" s="295" t="s">
        <v>1594</v>
      </c>
      <c r="H2153" s="295" t="s">
        <v>1589</v>
      </c>
      <c r="I2153" s="295" t="s">
        <v>1714</v>
      </c>
      <c r="J2153" s="295" t="s">
        <v>231</v>
      </c>
      <c r="L2153" s="286">
        <v>9</v>
      </c>
      <c r="M2153" s="295" t="s">
        <v>171</v>
      </c>
    </row>
    <row r="2154" spans="1:13" ht="15" customHeight="1" x14ac:dyDescent="0.25">
      <c r="A2154" s="295" t="s">
        <v>16710</v>
      </c>
      <c r="B2154" s="295" t="s">
        <v>16710</v>
      </c>
      <c r="C2154" s="295" t="s">
        <v>17275</v>
      </c>
      <c r="D2154" s="295" t="s">
        <v>17275</v>
      </c>
      <c r="E2154" s="295" t="s">
        <v>17658</v>
      </c>
      <c r="G2154" s="295" t="s">
        <v>168</v>
      </c>
      <c r="H2154" s="295" t="s">
        <v>1589</v>
      </c>
      <c r="I2154" s="295" t="s">
        <v>14673</v>
      </c>
      <c r="J2154" s="295" t="s">
        <v>17957</v>
      </c>
      <c r="K2154" s="295" t="s">
        <v>14674</v>
      </c>
      <c r="L2154" s="287">
        <v>6</v>
      </c>
      <c r="M2154" s="295" t="s">
        <v>171</v>
      </c>
    </row>
    <row r="2155" spans="1:13" ht="15" customHeight="1" x14ac:dyDescent="0.25">
      <c r="A2155" s="295" t="s">
        <v>16711</v>
      </c>
      <c r="B2155" s="295" t="s">
        <v>16711</v>
      </c>
      <c r="C2155" s="295" t="s">
        <v>17276</v>
      </c>
      <c r="D2155" s="295" t="s">
        <v>17276</v>
      </c>
      <c r="E2155" s="295" t="s">
        <v>17658</v>
      </c>
      <c r="G2155" s="295" t="s">
        <v>168</v>
      </c>
      <c r="H2155" s="295" t="s">
        <v>1589</v>
      </c>
      <c r="I2155" s="295" t="s">
        <v>14673</v>
      </c>
      <c r="J2155" s="295" t="s">
        <v>17957</v>
      </c>
      <c r="K2155" s="295" t="s">
        <v>14674</v>
      </c>
      <c r="L2155" s="287">
        <v>6</v>
      </c>
      <c r="M2155" s="295" t="s">
        <v>171</v>
      </c>
    </row>
    <row r="2156" spans="1:13" ht="15" customHeight="1" x14ac:dyDescent="0.25">
      <c r="A2156" s="295" t="s">
        <v>16712</v>
      </c>
      <c r="B2156" s="295" t="s">
        <v>16712</v>
      </c>
      <c r="C2156" s="295" t="s">
        <v>17277</v>
      </c>
      <c r="D2156" s="295" t="s">
        <v>17277</v>
      </c>
      <c r="E2156" s="295" t="s">
        <v>17765</v>
      </c>
      <c r="G2156" s="295" t="s">
        <v>168</v>
      </c>
      <c r="H2156" s="295" t="s">
        <v>1589</v>
      </c>
      <c r="I2156" s="295" t="s">
        <v>14673</v>
      </c>
      <c r="J2156" s="295" t="s">
        <v>17957</v>
      </c>
      <c r="K2156" s="295" t="s">
        <v>14674</v>
      </c>
      <c r="L2156" s="287">
        <v>5</v>
      </c>
      <c r="M2156" s="295" t="s">
        <v>171</v>
      </c>
    </row>
    <row r="2157" spans="1:13" ht="15" customHeight="1" x14ac:dyDescent="0.25">
      <c r="A2157" s="295" t="s">
        <v>16713</v>
      </c>
      <c r="B2157" s="295" t="s">
        <v>16713</v>
      </c>
      <c r="C2157" s="295" t="s">
        <v>17278</v>
      </c>
      <c r="D2157" s="295" t="s">
        <v>17278</v>
      </c>
      <c r="E2157" s="295" t="s">
        <v>17766</v>
      </c>
      <c r="G2157" s="295" t="s">
        <v>168</v>
      </c>
      <c r="H2157" s="295" t="s">
        <v>1589</v>
      </c>
      <c r="I2157" s="295" t="s">
        <v>14673</v>
      </c>
      <c r="J2157" s="295" t="s">
        <v>17957</v>
      </c>
      <c r="K2157" s="295" t="s">
        <v>14674</v>
      </c>
      <c r="L2157" s="287">
        <v>7</v>
      </c>
      <c r="M2157" s="295" t="s">
        <v>171</v>
      </c>
    </row>
    <row r="2158" spans="1:13" ht="15" customHeight="1" x14ac:dyDescent="0.25">
      <c r="A2158" s="295" t="s">
        <v>16714</v>
      </c>
      <c r="B2158" s="295" t="s">
        <v>16714</v>
      </c>
      <c r="C2158" s="295" t="s">
        <v>17279</v>
      </c>
      <c r="D2158" s="295" t="s">
        <v>17279</v>
      </c>
      <c r="E2158" s="295" t="s">
        <v>2734</v>
      </c>
      <c r="G2158" s="295" t="s">
        <v>168</v>
      </c>
      <c r="H2158" s="295" t="s">
        <v>1589</v>
      </c>
      <c r="I2158" s="295" t="s">
        <v>14673</v>
      </c>
      <c r="J2158" s="295" t="s">
        <v>17957</v>
      </c>
      <c r="K2158" s="295" t="s">
        <v>14674</v>
      </c>
      <c r="L2158" s="287">
        <v>5</v>
      </c>
      <c r="M2158" s="295" t="s">
        <v>171</v>
      </c>
    </row>
    <row r="2159" spans="1:13" ht="15" customHeight="1" x14ac:dyDescent="0.25">
      <c r="A2159" s="295" t="s">
        <v>16715</v>
      </c>
      <c r="B2159" s="295" t="s">
        <v>16715</v>
      </c>
      <c r="C2159" s="295" t="s">
        <v>17280</v>
      </c>
      <c r="D2159" s="295" t="s">
        <v>17280</v>
      </c>
      <c r="E2159" s="295" t="s">
        <v>17675</v>
      </c>
      <c r="G2159" s="295" t="s">
        <v>168</v>
      </c>
      <c r="H2159" s="295" t="s">
        <v>1589</v>
      </c>
      <c r="I2159" s="295" t="s">
        <v>14673</v>
      </c>
      <c r="J2159" s="295" t="s">
        <v>17957</v>
      </c>
      <c r="K2159" s="295" t="s">
        <v>14674</v>
      </c>
      <c r="L2159" s="287">
        <v>3</v>
      </c>
      <c r="M2159" s="295" t="s">
        <v>171</v>
      </c>
    </row>
    <row r="2160" spans="1:13" ht="15" customHeight="1" x14ac:dyDescent="0.25">
      <c r="A2160" s="295" t="s">
        <v>16716</v>
      </c>
      <c r="B2160" s="295" t="s">
        <v>16716</v>
      </c>
      <c r="C2160" s="295" t="s">
        <v>17281</v>
      </c>
      <c r="D2160" s="295" t="s">
        <v>17281</v>
      </c>
      <c r="E2160" s="295" t="s">
        <v>17767</v>
      </c>
      <c r="G2160" s="295" t="s">
        <v>168</v>
      </c>
      <c r="H2160" s="295" t="s">
        <v>1589</v>
      </c>
      <c r="I2160" s="295" t="s">
        <v>14673</v>
      </c>
      <c r="J2160" s="295" t="s">
        <v>17957</v>
      </c>
      <c r="K2160" s="295" t="s">
        <v>14674</v>
      </c>
      <c r="L2160" s="287">
        <v>8</v>
      </c>
      <c r="M2160" s="295" t="s">
        <v>171</v>
      </c>
    </row>
    <row r="2161" spans="1:13" ht="15" customHeight="1" x14ac:dyDescent="0.25">
      <c r="A2161" s="295" t="s">
        <v>16717</v>
      </c>
      <c r="B2161" s="295" t="s">
        <v>16717</v>
      </c>
      <c r="C2161" s="295" t="s">
        <v>17282</v>
      </c>
      <c r="D2161" s="295" t="s">
        <v>17282</v>
      </c>
      <c r="E2161" s="295" t="s">
        <v>17768</v>
      </c>
      <c r="G2161" s="295" t="s">
        <v>168</v>
      </c>
      <c r="H2161" s="295" t="s">
        <v>1589</v>
      </c>
      <c r="I2161" s="295" t="s">
        <v>14673</v>
      </c>
      <c r="J2161" s="295" t="s">
        <v>17957</v>
      </c>
      <c r="K2161" s="295" t="s">
        <v>14674</v>
      </c>
      <c r="L2161" s="287">
        <v>6</v>
      </c>
      <c r="M2161" s="295" t="s">
        <v>171</v>
      </c>
    </row>
    <row r="2162" spans="1:13" ht="15" customHeight="1" x14ac:dyDescent="0.25">
      <c r="A2162" s="295" t="s">
        <v>16718</v>
      </c>
      <c r="B2162" s="295" t="s">
        <v>16718</v>
      </c>
      <c r="C2162" s="295" t="s">
        <v>17283</v>
      </c>
      <c r="D2162" s="295" t="s">
        <v>17283</v>
      </c>
      <c r="E2162" s="295" t="s">
        <v>14776</v>
      </c>
      <c r="G2162" s="295" t="s">
        <v>168</v>
      </c>
      <c r="H2162" s="295" t="s">
        <v>1589</v>
      </c>
      <c r="I2162" s="295" t="s">
        <v>14673</v>
      </c>
      <c r="J2162" s="295" t="s">
        <v>17957</v>
      </c>
      <c r="K2162" s="295" t="s">
        <v>14674</v>
      </c>
      <c r="L2162" s="287">
        <v>6</v>
      </c>
      <c r="M2162" s="295" t="s">
        <v>171</v>
      </c>
    </row>
    <row r="2163" spans="1:13" ht="15" customHeight="1" x14ac:dyDescent="0.25">
      <c r="A2163" s="295" t="s">
        <v>16719</v>
      </c>
      <c r="B2163" s="295" t="s">
        <v>16719</v>
      </c>
      <c r="C2163" s="295" t="s">
        <v>17284</v>
      </c>
      <c r="D2163" s="295" t="s">
        <v>17284</v>
      </c>
      <c r="E2163" s="295" t="s">
        <v>17658</v>
      </c>
      <c r="G2163" s="295" t="s">
        <v>168</v>
      </c>
      <c r="H2163" s="295" t="s">
        <v>1589</v>
      </c>
      <c r="I2163" s="295" t="s">
        <v>14673</v>
      </c>
      <c r="J2163" s="295" t="s">
        <v>17957</v>
      </c>
      <c r="K2163" s="295" t="s">
        <v>14674</v>
      </c>
      <c r="L2163" s="287">
        <v>6</v>
      </c>
      <c r="M2163" s="295" t="s">
        <v>171</v>
      </c>
    </row>
    <row r="2164" spans="1:13" ht="15" customHeight="1" x14ac:dyDescent="0.25">
      <c r="A2164" s="295" t="s">
        <v>16709</v>
      </c>
      <c r="B2164" s="295" t="s">
        <v>16709</v>
      </c>
      <c r="C2164" s="295" t="s">
        <v>17274</v>
      </c>
      <c r="D2164" s="295" t="s">
        <v>17274</v>
      </c>
      <c r="G2164" s="295" t="s">
        <v>1594</v>
      </c>
      <c r="H2164" s="295" t="s">
        <v>1589</v>
      </c>
      <c r="I2164" s="295" t="s">
        <v>14673</v>
      </c>
      <c r="J2164" s="295" t="s">
        <v>17957</v>
      </c>
      <c r="K2164" s="295" t="s">
        <v>14674</v>
      </c>
      <c r="L2164" s="287">
        <v>5</v>
      </c>
      <c r="M2164" s="295" t="s">
        <v>171</v>
      </c>
    </row>
    <row r="2165" spans="1:13" ht="15" customHeight="1" x14ac:dyDescent="0.25">
      <c r="A2165" s="295" t="s">
        <v>16720</v>
      </c>
      <c r="B2165" s="295" t="s">
        <v>16720</v>
      </c>
      <c r="C2165" s="295" t="s">
        <v>17285</v>
      </c>
      <c r="D2165" s="295" t="s">
        <v>17285</v>
      </c>
      <c r="E2165" s="295" t="s">
        <v>17658</v>
      </c>
      <c r="G2165" s="295" t="s">
        <v>168</v>
      </c>
      <c r="H2165" s="295" t="s">
        <v>1589</v>
      </c>
      <c r="I2165" s="295" t="s">
        <v>14673</v>
      </c>
      <c r="J2165" s="295" t="s">
        <v>17957</v>
      </c>
      <c r="K2165" s="295" t="s">
        <v>14674</v>
      </c>
      <c r="L2165" s="287">
        <v>5</v>
      </c>
      <c r="M2165" s="295" t="s">
        <v>171</v>
      </c>
    </row>
    <row r="2166" spans="1:13" ht="15" customHeight="1" x14ac:dyDescent="0.25">
      <c r="A2166" s="295" t="s">
        <v>16721</v>
      </c>
      <c r="B2166" s="295" t="s">
        <v>16712</v>
      </c>
      <c r="C2166" s="295" t="s">
        <v>17286</v>
      </c>
      <c r="D2166" s="295" t="s">
        <v>17277</v>
      </c>
      <c r="E2166" s="295" t="s">
        <v>17769</v>
      </c>
      <c r="G2166" s="295" t="s">
        <v>1678</v>
      </c>
      <c r="H2166" s="295" t="s">
        <v>1632</v>
      </c>
      <c r="I2166" s="295" t="s">
        <v>14673</v>
      </c>
      <c r="J2166" s="295" t="s">
        <v>17957</v>
      </c>
      <c r="K2166" s="295" t="s">
        <v>14674</v>
      </c>
      <c r="L2166" s="287">
        <v>5</v>
      </c>
      <c r="M2166" s="295" t="s">
        <v>171</v>
      </c>
    </row>
    <row r="2167" spans="1:13" ht="15" customHeight="1" x14ac:dyDescent="0.25">
      <c r="A2167" s="295" t="s">
        <v>16722</v>
      </c>
      <c r="B2167" s="295" t="s">
        <v>16722</v>
      </c>
      <c r="C2167" s="295" t="s">
        <v>17287</v>
      </c>
      <c r="D2167" s="295" t="s">
        <v>17287</v>
      </c>
      <c r="E2167" s="295" t="s">
        <v>17658</v>
      </c>
      <c r="G2167" s="295" t="s">
        <v>168</v>
      </c>
      <c r="H2167" s="295" t="s">
        <v>1589</v>
      </c>
      <c r="I2167" s="295" t="s">
        <v>14673</v>
      </c>
      <c r="J2167" s="295" t="s">
        <v>17957</v>
      </c>
      <c r="K2167" s="295" t="s">
        <v>14674</v>
      </c>
      <c r="L2167" s="287">
        <v>5</v>
      </c>
      <c r="M2167" s="295" t="s">
        <v>171</v>
      </c>
    </row>
    <row r="2168" spans="1:13" ht="15" customHeight="1" x14ac:dyDescent="0.25">
      <c r="A2168" s="295" t="s">
        <v>7696</v>
      </c>
      <c r="B2168" s="295" t="s">
        <v>7696</v>
      </c>
      <c r="C2168" s="295" t="s">
        <v>7697</v>
      </c>
      <c r="D2168" s="295" t="s">
        <v>7697</v>
      </c>
      <c r="E2168" s="295" t="s">
        <v>1779</v>
      </c>
      <c r="F2168" s="295" t="s">
        <v>7698</v>
      </c>
      <c r="G2168" s="295" t="s">
        <v>168</v>
      </c>
      <c r="H2168" s="295" t="s">
        <v>1589</v>
      </c>
      <c r="I2168" s="295" t="s">
        <v>1598</v>
      </c>
      <c r="J2168" s="295" t="s">
        <v>7699</v>
      </c>
      <c r="K2168" s="295" t="s">
        <v>1603</v>
      </c>
      <c r="L2168" s="286">
        <v>6</v>
      </c>
      <c r="M2168" s="295" t="s">
        <v>171</v>
      </c>
    </row>
    <row r="2169" spans="1:13" ht="15" customHeight="1" x14ac:dyDescent="0.25">
      <c r="A2169" s="295" t="s">
        <v>7700</v>
      </c>
      <c r="B2169" s="295" t="s">
        <v>7700</v>
      </c>
      <c r="C2169" s="295" t="s">
        <v>7701</v>
      </c>
      <c r="D2169" s="295" t="s">
        <v>7701</v>
      </c>
      <c r="E2169" s="295" t="s">
        <v>1779</v>
      </c>
      <c r="F2169" s="295" t="s">
        <v>7702</v>
      </c>
      <c r="G2169" s="295" t="s">
        <v>1594</v>
      </c>
      <c r="H2169" s="295" t="s">
        <v>1589</v>
      </c>
      <c r="I2169" s="295" t="s">
        <v>1598</v>
      </c>
      <c r="J2169" s="295" t="s">
        <v>7699</v>
      </c>
      <c r="L2169" s="286">
        <v>6</v>
      </c>
      <c r="M2169" s="295" t="s">
        <v>171</v>
      </c>
    </row>
    <row r="2170" spans="1:13" ht="15" customHeight="1" x14ac:dyDescent="0.25">
      <c r="A2170" s="295" t="s">
        <v>7703</v>
      </c>
      <c r="B2170" s="295" t="s">
        <v>7703</v>
      </c>
      <c r="C2170" s="295" t="s">
        <v>7704</v>
      </c>
      <c r="D2170" s="295" t="s">
        <v>7704</v>
      </c>
      <c r="E2170" s="295" t="s">
        <v>1592</v>
      </c>
      <c r="F2170" s="295" t="s">
        <v>7705</v>
      </c>
      <c r="G2170" s="295" t="s">
        <v>1594</v>
      </c>
      <c r="H2170" s="295" t="s">
        <v>1589</v>
      </c>
      <c r="I2170" s="295" t="s">
        <v>1598</v>
      </c>
      <c r="J2170" s="295" t="s">
        <v>237</v>
      </c>
      <c r="L2170" s="286">
        <v>0</v>
      </c>
      <c r="M2170" s="295" t="s">
        <v>16372</v>
      </c>
    </row>
    <row r="2171" spans="1:13" ht="15" customHeight="1" x14ac:dyDescent="0.25">
      <c r="A2171" s="295" t="s">
        <v>7706</v>
      </c>
      <c r="B2171" s="295" t="s">
        <v>7706</v>
      </c>
      <c r="C2171" s="295" t="s">
        <v>7707</v>
      </c>
      <c r="D2171" s="295" t="s">
        <v>7707</v>
      </c>
      <c r="E2171" s="295" t="s">
        <v>1592</v>
      </c>
      <c r="F2171" s="295" t="s">
        <v>7705</v>
      </c>
      <c r="G2171" s="295" t="s">
        <v>168</v>
      </c>
      <c r="H2171" s="295" t="s">
        <v>1589</v>
      </c>
      <c r="I2171" s="295" t="s">
        <v>1598</v>
      </c>
      <c r="J2171" s="295" t="s">
        <v>237</v>
      </c>
      <c r="K2171" s="295" t="s">
        <v>1603</v>
      </c>
      <c r="L2171" s="286">
        <v>0</v>
      </c>
      <c r="M2171" s="295" t="s">
        <v>16372</v>
      </c>
    </row>
    <row r="2172" spans="1:13" ht="15" customHeight="1" x14ac:dyDescent="0.25">
      <c r="A2172" s="295" t="s">
        <v>16724</v>
      </c>
      <c r="B2172" s="295" t="s">
        <v>16724</v>
      </c>
      <c r="C2172" s="295" t="s">
        <v>17289</v>
      </c>
      <c r="D2172" s="295" t="s">
        <v>17289</v>
      </c>
      <c r="E2172" s="295" t="s">
        <v>17658</v>
      </c>
      <c r="G2172" s="295" t="s">
        <v>168</v>
      </c>
      <c r="H2172" s="295" t="s">
        <v>1589</v>
      </c>
      <c r="I2172" s="295" t="s">
        <v>14673</v>
      </c>
      <c r="J2172" s="295" t="s">
        <v>17949</v>
      </c>
      <c r="K2172" s="295" t="s">
        <v>14674</v>
      </c>
      <c r="L2172" s="287">
        <v>7</v>
      </c>
      <c r="M2172" s="295" t="s">
        <v>171</v>
      </c>
    </row>
    <row r="2173" spans="1:13" ht="15" customHeight="1" x14ac:dyDescent="0.25">
      <c r="A2173" s="295" t="s">
        <v>16725</v>
      </c>
      <c r="B2173" s="295" t="s">
        <v>16724</v>
      </c>
      <c r="C2173" s="295" t="s">
        <v>17290</v>
      </c>
      <c r="D2173" s="295" t="s">
        <v>17289</v>
      </c>
      <c r="E2173" s="295" t="s">
        <v>17770</v>
      </c>
      <c r="G2173" s="295" t="s">
        <v>1678</v>
      </c>
      <c r="H2173" s="295" t="s">
        <v>1632</v>
      </c>
      <c r="I2173" s="295" t="s">
        <v>14673</v>
      </c>
      <c r="J2173" s="295" t="s">
        <v>17949</v>
      </c>
      <c r="K2173" s="295" t="s">
        <v>14674</v>
      </c>
      <c r="L2173" s="287">
        <v>7</v>
      </c>
      <c r="M2173" s="295" t="s">
        <v>171</v>
      </c>
    </row>
    <row r="2174" spans="1:13" ht="15" customHeight="1" x14ac:dyDescent="0.25">
      <c r="A2174" s="295" t="s">
        <v>16726</v>
      </c>
      <c r="B2174" s="295" t="s">
        <v>16726</v>
      </c>
      <c r="C2174" s="295" t="s">
        <v>17291</v>
      </c>
      <c r="D2174" s="295" t="s">
        <v>17291</v>
      </c>
      <c r="E2174" s="295" t="s">
        <v>17771</v>
      </c>
      <c r="G2174" s="295" t="s">
        <v>168</v>
      </c>
      <c r="H2174" s="295" t="s">
        <v>1589</v>
      </c>
      <c r="I2174" s="295" t="s">
        <v>14673</v>
      </c>
      <c r="J2174" s="295" t="s">
        <v>17949</v>
      </c>
      <c r="K2174" s="295" t="s">
        <v>14674</v>
      </c>
      <c r="L2174" s="287">
        <v>7</v>
      </c>
      <c r="M2174" s="295" t="s">
        <v>171</v>
      </c>
    </row>
    <row r="2175" spans="1:13" ht="15" customHeight="1" x14ac:dyDescent="0.25">
      <c r="A2175" s="295" t="s">
        <v>16727</v>
      </c>
      <c r="B2175" s="295" t="s">
        <v>16727</v>
      </c>
      <c r="C2175" s="295" t="s">
        <v>17292</v>
      </c>
      <c r="D2175" s="295" t="s">
        <v>17292</v>
      </c>
      <c r="E2175" s="295" t="s">
        <v>5292</v>
      </c>
      <c r="G2175" s="295" t="s">
        <v>168</v>
      </c>
      <c r="H2175" s="295" t="s">
        <v>1589</v>
      </c>
      <c r="I2175" s="295" t="s">
        <v>14673</v>
      </c>
      <c r="J2175" s="295" t="s">
        <v>17949</v>
      </c>
      <c r="K2175" s="295" t="s">
        <v>14674</v>
      </c>
      <c r="L2175" s="287">
        <v>7</v>
      </c>
      <c r="M2175" s="295" t="s">
        <v>171</v>
      </c>
    </row>
    <row r="2176" spans="1:13" ht="15" customHeight="1" x14ac:dyDescent="0.25">
      <c r="A2176" s="295" t="s">
        <v>16728</v>
      </c>
      <c r="B2176" s="295" t="s">
        <v>16728</v>
      </c>
      <c r="C2176" s="295" t="s">
        <v>17293</v>
      </c>
      <c r="D2176" s="295" t="s">
        <v>17293</v>
      </c>
      <c r="E2176" s="295" t="s">
        <v>6878</v>
      </c>
      <c r="G2176" s="295" t="s">
        <v>168</v>
      </c>
      <c r="H2176" s="295" t="s">
        <v>1589</v>
      </c>
      <c r="I2176" s="295" t="s">
        <v>14673</v>
      </c>
      <c r="J2176" s="295" t="s">
        <v>17949</v>
      </c>
      <c r="K2176" s="295" t="s">
        <v>14674</v>
      </c>
      <c r="L2176" s="287">
        <v>6</v>
      </c>
      <c r="M2176" s="295" t="s">
        <v>171</v>
      </c>
    </row>
    <row r="2177" spans="1:13" ht="15" customHeight="1" x14ac:dyDescent="0.25">
      <c r="A2177" s="295" t="s">
        <v>16729</v>
      </c>
      <c r="B2177" s="295" t="s">
        <v>16728</v>
      </c>
      <c r="C2177" s="295" t="s">
        <v>17294</v>
      </c>
      <c r="D2177" s="295" t="s">
        <v>17293</v>
      </c>
      <c r="E2177" s="295" t="s">
        <v>17772</v>
      </c>
      <c r="G2177" s="295" t="s">
        <v>1678</v>
      </c>
      <c r="H2177" s="295" t="s">
        <v>1632</v>
      </c>
      <c r="I2177" s="295" t="s">
        <v>14673</v>
      </c>
      <c r="J2177" s="295" t="s">
        <v>17949</v>
      </c>
      <c r="K2177" s="295" t="s">
        <v>14674</v>
      </c>
      <c r="L2177" s="287">
        <v>6</v>
      </c>
      <c r="M2177" s="295" t="s">
        <v>171</v>
      </c>
    </row>
    <row r="2178" spans="1:13" ht="15" customHeight="1" x14ac:dyDescent="0.25">
      <c r="A2178" s="295" t="s">
        <v>16723</v>
      </c>
      <c r="B2178" s="295" t="s">
        <v>16723</v>
      </c>
      <c r="C2178" s="295" t="s">
        <v>17288</v>
      </c>
      <c r="D2178" s="295" t="s">
        <v>17288</v>
      </c>
      <c r="G2178" s="295" t="s">
        <v>1594</v>
      </c>
      <c r="H2178" s="295" t="s">
        <v>1589</v>
      </c>
      <c r="I2178" s="295" t="s">
        <v>14673</v>
      </c>
      <c r="J2178" s="295" t="s">
        <v>17949</v>
      </c>
      <c r="K2178" s="295" t="s">
        <v>14674</v>
      </c>
      <c r="L2178" s="287">
        <v>7</v>
      </c>
      <c r="M2178" s="295" t="s">
        <v>171</v>
      </c>
    </row>
    <row r="2179" spans="1:13" ht="15" customHeight="1" x14ac:dyDescent="0.25">
      <c r="A2179" s="295" t="s">
        <v>16730</v>
      </c>
      <c r="B2179" s="295" t="s">
        <v>16730</v>
      </c>
      <c r="C2179" s="295" t="s">
        <v>17295</v>
      </c>
      <c r="D2179" s="295" t="s">
        <v>17295</v>
      </c>
      <c r="E2179" s="295" t="s">
        <v>14755</v>
      </c>
      <c r="G2179" s="295" t="s">
        <v>168</v>
      </c>
      <c r="H2179" s="295" t="s">
        <v>1589</v>
      </c>
      <c r="I2179" s="295" t="s">
        <v>14673</v>
      </c>
      <c r="J2179" s="295" t="s">
        <v>17949</v>
      </c>
      <c r="K2179" s="295" t="s">
        <v>14674</v>
      </c>
      <c r="L2179" s="287">
        <v>7</v>
      </c>
      <c r="M2179" s="295" t="s">
        <v>171</v>
      </c>
    </row>
    <row r="2180" spans="1:13" ht="15" customHeight="1" x14ac:dyDescent="0.25">
      <c r="A2180" s="295" t="s">
        <v>16731</v>
      </c>
      <c r="B2180" s="295" t="s">
        <v>16731</v>
      </c>
      <c r="C2180" s="295" t="s">
        <v>17296</v>
      </c>
      <c r="D2180" s="295" t="s">
        <v>17296</v>
      </c>
      <c r="G2180" s="295" t="s">
        <v>1594</v>
      </c>
      <c r="H2180" s="295" t="s">
        <v>1589</v>
      </c>
      <c r="I2180" s="295" t="s">
        <v>14673</v>
      </c>
      <c r="J2180" s="295" t="s">
        <v>17958</v>
      </c>
      <c r="K2180" s="295" t="s">
        <v>14674</v>
      </c>
      <c r="L2180" s="287">
        <v>5</v>
      </c>
      <c r="M2180" s="295" t="s">
        <v>171</v>
      </c>
    </row>
    <row r="2181" spans="1:13" ht="15" customHeight="1" x14ac:dyDescent="0.25">
      <c r="A2181" s="295" t="s">
        <v>16732</v>
      </c>
      <c r="B2181" s="295" t="s">
        <v>16732</v>
      </c>
      <c r="C2181" s="295" t="s">
        <v>17297</v>
      </c>
      <c r="D2181" s="295" t="s">
        <v>17297</v>
      </c>
      <c r="E2181" s="295" t="s">
        <v>17654</v>
      </c>
      <c r="G2181" s="295" t="s">
        <v>168</v>
      </c>
      <c r="H2181" s="295" t="s">
        <v>1589</v>
      </c>
      <c r="I2181" s="295" t="s">
        <v>14673</v>
      </c>
      <c r="J2181" s="295" t="s">
        <v>17958</v>
      </c>
      <c r="K2181" s="295" t="s">
        <v>14674</v>
      </c>
      <c r="L2181" s="287">
        <v>5</v>
      </c>
      <c r="M2181" s="295" t="s">
        <v>171</v>
      </c>
    </row>
    <row r="2182" spans="1:13" ht="15" customHeight="1" x14ac:dyDescent="0.25">
      <c r="A2182" s="295" t="s">
        <v>7708</v>
      </c>
      <c r="B2182" s="295" t="s">
        <v>7708</v>
      </c>
      <c r="C2182" s="295" t="s">
        <v>7709</v>
      </c>
      <c r="D2182" s="295" t="s">
        <v>7709</v>
      </c>
      <c r="E2182" s="295" t="s">
        <v>3661</v>
      </c>
      <c r="F2182" s="295" t="s">
        <v>7710</v>
      </c>
      <c r="G2182" s="295" t="s">
        <v>1594</v>
      </c>
      <c r="H2182" s="295" t="s">
        <v>1589</v>
      </c>
      <c r="I2182" s="295" t="s">
        <v>1598</v>
      </c>
      <c r="J2182" s="295" t="s">
        <v>671</v>
      </c>
      <c r="L2182" s="286">
        <v>0</v>
      </c>
      <c r="M2182" s="295" t="s">
        <v>16372</v>
      </c>
    </row>
    <row r="2183" spans="1:13" ht="15" customHeight="1" x14ac:dyDescent="0.25">
      <c r="A2183" s="295" t="s">
        <v>7711</v>
      </c>
      <c r="B2183" s="295" t="s">
        <v>7711</v>
      </c>
      <c r="C2183" s="295" t="s">
        <v>7712</v>
      </c>
      <c r="D2183" s="295" t="s">
        <v>7712</v>
      </c>
      <c r="E2183" s="295" t="s">
        <v>7713</v>
      </c>
      <c r="F2183" s="295" t="s">
        <v>7710</v>
      </c>
      <c r="G2183" s="295" t="s">
        <v>168</v>
      </c>
      <c r="H2183" s="295" t="s">
        <v>1589</v>
      </c>
      <c r="I2183" s="295" t="s">
        <v>1598</v>
      </c>
      <c r="J2183" s="295" t="s">
        <v>671</v>
      </c>
      <c r="K2183" s="295" t="s">
        <v>1230</v>
      </c>
      <c r="L2183" s="286">
        <v>0</v>
      </c>
      <c r="M2183" s="295" t="s">
        <v>16372</v>
      </c>
    </row>
    <row r="2184" spans="1:13" ht="15" customHeight="1" x14ac:dyDescent="0.25">
      <c r="A2184" s="295" t="s">
        <v>7714</v>
      </c>
      <c r="B2184" s="295" t="s">
        <v>7714</v>
      </c>
      <c r="C2184" s="295" t="s">
        <v>7715</v>
      </c>
      <c r="D2184" s="295" t="s">
        <v>7715</v>
      </c>
      <c r="E2184" s="295" t="s">
        <v>3150</v>
      </c>
      <c r="F2184" s="295" t="s">
        <v>7710</v>
      </c>
      <c r="G2184" s="295" t="s">
        <v>168</v>
      </c>
      <c r="H2184" s="295" t="s">
        <v>1589</v>
      </c>
      <c r="I2184" s="295" t="s">
        <v>1598</v>
      </c>
      <c r="J2184" s="295" t="s">
        <v>671</v>
      </c>
      <c r="K2184" s="295" t="s">
        <v>1230</v>
      </c>
      <c r="L2184" s="286">
        <v>0</v>
      </c>
      <c r="M2184" s="295" t="s">
        <v>16372</v>
      </c>
    </row>
    <row r="2185" spans="1:13" ht="15" customHeight="1" x14ac:dyDescent="0.25">
      <c r="A2185" s="295" t="s">
        <v>7716</v>
      </c>
      <c r="B2185" s="295" t="s">
        <v>7717</v>
      </c>
      <c r="C2185" s="295" t="s">
        <v>7718</v>
      </c>
      <c r="D2185" s="295" t="s">
        <v>7719</v>
      </c>
      <c r="E2185" s="295" t="s">
        <v>7720</v>
      </c>
      <c r="F2185" s="295" t="s">
        <v>7721</v>
      </c>
      <c r="G2185" s="295" t="s">
        <v>1678</v>
      </c>
      <c r="H2185" s="295" t="s">
        <v>1632</v>
      </c>
      <c r="I2185" s="295" t="s">
        <v>1598</v>
      </c>
      <c r="J2185" s="295" t="s">
        <v>226</v>
      </c>
      <c r="K2185" s="295" t="s">
        <v>1603</v>
      </c>
      <c r="L2185" s="286">
        <v>0</v>
      </c>
      <c r="M2185" s="295" t="s">
        <v>16372</v>
      </c>
    </row>
    <row r="2186" spans="1:13" ht="15" customHeight="1" x14ac:dyDescent="0.25">
      <c r="A2186" s="295" t="s">
        <v>7722</v>
      </c>
      <c r="B2186" s="295" t="s">
        <v>7722</v>
      </c>
      <c r="C2186" s="295" t="s">
        <v>670</v>
      </c>
      <c r="D2186" s="295" t="s">
        <v>670</v>
      </c>
      <c r="E2186" s="295" t="s">
        <v>1606</v>
      </c>
      <c r="F2186" s="295" t="s">
        <v>7723</v>
      </c>
      <c r="G2186" s="295" t="s">
        <v>1594</v>
      </c>
      <c r="H2186" s="295" t="s">
        <v>1589</v>
      </c>
      <c r="I2186" s="295" t="s">
        <v>1598</v>
      </c>
      <c r="J2186" s="295" t="s">
        <v>226</v>
      </c>
      <c r="L2186" s="286">
        <v>3</v>
      </c>
      <c r="M2186" s="295" t="s">
        <v>171</v>
      </c>
    </row>
    <row r="2187" spans="1:13" ht="15" customHeight="1" x14ac:dyDescent="0.25">
      <c r="A2187" s="295" t="s">
        <v>674</v>
      </c>
      <c r="B2187" s="295" t="s">
        <v>674</v>
      </c>
      <c r="C2187" s="295" t="s">
        <v>673</v>
      </c>
      <c r="D2187" s="295" t="s">
        <v>673</v>
      </c>
      <c r="E2187" s="295" t="s">
        <v>1606</v>
      </c>
      <c r="F2187" s="295" t="s">
        <v>7724</v>
      </c>
      <c r="G2187" s="295" t="s">
        <v>168</v>
      </c>
      <c r="H2187" s="295" t="s">
        <v>1589</v>
      </c>
      <c r="I2187" s="295" t="s">
        <v>1598</v>
      </c>
      <c r="J2187" s="295" t="s">
        <v>226</v>
      </c>
      <c r="K2187" s="295" t="s">
        <v>1603</v>
      </c>
      <c r="L2187" s="286">
        <v>7</v>
      </c>
      <c r="M2187" s="295" t="s">
        <v>171</v>
      </c>
    </row>
    <row r="2188" spans="1:13" ht="15" customHeight="1" x14ac:dyDescent="0.25">
      <c r="A2188" s="295" t="s">
        <v>7725</v>
      </c>
      <c r="B2188" s="295" t="s">
        <v>7725</v>
      </c>
      <c r="C2188" s="295" t="s">
        <v>7726</v>
      </c>
      <c r="D2188" s="295" t="s">
        <v>7726</v>
      </c>
      <c r="E2188" s="295" t="s">
        <v>7727</v>
      </c>
      <c r="F2188" s="295" t="s">
        <v>7724</v>
      </c>
      <c r="G2188" s="295" t="s">
        <v>1738</v>
      </c>
      <c r="H2188" s="295" t="s">
        <v>1589</v>
      </c>
      <c r="I2188" s="295" t="s">
        <v>1598</v>
      </c>
      <c r="J2188" s="295" t="s">
        <v>226</v>
      </c>
      <c r="K2188" s="295" t="s">
        <v>1603</v>
      </c>
      <c r="L2188" s="286">
        <v>7</v>
      </c>
      <c r="M2188" s="295" t="s">
        <v>171</v>
      </c>
    </row>
    <row r="2189" spans="1:13" ht="15" customHeight="1" x14ac:dyDescent="0.25">
      <c r="A2189" s="295" t="s">
        <v>7728</v>
      </c>
      <c r="B2189" s="295" t="s">
        <v>7728</v>
      </c>
      <c r="C2189" s="295" t="s">
        <v>7729</v>
      </c>
      <c r="D2189" s="295" t="s">
        <v>7729</v>
      </c>
      <c r="E2189" s="295" t="s">
        <v>1606</v>
      </c>
      <c r="F2189" s="295" t="s">
        <v>7724</v>
      </c>
      <c r="G2189" s="295" t="s">
        <v>1738</v>
      </c>
      <c r="H2189" s="295" t="s">
        <v>1589</v>
      </c>
      <c r="I2189" s="295" t="s">
        <v>1598</v>
      </c>
      <c r="J2189" s="295" t="s">
        <v>226</v>
      </c>
      <c r="K2189" s="295" t="s">
        <v>1603</v>
      </c>
      <c r="L2189" s="286">
        <v>0</v>
      </c>
      <c r="M2189" s="295" t="s">
        <v>16372</v>
      </c>
    </row>
    <row r="2190" spans="1:13" ht="15" customHeight="1" x14ac:dyDescent="0.25">
      <c r="A2190" s="295" t="s">
        <v>675</v>
      </c>
      <c r="B2190" s="295" t="s">
        <v>675</v>
      </c>
      <c r="C2190" s="295" t="s">
        <v>676</v>
      </c>
      <c r="D2190" s="295" t="s">
        <v>676</v>
      </c>
      <c r="E2190" s="295" t="s">
        <v>7730</v>
      </c>
      <c r="F2190" s="295" t="s">
        <v>7731</v>
      </c>
      <c r="G2190" s="295" t="s">
        <v>168</v>
      </c>
      <c r="H2190" s="295" t="s">
        <v>1589</v>
      </c>
      <c r="I2190" s="295" t="s">
        <v>1598</v>
      </c>
      <c r="J2190" s="295" t="s">
        <v>226</v>
      </c>
      <c r="K2190" s="295" t="s">
        <v>1603</v>
      </c>
      <c r="L2190" s="286">
        <v>3</v>
      </c>
      <c r="M2190" s="295" t="s">
        <v>171</v>
      </c>
    </row>
    <row r="2191" spans="1:13" ht="15" customHeight="1" x14ac:dyDescent="0.25">
      <c r="A2191" s="295" t="s">
        <v>7732</v>
      </c>
      <c r="B2191" s="295" t="s">
        <v>7717</v>
      </c>
      <c r="C2191" s="295" t="s">
        <v>7733</v>
      </c>
      <c r="D2191" s="295" t="s">
        <v>7719</v>
      </c>
      <c r="E2191" s="295" t="s">
        <v>7734</v>
      </c>
      <c r="F2191" s="295" t="s">
        <v>7721</v>
      </c>
      <c r="G2191" s="295" t="s">
        <v>1702</v>
      </c>
      <c r="H2191" s="295" t="s">
        <v>1632</v>
      </c>
      <c r="I2191" s="295" t="s">
        <v>1598</v>
      </c>
      <c r="J2191" s="295" t="s">
        <v>226</v>
      </c>
      <c r="K2191" s="295" t="s">
        <v>1603</v>
      </c>
      <c r="L2191" s="286">
        <v>0</v>
      </c>
      <c r="M2191" s="295" t="s">
        <v>16372</v>
      </c>
    </row>
    <row r="2192" spans="1:13" ht="15" customHeight="1" x14ac:dyDescent="0.25">
      <c r="A2192" s="295" t="s">
        <v>7717</v>
      </c>
      <c r="B2192" s="295" t="s">
        <v>7717</v>
      </c>
      <c r="C2192" s="295" t="s">
        <v>7719</v>
      </c>
      <c r="D2192" s="295" t="s">
        <v>7719</v>
      </c>
      <c r="E2192" s="295" t="s">
        <v>7735</v>
      </c>
      <c r="F2192" s="295" t="s">
        <v>7721</v>
      </c>
      <c r="G2192" s="295" t="s">
        <v>1738</v>
      </c>
      <c r="H2192" s="295" t="s">
        <v>1589</v>
      </c>
      <c r="I2192" s="295" t="s">
        <v>1598</v>
      </c>
      <c r="J2192" s="295" t="s">
        <v>226</v>
      </c>
      <c r="K2192" s="295" t="s">
        <v>1603</v>
      </c>
      <c r="L2192" s="286">
        <v>0</v>
      </c>
      <c r="M2192" s="295" t="s">
        <v>16372</v>
      </c>
    </row>
    <row r="2193" spans="1:13" ht="15" customHeight="1" x14ac:dyDescent="0.25">
      <c r="A2193" s="295" t="s">
        <v>7736</v>
      </c>
      <c r="B2193" s="295" t="s">
        <v>7736</v>
      </c>
      <c r="C2193" s="295" t="s">
        <v>7737</v>
      </c>
      <c r="D2193" s="295" t="s">
        <v>7737</v>
      </c>
      <c r="E2193" s="295" t="s">
        <v>1592</v>
      </c>
      <c r="F2193" s="295" t="s">
        <v>7738</v>
      </c>
      <c r="G2193" s="295" t="s">
        <v>168</v>
      </c>
      <c r="H2193" s="295" t="s">
        <v>1589</v>
      </c>
      <c r="I2193" s="295" t="s">
        <v>1598</v>
      </c>
      <c r="J2193" s="295" t="s">
        <v>451</v>
      </c>
      <c r="K2193" s="295" t="s">
        <v>1230</v>
      </c>
      <c r="L2193" s="286">
        <v>0</v>
      </c>
      <c r="M2193" s="295" t="s">
        <v>16372</v>
      </c>
    </row>
    <row r="2194" spans="1:13" ht="15" customHeight="1" x14ac:dyDescent="0.25">
      <c r="A2194" s="295" t="s">
        <v>7740</v>
      </c>
      <c r="B2194" s="295" t="s">
        <v>7740</v>
      </c>
      <c r="C2194" s="295" t="s">
        <v>7741</v>
      </c>
      <c r="D2194" s="295" t="s">
        <v>7741</v>
      </c>
      <c r="E2194" s="295" t="s">
        <v>1592</v>
      </c>
      <c r="F2194" s="295" t="s">
        <v>7742</v>
      </c>
      <c r="G2194" s="295" t="s">
        <v>1594</v>
      </c>
      <c r="H2194" s="295" t="s">
        <v>1589</v>
      </c>
      <c r="I2194" s="295" t="s">
        <v>1598</v>
      </c>
      <c r="J2194" s="295" t="s">
        <v>451</v>
      </c>
      <c r="L2194" s="286">
        <v>0</v>
      </c>
      <c r="M2194" s="295" t="s">
        <v>16372</v>
      </c>
    </row>
    <row r="2195" spans="1:13" ht="15" customHeight="1" x14ac:dyDescent="0.25">
      <c r="A2195" s="295" t="s">
        <v>7743</v>
      </c>
      <c r="B2195" s="295" t="s">
        <v>7743</v>
      </c>
      <c r="C2195" s="295" t="s">
        <v>7744</v>
      </c>
      <c r="D2195" s="295" t="s">
        <v>7744</v>
      </c>
      <c r="E2195" s="295" t="s">
        <v>1606</v>
      </c>
      <c r="F2195" s="295" t="s">
        <v>7745</v>
      </c>
      <c r="G2195" s="295" t="s">
        <v>168</v>
      </c>
      <c r="H2195" s="295" t="s">
        <v>1589</v>
      </c>
      <c r="I2195" s="295" t="s">
        <v>1598</v>
      </c>
      <c r="J2195" s="295" t="s">
        <v>671</v>
      </c>
      <c r="K2195" s="295" t="s">
        <v>1325</v>
      </c>
      <c r="L2195" s="286">
        <v>5</v>
      </c>
      <c r="M2195" s="295" t="s">
        <v>171</v>
      </c>
    </row>
    <row r="2196" spans="1:13" ht="15" customHeight="1" x14ac:dyDescent="0.25">
      <c r="A2196" s="295" t="s">
        <v>7746</v>
      </c>
      <c r="B2196" s="295" t="s">
        <v>7743</v>
      </c>
      <c r="C2196" s="295" t="s">
        <v>7747</v>
      </c>
      <c r="D2196" s="295" t="s">
        <v>7744</v>
      </c>
      <c r="E2196" s="295" t="s">
        <v>5623</v>
      </c>
      <c r="F2196" s="295" t="s">
        <v>7748</v>
      </c>
      <c r="G2196" s="295" t="s">
        <v>168</v>
      </c>
      <c r="H2196" s="295" t="s">
        <v>1632</v>
      </c>
      <c r="I2196" s="295" t="s">
        <v>1598</v>
      </c>
      <c r="J2196" s="295" t="s">
        <v>671</v>
      </c>
      <c r="K2196" s="295" t="s">
        <v>1325</v>
      </c>
      <c r="L2196" s="286">
        <v>5</v>
      </c>
      <c r="M2196" s="295" t="s">
        <v>171</v>
      </c>
    </row>
    <row r="2197" spans="1:13" ht="15" customHeight="1" x14ac:dyDescent="0.25">
      <c r="A2197" s="295" t="s">
        <v>7749</v>
      </c>
      <c r="B2197" s="295" t="s">
        <v>7749</v>
      </c>
      <c r="C2197" s="295" t="s">
        <v>7750</v>
      </c>
      <c r="D2197" s="295" t="s">
        <v>7750</v>
      </c>
      <c r="E2197" s="295" t="s">
        <v>3375</v>
      </c>
      <c r="F2197" s="295" t="s">
        <v>7751</v>
      </c>
      <c r="G2197" s="295" t="s">
        <v>168</v>
      </c>
      <c r="H2197" s="295" t="s">
        <v>1589</v>
      </c>
      <c r="I2197" s="295" t="s">
        <v>1598</v>
      </c>
      <c r="J2197" s="295" t="s">
        <v>671</v>
      </c>
      <c r="K2197" s="295" t="s">
        <v>1325</v>
      </c>
      <c r="L2197" s="286">
        <v>9</v>
      </c>
      <c r="M2197" s="295" t="s">
        <v>171</v>
      </c>
    </row>
    <row r="2198" spans="1:13" ht="15" customHeight="1" x14ac:dyDescent="0.25">
      <c r="A2198" s="295" t="s">
        <v>7752</v>
      </c>
      <c r="B2198" s="295" t="s">
        <v>7752</v>
      </c>
      <c r="C2198" s="295" t="s">
        <v>7753</v>
      </c>
      <c r="D2198" s="295" t="s">
        <v>7753</v>
      </c>
      <c r="E2198" s="295" t="s">
        <v>3375</v>
      </c>
      <c r="F2198" s="295" t="s">
        <v>7754</v>
      </c>
      <c r="G2198" s="295" t="s">
        <v>168</v>
      </c>
      <c r="H2198" s="295" t="s">
        <v>1589</v>
      </c>
      <c r="I2198" s="295" t="s">
        <v>1598</v>
      </c>
      <c r="J2198" s="295" t="s">
        <v>671</v>
      </c>
      <c r="K2198" s="295" t="s">
        <v>1325</v>
      </c>
      <c r="L2198" s="286">
        <v>5</v>
      </c>
      <c r="M2198" s="295" t="s">
        <v>171</v>
      </c>
    </row>
    <row r="2199" spans="1:13" ht="15" customHeight="1" x14ac:dyDescent="0.25">
      <c r="A2199" s="295" t="s">
        <v>7755</v>
      </c>
      <c r="B2199" s="295" t="s">
        <v>7755</v>
      </c>
      <c r="C2199" s="295" t="s">
        <v>7756</v>
      </c>
      <c r="D2199" s="295" t="s">
        <v>7756</v>
      </c>
      <c r="E2199" s="295" t="s">
        <v>7757</v>
      </c>
      <c r="F2199" s="295" t="s">
        <v>7758</v>
      </c>
      <c r="G2199" s="295" t="s">
        <v>168</v>
      </c>
      <c r="H2199" s="295" t="s">
        <v>1589</v>
      </c>
      <c r="I2199" s="295" t="s">
        <v>1598</v>
      </c>
      <c r="J2199" s="295" t="s">
        <v>671</v>
      </c>
      <c r="K2199" s="295" t="s">
        <v>1325</v>
      </c>
      <c r="L2199" s="286">
        <v>9</v>
      </c>
      <c r="M2199" s="295" t="s">
        <v>171</v>
      </c>
    </row>
    <row r="2200" spans="1:13" ht="15" customHeight="1" x14ac:dyDescent="0.25">
      <c r="A2200" s="295" t="s">
        <v>7759</v>
      </c>
      <c r="B2200" s="295" t="s">
        <v>7759</v>
      </c>
      <c r="C2200" s="295" t="s">
        <v>7760</v>
      </c>
      <c r="D2200" s="295" t="s">
        <v>7760</v>
      </c>
      <c r="E2200" s="295" t="s">
        <v>7761</v>
      </c>
      <c r="F2200" s="295" t="s">
        <v>7762</v>
      </c>
      <c r="G2200" s="295" t="s">
        <v>168</v>
      </c>
      <c r="H2200" s="295" t="s">
        <v>1589</v>
      </c>
      <c r="I2200" s="295" t="s">
        <v>1598</v>
      </c>
      <c r="J2200" s="295" t="s">
        <v>671</v>
      </c>
      <c r="K2200" s="295" t="s">
        <v>1325</v>
      </c>
      <c r="L2200" s="286">
        <v>5</v>
      </c>
      <c r="M2200" s="295" t="s">
        <v>171</v>
      </c>
    </row>
    <row r="2201" spans="1:13" ht="15" customHeight="1" x14ac:dyDescent="0.25">
      <c r="A2201" s="295" t="s">
        <v>7763</v>
      </c>
      <c r="B2201" s="295" t="s">
        <v>7763</v>
      </c>
      <c r="C2201" s="295" t="s">
        <v>7764</v>
      </c>
      <c r="D2201" s="295" t="s">
        <v>7764</v>
      </c>
      <c r="E2201" s="295" t="s">
        <v>1606</v>
      </c>
      <c r="F2201" s="295" t="s">
        <v>7765</v>
      </c>
      <c r="G2201" s="295" t="s">
        <v>1594</v>
      </c>
      <c r="H2201" s="295" t="s">
        <v>1589</v>
      </c>
      <c r="I2201" s="295" t="s">
        <v>1598</v>
      </c>
      <c r="J2201" s="295" t="s">
        <v>671</v>
      </c>
      <c r="L2201" s="286">
        <v>5</v>
      </c>
      <c r="M2201" s="295" t="s">
        <v>171</v>
      </c>
    </row>
    <row r="2202" spans="1:13" ht="15" customHeight="1" x14ac:dyDescent="0.25">
      <c r="A2202" s="295" t="s">
        <v>7766</v>
      </c>
      <c r="B2202" s="295" t="s">
        <v>7766</v>
      </c>
      <c r="C2202" s="295" t="s">
        <v>7767</v>
      </c>
      <c r="D2202" s="295" t="s">
        <v>7767</v>
      </c>
      <c r="E2202" s="295" t="s">
        <v>7768</v>
      </c>
      <c r="F2202" s="295" t="s">
        <v>7769</v>
      </c>
      <c r="G2202" s="295" t="s">
        <v>168</v>
      </c>
      <c r="H2202" s="295" t="s">
        <v>1589</v>
      </c>
      <c r="I2202" s="295" t="s">
        <v>1598</v>
      </c>
      <c r="J2202" s="295" t="s">
        <v>305</v>
      </c>
      <c r="K2202" s="295" t="s">
        <v>1603</v>
      </c>
      <c r="L2202" s="286">
        <v>0</v>
      </c>
      <c r="M2202" s="295" t="s">
        <v>16372</v>
      </c>
    </row>
    <row r="2203" spans="1:13" ht="15" customHeight="1" x14ac:dyDescent="0.25">
      <c r="A2203" s="295" t="s">
        <v>7770</v>
      </c>
      <c r="B2203" s="295" t="s">
        <v>7770</v>
      </c>
      <c r="C2203" s="295" t="s">
        <v>7771</v>
      </c>
      <c r="D2203" s="295" t="s">
        <v>7771</v>
      </c>
      <c r="E2203" s="295" t="s">
        <v>7772</v>
      </c>
      <c r="F2203" s="295" t="s">
        <v>7773</v>
      </c>
      <c r="G2203" s="295" t="s">
        <v>168</v>
      </c>
      <c r="H2203" s="295" t="s">
        <v>1589</v>
      </c>
      <c r="I2203" s="295" t="s">
        <v>1598</v>
      </c>
      <c r="J2203" s="295" t="s">
        <v>305</v>
      </c>
      <c r="K2203" s="295" t="s">
        <v>1603</v>
      </c>
      <c r="L2203" s="286">
        <v>0</v>
      </c>
      <c r="M2203" s="295" t="s">
        <v>16372</v>
      </c>
    </row>
    <row r="2204" spans="1:13" ht="15" customHeight="1" x14ac:dyDescent="0.25">
      <c r="A2204" s="295" t="s">
        <v>7774</v>
      </c>
      <c r="B2204" s="295" t="s">
        <v>7774</v>
      </c>
      <c r="C2204" s="295" t="s">
        <v>7775</v>
      </c>
      <c r="D2204" s="295" t="s">
        <v>7775</v>
      </c>
      <c r="E2204" s="295" t="s">
        <v>3734</v>
      </c>
      <c r="F2204" s="295" t="s">
        <v>7776</v>
      </c>
      <c r="G2204" s="295" t="s">
        <v>1594</v>
      </c>
      <c r="H2204" s="295" t="s">
        <v>1589</v>
      </c>
      <c r="I2204" s="295" t="s">
        <v>1598</v>
      </c>
      <c r="J2204" s="295" t="s">
        <v>305</v>
      </c>
      <c r="L2204" s="286">
        <v>0</v>
      </c>
      <c r="M2204" s="295" t="s">
        <v>16372</v>
      </c>
    </row>
    <row r="2205" spans="1:13" ht="15" customHeight="1" x14ac:dyDescent="0.25">
      <c r="A2205" s="295" t="s">
        <v>7777</v>
      </c>
      <c r="B2205" s="295" t="s">
        <v>7777</v>
      </c>
      <c r="C2205" s="295" t="s">
        <v>7778</v>
      </c>
      <c r="D2205" s="295" t="s">
        <v>7778</v>
      </c>
      <c r="E2205" s="295" t="s">
        <v>7779</v>
      </c>
      <c r="F2205" s="295" t="s">
        <v>7780</v>
      </c>
      <c r="G2205" s="295" t="s">
        <v>168</v>
      </c>
      <c r="H2205" s="295" t="s">
        <v>1589</v>
      </c>
      <c r="I2205" s="295" t="s">
        <v>1714</v>
      </c>
      <c r="J2205" s="295" t="s">
        <v>231</v>
      </c>
      <c r="K2205" s="295" t="s">
        <v>1892</v>
      </c>
      <c r="L2205" s="286">
        <v>4</v>
      </c>
      <c r="M2205" s="295" t="s">
        <v>171</v>
      </c>
    </row>
    <row r="2206" spans="1:13" ht="15" customHeight="1" x14ac:dyDescent="0.25">
      <c r="A2206" s="295" t="s">
        <v>7781</v>
      </c>
      <c r="B2206" s="295" t="s">
        <v>7781</v>
      </c>
      <c r="C2206" s="295" t="s">
        <v>7782</v>
      </c>
      <c r="D2206" s="295" t="s">
        <v>7782</v>
      </c>
      <c r="E2206" s="295" t="s">
        <v>2168</v>
      </c>
      <c r="F2206" s="295" t="s">
        <v>7783</v>
      </c>
      <c r="G2206" s="295" t="s">
        <v>1594</v>
      </c>
      <c r="H2206" s="295" t="s">
        <v>1589</v>
      </c>
      <c r="I2206" s="295" t="s">
        <v>1714</v>
      </c>
      <c r="J2206" s="295" t="s">
        <v>231</v>
      </c>
      <c r="L2206" s="286">
        <v>5</v>
      </c>
      <c r="M2206" s="295" t="s">
        <v>171</v>
      </c>
    </row>
    <row r="2207" spans="1:13" ht="15" customHeight="1" x14ac:dyDescent="0.25">
      <c r="A2207" s="295" t="s">
        <v>7784</v>
      </c>
      <c r="B2207" s="295" t="s">
        <v>7784</v>
      </c>
      <c r="C2207" s="295" t="s">
        <v>7785</v>
      </c>
      <c r="D2207" s="295" t="s">
        <v>7785</v>
      </c>
      <c r="E2207" s="295" t="s">
        <v>1880</v>
      </c>
      <c r="F2207" s="295" t="s">
        <v>7786</v>
      </c>
      <c r="G2207" s="295" t="s">
        <v>168</v>
      </c>
      <c r="H2207" s="295" t="s">
        <v>1589</v>
      </c>
      <c r="I2207" s="295" t="s">
        <v>1714</v>
      </c>
      <c r="J2207" s="295" t="s">
        <v>231</v>
      </c>
      <c r="K2207" s="295" t="s">
        <v>1892</v>
      </c>
      <c r="L2207" s="286">
        <v>7</v>
      </c>
      <c r="M2207" s="295" t="s">
        <v>171</v>
      </c>
    </row>
    <row r="2208" spans="1:13" ht="15" customHeight="1" x14ac:dyDescent="0.25">
      <c r="A2208" s="295" t="s">
        <v>7787</v>
      </c>
      <c r="B2208" s="295" t="s">
        <v>7787</v>
      </c>
      <c r="C2208" s="295" t="s">
        <v>7788</v>
      </c>
      <c r="D2208" s="295" t="s">
        <v>7788</v>
      </c>
      <c r="E2208" s="295" t="s">
        <v>1606</v>
      </c>
      <c r="F2208" s="295" t="s">
        <v>7789</v>
      </c>
      <c r="G2208" s="295" t="s">
        <v>168</v>
      </c>
      <c r="H2208" s="295" t="s">
        <v>1589</v>
      </c>
      <c r="I2208" s="295" t="s">
        <v>1598</v>
      </c>
      <c r="J2208" s="295" t="s">
        <v>1754</v>
      </c>
      <c r="K2208" s="295" t="s">
        <v>1603</v>
      </c>
      <c r="L2208" s="286">
        <v>0</v>
      </c>
      <c r="M2208" s="295" t="s">
        <v>16372</v>
      </c>
    </row>
    <row r="2209" spans="1:13" ht="15" customHeight="1" x14ac:dyDescent="0.25">
      <c r="A2209" s="295" t="s">
        <v>7790</v>
      </c>
      <c r="B2209" s="295" t="s">
        <v>7790</v>
      </c>
      <c r="C2209" s="295" t="s">
        <v>7791</v>
      </c>
      <c r="D2209" s="295" t="s">
        <v>7791</v>
      </c>
      <c r="E2209" s="295" t="s">
        <v>1606</v>
      </c>
      <c r="F2209" s="295" t="s">
        <v>7789</v>
      </c>
      <c r="G2209" s="295" t="s">
        <v>1594</v>
      </c>
      <c r="H2209" s="295" t="s">
        <v>1589</v>
      </c>
      <c r="I2209" s="295" t="s">
        <v>1598</v>
      </c>
      <c r="J2209" s="295" t="s">
        <v>1754</v>
      </c>
      <c r="L2209" s="286">
        <v>0</v>
      </c>
      <c r="M2209" s="295" t="s">
        <v>16372</v>
      </c>
    </row>
    <row r="2210" spans="1:13" ht="15" customHeight="1" x14ac:dyDescent="0.25">
      <c r="A2210" s="295" t="s">
        <v>16734</v>
      </c>
      <c r="B2210" s="295" t="s">
        <v>16734</v>
      </c>
      <c r="C2210" s="295" t="s">
        <v>17299</v>
      </c>
      <c r="D2210" s="295" t="s">
        <v>17299</v>
      </c>
      <c r="E2210" s="295" t="s">
        <v>1880</v>
      </c>
      <c r="G2210" s="295" t="s">
        <v>168</v>
      </c>
      <c r="H2210" s="295" t="s">
        <v>1589</v>
      </c>
      <c r="I2210" s="295" t="s">
        <v>14673</v>
      </c>
      <c r="J2210" s="295" t="s">
        <v>17931</v>
      </c>
      <c r="K2210" s="295" t="s">
        <v>14674</v>
      </c>
      <c r="L2210" s="287">
        <v>2</v>
      </c>
      <c r="M2210" s="295" t="s">
        <v>171</v>
      </c>
    </row>
    <row r="2211" spans="1:13" ht="15" customHeight="1" x14ac:dyDescent="0.25">
      <c r="A2211" s="295" t="s">
        <v>16735</v>
      </c>
      <c r="B2211" s="295" t="s">
        <v>16735</v>
      </c>
      <c r="C2211" s="295" t="s">
        <v>17300</v>
      </c>
      <c r="D2211" s="295" t="s">
        <v>17300</v>
      </c>
      <c r="E2211" s="295" t="s">
        <v>17658</v>
      </c>
      <c r="G2211" s="295" t="s">
        <v>168</v>
      </c>
      <c r="H2211" s="295" t="s">
        <v>1589</v>
      </c>
      <c r="I2211" s="295" t="s">
        <v>14673</v>
      </c>
      <c r="J2211" s="295" t="s">
        <v>17931</v>
      </c>
      <c r="K2211" s="295" t="s">
        <v>14674</v>
      </c>
      <c r="L2211" s="287">
        <v>1</v>
      </c>
      <c r="M2211" s="295" t="s">
        <v>171</v>
      </c>
    </row>
    <row r="2212" spans="1:13" ht="15" customHeight="1" x14ac:dyDescent="0.25">
      <c r="A2212" s="295" t="s">
        <v>16733</v>
      </c>
      <c r="B2212" s="295" t="s">
        <v>16733</v>
      </c>
      <c r="C2212" s="295" t="s">
        <v>17298</v>
      </c>
      <c r="D2212" s="295" t="s">
        <v>17298</v>
      </c>
      <c r="G2212" s="295" t="s">
        <v>1594</v>
      </c>
      <c r="H2212" s="295" t="s">
        <v>1589</v>
      </c>
      <c r="I2212" s="295" t="s">
        <v>14673</v>
      </c>
      <c r="J2212" s="295" t="s">
        <v>17931</v>
      </c>
      <c r="K2212" s="295" t="s">
        <v>14674</v>
      </c>
      <c r="L2212" s="287">
        <v>1</v>
      </c>
      <c r="M2212" s="295" t="s">
        <v>171</v>
      </c>
    </row>
    <row r="2213" spans="1:13" ht="15" customHeight="1" x14ac:dyDescent="0.25">
      <c r="A2213" s="295" t="s">
        <v>7792</v>
      </c>
      <c r="B2213" s="295" t="s">
        <v>7792</v>
      </c>
      <c r="C2213" s="295" t="s">
        <v>7793</v>
      </c>
      <c r="D2213" s="295" t="s">
        <v>7793</v>
      </c>
      <c r="E2213" s="295" t="s">
        <v>7794</v>
      </c>
      <c r="F2213" s="295" t="s">
        <v>7795</v>
      </c>
      <c r="G2213" s="295" t="s">
        <v>1594</v>
      </c>
      <c r="H2213" s="295" t="s">
        <v>1589</v>
      </c>
      <c r="I2213" s="295" t="s">
        <v>1598</v>
      </c>
      <c r="J2213" s="295" t="s">
        <v>177</v>
      </c>
      <c r="L2213" s="286">
        <v>0</v>
      </c>
      <c r="M2213" s="295" t="s">
        <v>16372</v>
      </c>
    </row>
    <row r="2214" spans="1:13" ht="15" customHeight="1" x14ac:dyDescent="0.25">
      <c r="A2214" s="295" t="s">
        <v>7796</v>
      </c>
      <c r="B2214" s="295" t="s">
        <v>7796</v>
      </c>
      <c r="C2214" s="295" t="s">
        <v>7797</v>
      </c>
      <c r="D2214" s="295" t="s">
        <v>7797</v>
      </c>
      <c r="E2214" s="295" t="s">
        <v>7798</v>
      </c>
      <c r="F2214" s="295" t="s">
        <v>7799</v>
      </c>
      <c r="G2214" s="295" t="s">
        <v>1702</v>
      </c>
      <c r="H2214" s="295" t="s">
        <v>1589</v>
      </c>
      <c r="I2214" s="295" t="s">
        <v>1598</v>
      </c>
      <c r="J2214" s="295" t="s">
        <v>177</v>
      </c>
      <c r="K2214" s="295" t="s">
        <v>1603</v>
      </c>
      <c r="L2214" s="286">
        <v>0</v>
      </c>
      <c r="M2214" s="295" t="s">
        <v>16372</v>
      </c>
    </row>
    <row r="2215" spans="1:13" ht="15" customHeight="1" x14ac:dyDescent="0.25">
      <c r="A2215" s="295" t="s">
        <v>7800</v>
      </c>
      <c r="B2215" s="295" t="s">
        <v>7800</v>
      </c>
      <c r="C2215" s="295" t="s">
        <v>7801</v>
      </c>
      <c r="D2215" s="295" t="s">
        <v>7801</v>
      </c>
      <c r="E2215" s="295" t="s">
        <v>7802</v>
      </c>
      <c r="F2215" s="295" t="s">
        <v>7803</v>
      </c>
      <c r="G2215" s="295" t="s">
        <v>168</v>
      </c>
      <c r="H2215" s="295" t="s">
        <v>1589</v>
      </c>
      <c r="I2215" s="295" t="s">
        <v>1598</v>
      </c>
      <c r="J2215" s="295" t="s">
        <v>179</v>
      </c>
      <c r="K2215" s="295" t="s">
        <v>1755</v>
      </c>
      <c r="L2215" s="286">
        <v>5</v>
      </c>
      <c r="M2215" s="295" t="s">
        <v>171</v>
      </c>
    </row>
    <row r="2216" spans="1:13" ht="15" customHeight="1" x14ac:dyDescent="0.25">
      <c r="A2216" s="295" t="s">
        <v>7804</v>
      </c>
      <c r="B2216" s="295" t="s">
        <v>7804</v>
      </c>
      <c r="C2216" s="295" t="s">
        <v>7805</v>
      </c>
      <c r="D2216" s="295" t="s">
        <v>7805</v>
      </c>
      <c r="E2216" s="295" t="s">
        <v>5217</v>
      </c>
      <c r="F2216" s="295" t="s">
        <v>7806</v>
      </c>
      <c r="G2216" s="295" t="s">
        <v>1594</v>
      </c>
      <c r="H2216" s="295" t="s">
        <v>1589</v>
      </c>
      <c r="I2216" s="295" t="s">
        <v>1598</v>
      </c>
      <c r="J2216" s="295" t="s">
        <v>179</v>
      </c>
      <c r="L2216" s="286">
        <v>6</v>
      </c>
      <c r="M2216" s="295" t="s">
        <v>171</v>
      </c>
    </row>
    <row r="2217" spans="1:13" ht="15" customHeight="1" x14ac:dyDescent="0.25">
      <c r="A2217" s="295" t="s">
        <v>7807</v>
      </c>
      <c r="B2217" s="295" t="s">
        <v>7807</v>
      </c>
      <c r="C2217" s="295" t="s">
        <v>7808</v>
      </c>
      <c r="D2217" s="295" t="s">
        <v>7808</v>
      </c>
      <c r="E2217" s="295" t="s">
        <v>5698</v>
      </c>
      <c r="F2217" s="295" t="s">
        <v>7809</v>
      </c>
      <c r="G2217" s="295" t="s">
        <v>168</v>
      </c>
      <c r="H2217" s="295" t="s">
        <v>1589</v>
      </c>
      <c r="I2217" s="295" t="s">
        <v>1598</v>
      </c>
      <c r="J2217" s="295" t="s">
        <v>179</v>
      </c>
      <c r="K2217" s="295" t="s">
        <v>1755</v>
      </c>
      <c r="L2217" s="286">
        <v>7</v>
      </c>
      <c r="M2217" s="295" t="s">
        <v>171</v>
      </c>
    </row>
    <row r="2218" spans="1:13" ht="15" customHeight="1" x14ac:dyDescent="0.25">
      <c r="A2218" s="295" t="s">
        <v>7810</v>
      </c>
      <c r="B2218" s="295" t="s">
        <v>7810</v>
      </c>
      <c r="C2218" s="295" t="s">
        <v>7811</v>
      </c>
      <c r="D2218" s="295" t="s">
        <v>7811</v>
      </c>
      <c r="E2218" s="295" t="s">
        <v>1606</v>
      </c>
      <c r="F2218" s="295" t="s">
        <v>7812</v>
      </c>
      <c r="G2218" s="295" t="s">
        <v>168</v>
      </c>
      <c r="H2218" s="295" t="s">
        <v>1589</v>
      </c>
      <c r="I2218" s="295" t="s">
        <v>1714</v>
      </c>
      <c r="J2218" s="295" t="s">
        <v>353</v>
      </c>
      <c r="K2218" s="295" t="s">
        <v>1603</v>
      </c>
      <c r="L2218" s="286">
        <v>0</v>
      </c>
      <c r="M2218" s="295" t="s">
        <v>16372</v>
      </c>
    </row>
    <row r="2219" spans="1:13" ht="15" customHeight="1" x14ac:dyDescent="0.25">
      <c r="A2219" s="295" t="s">
        <v>7813</v>
      </c>
      <c r="B2219" s="295" t="s">
        <v>7813</v>
      </c>
      <c r="C2219" s="295" t="s">
        <v>7814</v>
      </c>
      <c r="D2219" s="295" t="s">
        <v>7814</v>
      </c>
      <c r="E2219" s="295" t="s">
        <v>1606</v>
      </c>
      <c r="F2219" s="295" t="s">
        <v>7812</v>
      </c>
      <c r="G2219" s="295" t="s">
        <v>1594</v>
      </c>
      <c r="H2219" s="295" t="s">
        <v>1589</v>
      </c>
      <c r="I2219" s="295" t="s">
        <v>1714</v>
      </c>
      <c r="J2219" s="295" t="s">
        <v>353</v>
      </c>
      <c r="L2219" s="286">
        <v>0</v>
      </c>
      <c r="M2219" s="295" t="s">
        <v>16372</v>
      </c>
    </row>
    <row r="2220" spans="1:13" ht="15" customHeight="1" x14ac:dyDescent="0.25">
      <c r="A2220" s="295" t="s">
        <v>7815</v>
      </c>
      <c r="B2220" s="295" t="s">
        <v>7815</v>
      </c>
      <c r="C2220" s="295" t="s">
        <v>7816</v>
      </c>
      <c r="D2220" s="295" t="s">
        <v>7816</v>
      </c>
      <c r="E2220" s="295" t="s">
        <v>1618</v>
      </c>
      <c r="F2220" s="295" t="s">
        <v>7817</v>
      </c>
      <c r="G2220" s="295" t="s">
        <v>1594</v>
      </c>
      <c r="H2220" s="295" t="s">
        <v>1589</v>
      </c>
      <c r="I2220" s="295" t="s">
        <v>1714</v>
      </c>
      <c r="J2220" s="295" t="s">
        <v>355</v>
      </c>
      <c r="L2220" s="286">
        <v>8</v>
      </c>
      <c r="M2220" s="295" t="s">
        <v>171</v>
      </c>
    </row>
    <row r="2221" spans="1:13" ht="15" customHeight="1" x14ac:dyDescent="0.25">
      <c r="A2221" s="295" t="s">
        <v>7818</v>
      </c>
      <c r="B2221" s="295" t="s">
        <v>7818</v>
      </c>
      <c r="C2221" s="295" t="s">
        <v>7819</v>
      </c>
      <c r="D2221" s="295" t="s">
        <v>7819</v>
      </c>
      <c r="E2221" s="295" t="s">
        <v>3243</v>
      </c>
      <c r="F2221" s="295" t="s">
        <v>7820</v>
      </c>
      <c r="G2221" s="295" t="s">
        <v>168</v>
      </c>
      <c r="H2221" s="295" t="s">
        <v>1589</v>
      </c>
      <c r="I2221" s="295" t="s">
        <v>1714</v>
      </c>
      <c r="J2221" s="295" t="s">
        <v>355</v>
      </c>
      <c r="K2221" s="295" t="s">
        <v>1603</v>
      </c>
      <c r="L2221" s="286">
        <v>8</v>
      </c>
      <c r="M2221" s="295" t="s">
        <v>171</v>
      </c>
    </row>
    <row r="2222" spans="1:13" ht="15" customHeight="1" x14ac:dyDescent="0.25">
      <c r="A2222" s="295" t="s">
        <v>7822</v>
      </c>
      <c r="B2222" s="295" t="s">
        <v>7822</v>
      </c>
      <c r="C2222" s="295" t="s">
        <v>7823</v>
      </c>
      <c r="D2222" s="295" t="s">
        <v>7823</v>
      </c>
      <c r="E2222" s="295" t="s">
        <v>1606</v>
      </c>
      <c r="F2222" s="295" t="s">
        <v>7824</v>
      </c>
      <c r="G2222" s="295" t="s">
        <v>1594</v>
      </c>
      <c r="H2222" s="295" t="s">
        <v>1589</v>
      </c>
      <c r="I2222" s="295" t="s">
        <v>1598</v>
      </c>
      <c r="J2222" s="295" t="s">
        <v>188</v>
      </c>
      <c r="L2222" s="286">
        <v>0</v>
      </c>
      <c r="M2222" s="295" t="s">
        <v>16372</v>
      </c>
    </row>
    <row r="2223" spans="1:13" ht="15" customHeight="1" x14ac:dyDescent="0.25">
      <c r="A2223" s="295" t="s">
        <v>7825</v>
      </c>
      <c r="B2223" s="295" t="s">
        <v>7825</v>
      </c>
      <c r="C2223" s="295" t="s">
        <v>7826</v>
      </c>
      <c r="D2223" s="295" t="s">
        <v>7826</v>
      </c>
      <c r="E2223" s="295" t="s">
        <v>1606</v>
      </c>
      <c r="F2223" s="295" t="s">
        <v>7827</v>
      </c>
      <c r="G2223" s="295" t="s">
        <v>168</v>
      </c>
      <c r="H2223" s="295" t="s">
        <v>1589</v>
      </c>
      <c r="I2223" s="295" t="s">
        <v>1598</v>
      </c>
      <c r="J2223" s="295" t="s">
        <v>188</v>
      </c>
      <c r="K2223" s="295" t="s">
        <v>1603</v>
      </c>
      <c r="L2223" s="286">
        <v>0</v>
      </c>
      <c r="M2223" s="295" t="s">
        <v>16372</v>
      </c>
    </row>
    <row r="2224" spans="1:13" ht="15" customHeight="1" x14ac:dyDescent="0.25">
      <c r="A2224" s="295" t="s">
        <v>7828</v>
      </c>
      <c r="B2224" s="295" t="s">
        <v>7828</v>
      </c>
      <c r="C2224" s="295" t="s">
        <v>7829</v>
      </c>
      <c r="D2224" s="295" t="s">
        <v>7829</v>
      </c>
      <c r="E2224" s="295" t="s">
        <v>2354</v>
      </c>
      <c r="F2224" s="295" t="s">
        <v>7830</v>
      </c>
      <c r="G2224" s="295" t="s">
        <v>168</v>
      </c>
      <c r="H2224" s="295" t="s">
        <v>1589</v>
      </c>
      <c r="I2224" s="295" t="s">
        <v>1598</v>
      </c>
      <c r="J2224" s="295" t="s">
        <v>177</v>
      </c>
      <c r="K2224" s="295" t="s">
        <v>1603</v>
      </c>
      <c r="L2224" s="286">
        <v>0</v>
      </c>
      <c r="M2224" s="295" t="s">
        <v>16372</v>
      </c>
    </row>
    <row r="2225" spans="1:13" ht="15" customHeight="1" x14ac:dyDescent="0.25">
      <c r="A2225" s="295" t="s">
        <v>7831</v>
      </c>
      <c r="B2225" s="295" t="s">
        <v>7831</v>
      </c>
      <c r="C2225" s="295" t="s">
        <v>7832</v>
      </c>
      <c r="D2225" s="295" t="s">
        <v>7832</v>
      </c>
      <c r="E2225" s="295" t="s">
        <v>7833</v>
      </c>
      <c r="F2225" s="295" t="s">
        <v>7834</v>
      </c>
      <c r="G2225" s="295" t="s">
        <v>168</v>
      </c>
      <c r="H2225" s="295" t="s">
        <v>1589</v>
      </c>
      <c r="I2225" s="295" t="s">
        <v>1598</v>
      </c>
      <c r="J2225" s="295" t="s">
        <v>177</v>
      </c>
      <c r="K2225" s="295" t="s">
        <v>1603</v>
      </c>
      <c r="L2225" s="286">
        <v>0</v>
      </c>
      <c r="M2225" s="295" t="s">
        <v>16372</v>
      </c>
    </row>
    <row r="2226" spans="1:13" ht="15" customHeight="1" x14ac:dyDescent="0.25">
      <c r="A2226" s="295" t="s">
        <v>7835</v>
      </c>
      <c r="B2226" s="295" t="s">
        <v>7835</v>
      </c>
      <c r="C2226" s="295" t="s">
        <v>7836</v>
      </c>
      <c r="D2226" s="295" t="s">
        <v>7836</v>
      </c>
      <c r="E2226" s="295" t="s">
        <v>7837</v>
      </c>
      <c r="F2226" s="295" t="s">
        <v>7838</v>
      </c>
      <c r="G2226" s="295" t="s">
        <v>1594</v>
      </c>
      <c r="H2226" s="295" t="s">
        <v>1589</v>
      </c>
      <c r="I2226" s="295" t="s">
        <v>1598</v>
      </c>
      <c r="J2226" s="295" t="s">
        <v>177</v>
      </c>
      <c r="L2226" s="286">
        <v>0</v>
      </c>
      <c r="M2226" s="295" t="s">
        <v>16372</v>
      </c>
    </row>
    <row r="2227" spans="1:13" ht="15" customHeight="1" x14ac:dyDescent="0.25">
      <c r="A2227" s="295" t="s">
        <v>677</v>
      </c>
      <c r="B2227" s="295" t="s">
        <v>677</v>
      </c>
      <c r="C2227" s="295" t="s">
        <v>678</v>
      </c>
      <c r="D2227" s="295" t="s">
        <v>678</v>
      </c>
      <c r="E2227" s="295" t="s">
        <v>1606</v>
      </c>
      <c r="F2227" s="295" t="s">
        <v>7839</v>
      </c>
      <c r="G2227" s="295" t="s">
        <v>168</v>
      </c>
      <c r="H2227" s="295" t="s">
        <v>1589</v>
      </c>
      <c r="I2227" s="295" t="s">
        <v>1598</v>
      </c>
      <c r="J2227" s="295" t="s">
        <v>679</v>
      </c>
      <c r="K2227" s="295" t="s">
        <v>1603</v>
      </c>
      <c r="L2227" s="286">
        <v>2</v>
      </c>
      <c r="M2227" s="295" t="s">
        <v>171</v>
      </c>
    </row>
    <row r="2228" spans="1:13" ht="15" customHeight="1" x14ac:dyDescent="0.25">
      <c r="A2228" s="295" t="s">
        <v>7840</v>
      </c>
      <c r="B2228" s="295" t="s">
        <v>7840</v>
      </c>
      <c r="C2228" s="295" t="s">
        <v>7841</v>
      </c>
      <c r="D2228" s="295" t="s">
        <v>7841</v>
      </c>
      <c r="E2228" s="295" t="s">
        <v>1880</v>
      </c>
      <c r="F2228" s="295" t="s">
        <v>7842</v>
      </c>
      <c r="G2228" s="295" t="s">
        <v>168</v>
      </c>
      <c r="H2228" s="295" t="s">
        <v>1589</v>
      </c>
      <c r="I2228" s="295" t="s">
        <v>1598</v>
      </c>
      <c r="J2228" s="295" t="s">
        <v>679</v>
      </c>
      <c r="K2228" s="295" t="s">
        <v>1603</v>
      </c>
      <c r="L2228" s="286">
        <v>6</v>
      </c>
      <c r="M2228" s="295" t="s">
        <v>171</v>
      </c>
    </row>
    <row r="2229" spans="1:13" ht="15" customHeight="1" x14ac:dyDescent="0.25">
      <c r="A2229" s="295" t="s">
        <v>680</v>
      </c>
      <c r="B2229" s="295" t="s">
        <v>680</v>
      </c>
      <c r="C2229" s="295" t="s">
        <v>681</v>
      </c>
      <c r="D2229" s="295" t="s">
        <v>681</v>
      </c>
      <c r="E2229" s="295" t="s">
        <v>1606</v>
      </c>
      <c r="F2229" s="295" t="s">
        <v>7843</v>
      </c>
      <c r="G2229" s="295" t="s">
        <v>168</v>
      </c>
      <c r="H2229" s="295" t="s">
        <v>1589</v>
      </c>
      <c r="I2229" s="295" t="s">
        <v>1598</v>
      </c>
      <c r="J2229" s="295" t="s">
        <v>679</v>
      </c>
      <c r="K2229" s="295" t="s">
        <v>1603</v>
      </c>
      <c r="L2229" s="286">
        <v>10</v>
      </c>
      <c r="M2229" s="295" t="s">
        <v>171</v>
      </c>
    </row>
    <row r="2230" spans="1:13" ht="15" customHeight="1" x14ac:dyDescent="0.25">
      <c r="A2230" s="295" t="s">
        <v>7844</v>
      </c>
      <c r="B2230" s="295" t="s">
        <v>7844</v>
      </c>
      <c r="C2230" s="295" t="s">
        <v>7845</v>
      </c>
      <c r="D2230" s="295" t="s">
        <v>7845</v>
      </c>
      <c r="E2230" s="295" t="s">
        <v>1880</v>
      </c>
      <c r="F2230" s="295" t="s">
        <v>7846</v>
      </c>
      <c r="G2230" s="295" t="s">
        <v>168</v>
      </c>
      <c r="H2230" s="295" t="s">
        <v>1589</v>
      </c>
      <c r="I2230" s="295" t="s">
        <v>1598</v>
      </c>
      <c r="J2230" s="295" t="s">
        <v>679</v>
      </c>
      <c r="K2230" s="295" t="s">
        <v>1603</v>
      </c>
      <c r="L2230" s="286">
        <v>6</v>
      </c>
      <c r="M2230" s="295" t="s">
        <v>171</v>
      </c>
    </row>
    <row r="2231" spans="1:13" ht="15" customHeight="1" x14ac:dyDescent="0.25">
      <c r="A2231" s="295" t="s">
        <v>7847</v>
      </c>
      <c r="B2231" s="295" t="s">
        <v>7847</v>
      </c>
      <c r="C2231" s="295" t="s">
        <v>7848</v>
      </c>
      <c r="D2231" s="295" t="s">
        <v>7848</v>
      </c>
      <c r="E2231" s="295" t="s">
        <v>7849</v>
      </c>
      <c r="F2231" s="295" t="s">
        <v>7850</v>
      </c>
      <c r="G2231" s="295" t="s">
        <v>168</v>
      </c>
      <c r="H2231" s="295" t="s">
        <v>1589</v>
      </c>
      <c r="I2231" s="295" t="s">
        <v>1598</v>
      </c>
      <c r="J2231" s="295" t="s">
        <v>679</v>
      </c>
      <c r="K2231" s="295" t="s">
        <v>1603</v>
      </c>
      <c r="L2231" s="286">
        <v>8</v>
      </c>
      <c r="M2231" s="295" t="s">
        <v>171</v>
      </c>
    </row>
    <row r="2232" spans="1:13" ht="15" customHeight="1" x14ac:dyDescent="0.25">
      <c r="A2232" s="295" t="s">
        <v>7851</v>
      </c>
      <c r="B2232" s="295" t="s">
        <v>7851</v>
      </c>
      <c r="C2232" s="295" t="s">
        <v>7852</v>
      </c>
      <c r="D2232" s="295" t="s">
        <v>7852</v>
      </c>
      <c r="E2232" s="295" t="s">
        <v>1606</v>
      </c>
      <c r="F2232" s="295" t="s">
        <v>7853</v>
      </c>
      <c r="G2232" s="295" t="s">
        <v>168</v>
      </c>
      <c r="H2232" s="295" t="s">
        <v>1589</v>
      </c>
      <c r="I2232" s="295" t="s">
        <v>1598</v>
      </c>
      <c r="J2232" s="295" t="s">
        <v>679</v>
      </c>
      <c r="K2232" s="295" t="s">
        <v>1603</v>
      </c>
      <c r="L2232" s="286">
        <v>0</v>
      </c>
      <c r="M2232" s="295" t="s">
        <v>16372</v>
      </c>
    </row>
    <row r="2233" spans="1:13" ht="15" customHeight="1" x14ac:dyDescent="0.25">
      <c r="A2233" s="295" t="s">
        <v>7854</v>
      </c>
      <c r="B2233" s="295" t="s">
        <v>7854</v>
      </c>
      <c r="C2233" s="295" t="s">
        <v>690</v>
      </c>
      <c r="D2233" s="295" t="s">
        <v>690</v>
      </c>
      <c r="E2233" s="295" t="s">
        <v>1880</v>
      </c>
      <c r="F2233" s="295" t="s">
        <v>7855</v>
      </c>
      <c r="G2233" s="295" t="s">
        <v>168</v>
      </c>
      <c r="H2233" s="295" t="s">
        <v>1589</v>
      </c>
      <c r="I2233" s="295" t="s">
        <v>1598</v>
      </c>
      <c r="J2233" s="295" t="s">
        <v>679</v>
      </c>
      <c r="K2233" s="295" t="s">
        <v>1603</v>
      </c>
      <c r="L2233" s="286">
        <v>10</v>
      </c>
      <c r="M2233" s="295" t="s">
        <v>171</v>
      </c>
    </row>
    <row r="2234" spans="1:13" ht="15" customHeight="1" x14ac:dyDescent="0.25">
      <c r="A2234" s="295" t="s">
        <v>7856</v>
      </c>
      <c r="B2234" s="295" t="s">
        <v>7856</v>
      </c>
      <c r="C2234" s="295" t="s">
        <v>7857</v>
      </c>
      <c r="D2234" s="295" t="s">
        <v>7857</v>
      </c>
      <c r="E2234" s="295" t="s">
        <v>7858</v>
      </c>
      <c r="F2234" s="295" t="s">
        <v>7859</v>
      </c>
      <c r="G2234" s="295" t="s">
        <v>168</v>
      </c>
      <c r="H2234" s="295" t="s">
        <v>1589</v>
      </c>
      <c r="I2234" s="295" t="s">
        <v>1598</v>
      </c>
      <c r="J2234" s="295" t="s">
        <v>679</v>
      </c>
      <c r="K2234" s="295" t="s">
        <v>1603</v>
      </c>
      <c r="L2234" s="286">
        <v>10</v>
      </c>
      <c r="M2234" s="295" t="s">
        <v>171</v>
      </c>
    </row>
    <row r="2235" spans="1:13" ht="15" customHeight="1" x14ac:dyDescent="0.25">
      <c r="A2235" s="295" t="s">
        <v>7860</v>
      </c>
      <c r="B2235" s="295" t="s">
        <v>7860</v>
      </c>
      <c r="C2235" s="295" t="s">
        <v>7861</v>
      </c>
      <c r="D2235" s="295" t="s">
        <v>7861</v>
      </c>
      <c r="E2235" s="295" t="s">
        <v>2455</v>
      </c>
      <c r="F2235" s="295" t="s">
        <v>7862</v>
      </c>
      <c r="G2235" s="295" t="s">
        <v>168</v>
      </c>
      <c r="H2235" s="295" t="s">
        <v>1589</v>
      </c>
      <c r="I2235" s="295" t="s">
        <v>1598</v>
      </c>
      <c r="J2235" s="295" t="s">
        <v>679</v>
      </c>
      <c r="K2235" s="295" t="s">
        <v>1603</v>
      </c>
      <c r="L2235" s="286">
        <v>6</v>
      </c>
      <c r="M2235" s="295" t="s">
        <v>171</v>
      </c>
    </row>
    <row r="2236" spans="1:13" ht="15" customHeight="1" x14ac:dyDescent="0.25">
      <c r="A2236" s="295" t="s">
        <v>7863</v>
      </c>
      <c r="B2236" s="295" t="s">
        <v>7863</v>
      </c>
      <c r="C2236" s="295" t="s">
        <v>7864</v>
      </c>
      <c r="D2236" s="295" t="s">
        <v>7864</v>
      </c>
      <c r="E2236" s="295" t="s">
        <v>1606</v>
      </c>
      <c r="F2236" s="295" t="s">
        <v>7865</v>
      </c>
      <c r="G2236" s="295" t="s">
        <v>168</v>
      </c>
      <c r="H2236" s="295" t="s">
        <v>1589</v>
      </c>
      <c r="I2236" s="295" t="s">
        <v>1598</v>
      </c>
      <c r="J2236" s="295" t="s">
        <v>679</v>
      </c>
      <c r="K2236" s="295" t="s">
        <v>1603</v>
      </c>
      <c r="L2236" s="286">
        <v>0</v>
      </c>
      <c r="M2236" s="295" t="s">
        <v>16372</v>
      </c>
    </row>
    <row r="2237" spans="1:13" ht="15" customHeight="1" x14ac:dyDescent="0.25">
      <c r="A2237" s="295" t="s">
        <v>7866</v>
      </c>
      <c r="B2237" s="295" t="s">
        <v>7866</v>
      </c>
      <c r="C2237" s="295" t="s">
        <v>7867</v>
      </c>
      <c r="D2237" s="295" t="s">
        <v>7867</v>
      </c>
      <c r="E2237" s="295" t="s">
        <v>7868</v>
      </c>
      <c r="F2237" s="295" t="s">
        <v>7869</v>
      </c>
      <c r="G2237" s="295" t="s">
        <v>168</v>
      </c>
      <c r="H2237" s="295" t="s">
        <v>1589</v>
      </c>
      <c r="I2237" s="295" t="s">
        <v>1598</v>
      </c>
      <c r="J2237" s="295" t="s">
        <v>679</v>
      </c>
      <c r="K2237" s="295" t="s">
        <v>1603</v>
      </c>
      <c r="L2237" s="286">
        <v>5</v>
      </c>
      <c r="M2237" s="295" t="s">
        <v>171</v>
      </c>
    </row>
    <row r="2238" spans="1:13" ht="15" customHeight="1" x14ac:dyDescent="0.25">
      <c r="A2238" s="295" t="s">
        <v>7870</v>
      </c>
      <c r="B2238" s="295" t="s">
        <v>7870</v>
      </c>
      <c r="C2238" s="295" t="s">
        <v>7871</v>
      </c>
      <c r="D2238" s="295" t="s">
        <v>7871</v>
      </c>
      <c r="E2238" s="295" t="s">
        <v>4921</v>
      </c>
      <c r="F2238" s="295" t="s">
        <v>7872</v>
      </c>
      <c r="G2238" s="295" t="s">
        <v>168</v>
      </c>
      <c r="H2238" s="295" t="s">
        <v>1589</v>
      </c>
      <c r="I2238" s="295" t="s">
        <v>1598</v>
      </c>
      <c r="J2238" s="295" t="s">
        <v>679</v>
      </c>
      <c r="K2238" s="295" t="s">
        <v>1603</v>
      </c>
      <c r="L2238" s="286">
        <v>0</v>
      </c>
      <c r="M2238" s="295" t="s">
        <v>16372</v>
      </c>
    </row>
    <row r="2239" spans="1:13" ht="15" customHeight="1" x14ac:dyDescent="0.25">
      <c r="A2239" s="295" t="s">
        <v>7873</v>
      </c>
      <c r="B2239" s="295" t="s">
        <v>7873</v>
      </c>
      <c r="C2239" s="295" t="s">
        <v>7874</v>
      </c>
      <c r="D2239" s="295" t="s">
        <v>7874</v>
      </c>
      <c r="E2239" s="295" t="s">
        <v>1606</v>
      </c>
      <c r="F2239" s="295" t="s">
        <v>7875</v>
      </c>
      <c r="G2239" s="295" t="s">
        <v>168</v>
      </c>
      <c r="H2239" s="295" t="s">
        <v>1589</v>
      </c>
      <c r="I2239" s="295" t="s">
        <v>1598</v>
      </c>
      <c r="J2239" s="295" t="s">
        <v>679</v>
      </c>
      <c r="K2239" s="295" t="s">
        <v>1603</v>
      </c>
      <c r="L2239" s="286">
        <v>5</v>
      </c>
      <c r="M2239" s="295" t="s">
        <v>171</v>
      </c>
    </row>
    <row r="2240" spans="1:13" ht="15" customHeight="1" x14ac:dyDescent="0.25">
      <c r="A2240" s="295" t="s">
        <v>5732</v>
      </c>
      <c r="B2240" s="295" t="s">
        <v>5728</v>
      </c>
      <c r="C2240" s="295" t="s">
        <v>7876</v>
      </c>
      <c r="D2240" s="295" t="s">
        <v>5729</v>
      </c>
      <c r="E2240" s="295" t="s">
        <v>7877</v>
      </c>
      <c r="F2240" s="295" t="s">
        <v>5731</v>
      </c>
      <c r="G2240" s="295" t="s">
        <v>168</v>
      </c>
      <c r="H2240" s="295" t="s">
        <v>1632</v>
      </c>
      <c r="I2240" s="295" t="s">
        <v>1598</v>
      </c>
      <c r="J2240" s="295" t="s">
        <v>679</v>
      </c>
      <c r="K2240" s="295" t="s">
        <v>1603</v>
      </c>
      <c r="L2240" s="286">
        <v>0</v>
      </c>
      <c r="M2240" s="295" t="s">
        <v>16372</v>
      </c>
    </row>
    <row r="2241" spans="1:13" ht="15" customHeight="1" x14ac:dyDescent="0.25">
      <c r="A2241" s="295" t="s">
        <v>7878</v>
      </c>
      <c r="B2241" s="295" t="s">
        <v>7878</v>
      </c>
      <c r="C2241" s="295" t="s">
        <v>7879</v>
      </c>
      <c r="D2241" s="295" t="s">
        <v>7879</v>
      </c>
      <c r="E2241" s="295" t="s">
        <v>1867</v>
      </c>
      <c r="F2241" s="295" t="s">
        <v>7880</v>
      </c>
      <c r="G2241" s="295" t="s">
        <v>168</v>
      </c>
      <c r="H2241" s="295" t="s">
        <v>1589</v>
      </c>
      <c r="I2241" s="295" t="s">
        <v>1598</v>
      </c>
      <c r="J2241" s="295" t="s">
        <v>679</v>
      </c>
      <c r="K2241" s="295" t="s">
        <v>1603</v>
      </c>
      <c r="L2241" s="286">
        <v>5</v>
      </c>
      <c r="M2241" s="295" t="s">
        <v>171</v>
      </c>
    </row>
    <row r="2242" spans="1:13" ht="15" customHeight="1" x14ac:dyDescent="0.25">
      <c r="A2242" s="295" t="s">
        <v>7881</v>
      </c>
      <c r="B2242" s="295" t="s">
        <v>7881</v>
      </c>
      <c r="C2242" s="295" t="s">
        <v>682</v>
      </c>
      <c r="D2242" s="295" t="s">
        <v>682</v>
      </c>
      <c r="E2242" s="295" t="s">
        <v>1606</v>
      </c>
      <c r="F2242" s="295" t="s">
        <v>5735</v>
      </c>
      <c r="G2242" s="295" t="s">
        <v>1594</v>
      </c>
      <c r="H2242" s="295" t="s">
        <v>1589</v>
      </c>
      <c r="I2242" s="295" t="s">
        <v>1598</v>
      </c>
      <c r="J2242" s="295" t="s">
        <v>679</v>
      </c>
      <c r="L2242" s="286">
        <v>5</v>
      </c>
      <c r="M2242" s="295" t="s">
        <v>171</v>
      </c>
    </row>
    <row r="2243" spans="1:13" ht="15" customHeight="1" x14ac:dyDescent="0.25">
      <c r="A2243" s="295" t="s">
        <v>7882</v>
      </c>
      <c r="B2243" s="295" t="s">
        <v>7882</v>
      </c>
      <c r="C2243" s="295" t="s">
        <v>7883</v>
      </c>
      <c r="D2243" s="295" t="s">
        <v>7883</v>
      </c>
      <c r="E2243" s="295" t="s">
        <v>4921</v>
      </c>
      <c r="F2243" s="295" t="s">
        <v>7884</v>
      </c>
      <c r="G2243" s="295" t="s">
        <v>168</v>
      </c>
      <c r="H2243" s="295" t="s">
        <v>1589</v>
      </c>
      <c r="I2243" s="295" t="s">
        <v>1598</v>
      </c>
      <c r="J2243" s="295" t="s">
        <v>679</v>
      </c>
      <c r="K2243" s="295" t="s">
        <v>1603</v>
      </c>
      <c r="L2243" s="286">
        <v>4</v>
      </c>
      <c r="M2243" s="295" t="s">
        <v>171</v>
      </c>
    </row>
    <row r="2244" spans="1:13" ht="15" customHeight="1" x14ac:dyDescent="0.25">
      <c r="A2244" s="295" t="s">
        <v>683</v>
      </c>
      <c r="B2244" s="295" t="s">
        <v>683</v>
      </c>
      <c r="C2244" s="295" t="s">
        <v>684</v>
      </c>
      <c r="D2244" s="295" t="s">
        <v>684</v>
      </c>
      <c r="E2244" s="295" t="s">
        <v>1606</v>
      </c>
      <c r="F2244" s="295" t="s">
        <v>7885</v>
      </c>
      <c r="G2244" s="295" t="s">
        <v>1676</v>
      </c>
      <c r="H2244" s="295" t="s">
        <v>1589</v>
      </c>
      <c r="I2244" s="295" t="s">
        <v>1598</v>
      </c>
      <c r="J2244" s="295" t="s">
        <v>679</v>
      </c>
      <c r="K2244" s="295" t="s">
        <v>1603</v>
      </c>
      <c r="L2244" s="287">
        <v>10</v>
      </c>
      <c r="M2244" s="295" t="s">
        <v>171</v>
      </c>
    </row>
    <row r="2245" spans="1:13" ht="15" customHeight="1" x14ac:dyDescent="0.25">
      <c r="A2245" s="295" t="s">
        <v>7887</v>
      </c>
      <c r="B2245" s="295" t="s">
        <v>7887</v>
      </c>
      <c r="C2245" s="295" t="s">
        <v>7888</v>
      </c>
      <c r="D2245" s="295" t="s">
        <v>7888</v>
      </c>
      <c r="E2245" s="295" t="s">
        <v>1606</v>
      </c>
      <c r="F2245" s="295" t="s">
        <v>7885</v>
      </c>
      <c r="G2245" s="295" t="s">
        <v>1738</v>
      </c>
      <c r="H2245" s="295" t="s">
        <v>1589</v>
      </c>
      <c r="I2245" s="295" t="s">
        <v>1598</v>
      </c>
      <c r="J2245" s="295" t="s">
        <v>679</v>
      </c>
      <c r="K2245" s="295" t="s">
        <v>1603</v>
      </c>
      <c r="L2245" s="286">
        <v>10</v>
      </c>
      <c r="M2245" s="295" t="s">
        <v>171</v>
      </c>
    </row>
    <row r="2246" spans="1:13" ht="15" customHeight="1" x14ac:dyDescent="0.25">
      <c r="A2246" s="295" t="s">
        <v>7886</v>
      </c>
      <c r="B2246" s="295" t="s">
        <v>7887</v>
      </c>
      <c r="C2246" s="295" t="s">
        <v>7889</v>
      </c>
      <c r="D2246" s="295" t="s">
        <v>7888</v>
      </c>
      <c r="E2246" s="295" t="s">
        <v>1606</v>
      </c>
      <c r="F2246" s="295" t="s">
        <v>7885</v>
      </c>
      <c r="G2246" s="295" t="s">
        <v>1678</v>
      </c>
      <c r="H2246" s="295" t="s">
        <v>1632</v>
      </c>
      <c r="I2246" s="295" t="s">
        <v>1598</v>
      </c>
      <c r="J2246" s="295" t="s">
        <v>679</v>
      </c>
      <c r="K2246" s="295" t="s">
        <v>1603</v>
      </c>
      <c r="L2246" s="286">
        <v>10</v>
      </c>
      <c r="M2246" s="295" t="s">
        <v>171</v>
      </c>
    </row>
    <row r="2247" spans="1:13" ht="15" customHeight="1" x14ac:dyDescent="0.25">
      <c r="A2247" s="295" t="s">
        <v>686</v>
      </c>
      <c r="B2247" s="295" t="s">
        <v>686</v>
      </c>
      <c r="C2247" s="295" t="s">
        <v>685</v>
      </c>
      <c r="D2247" s="295" t="s">
        <v>685</v>
      </c>
      <c r="E2247" s="295" t="s">
        <v>1880</v>
      </c>
      <c r="F2247" s="295" t="s">
        <v>7890</v>
      </c>
      <c r="G2247" s="295" t="s">
        <v>168</v>
      </c>
      <c r="H2247" s="295" t="s">
        <v>1589</v>
      </c>
      <c r="I2247" s="295" t="s">
        <v>1598</v>
      </c>
      <c r="J2247" s="295" t="s">
        <v>679</v>
      </c>
      <c r="K2247" s="295" t="s">
        <v>1603</v>
      </c>
      <c r="L2247" s="286">
        <v>5</v>
      </c>
      <c r="M2247" s="295" t="s">
        <v>171</v>
      </c>
    </row>
    <row r="2248" spans="1:13" ht="15" customHeight="1" x14ac:dyDescent="0.25">
      <c r="A2248" s="295" t="s">
        <v>7891</v>
      </c>
      <c r="B2248" s="295" t="s">
        <v>7891</v>
      </c>
      <c r="C2248" s="295" t="s">
        <v>7892</v>
      </c>
      <c r="D2248" s="295" t="s">
        <v>7892</v>
      </c>
      <c r="E2248" s="295" t="s">
        <v>1606</v>
      </c>
      <c r="F2248" s="295" t="s">
        <v>7893</v>
      </c>
      <c r="G2248" s="295" t="s">
        <v>168</v>
      </c>
      <c r="H2248" s="295" t="s">
        <v>1589</v>
      </c>
      <c r="I2248" s="295" t="s">
        <v>1598</v>
      </c>
      <c r="J2248" s="295" t="s">
        <v>679</v>
      </c>
      <c r="K2248" s="295" t="s">
        <v>1603</v>
      </c>
      <c r="L2248" s="286">
        <v>0</v>
      </c>
      <c r="M2248" s="295" t="s">
        <v>16372</v>
      </c>
    </row>
    <row r="2249" spans="1:13" ht="15" customHeight="1" x14ac:dyDescent="0.25">
      <c r="A2249" s="295" t="s">
        <v>7894</v>
      </c>
      <c r="B2249" s="295" t="s">
        <v>7894</v>
      </c>
      <c r="C2249" s="295" t="s">
        <v>687</v>
      </c>
      <c r="D2249" s="295" t="s">
        <v>687</v>
      </c>
      <c r="E2249" s="295" t="s">
        <v>7895</v>
      </c>
      <c r="F2249" s="295" t="s">
        <v>7896</v>
      </c>
      <c r="G2249" s="295" t="s">
        <v>168</v>
      </c>
      <c r="H2249" s="295" t="s">
        <v>1589</v>
      </c>
      <c r="I2249" s="295" t="s">
        <v>1598</v>
      </c>
      <c r="J2249" s="295" t="s">
        <v>177</v>
      </c>
      <c r="K2249" s="295" t="s">
        <v>1603</v>
      </c>
      <c r="L2249" s="286">
        <v>1</v>
      </c>
      <c r="M2249" s="295" t="s">
        <v>171</v>
      </c>
    </row>
    <row r="2250" spans="1:13" ht="15" customHeight="1" x14ac:dyDescent="0.25">
      <c r="A2250" s="295" t="s">
        <v>7898</v>
      </c>
      <c r="B2250" s="295" t="s">
        <v>7898</v>
      </c>
      <c r="C2250" s="295" t="s">
        <v>7899</v>
      </c>
      <c r="D2250" s="295" t="s">
        <v>7899</v>
      </c>
      <c r="E2250" s="295" t="s">
        <v>7900</v>
      </c>
      <c r="F2250" s="295" t="s">
        <v>7901</v>
      </c>
      <c r="G2250" s="295" t="s">
        <v>1594</v>
      </c>
      <c r="H2250" s="295" t="s">
        <v>1589</v>
      </c>
      <c r="I2250" s="295" t="s">
        <v>1598</v>
      </c>
      <c r="J2250" s="295" t="s">
        <v>177</v>
      </c>
      <c r="L2250" s="286">
        <v>1</v>
      </c>
      <c r="M2250" s="295" t="s">
        <v>171</v>
      </c>
    </row>
    <row r="2251" spans="1:13" ht="15" customHeight="1" x14ac:dyDescent="0.25">
      <c r="A2251" s="295" t="s">
        <v>688</v>
      </c>
      <c r="B2251" s="295" t="s">
        <v>688</v>
      </c>
      <c r="C2251" s="295" t="s">
        <v>689</v>
      </c>
      <c r="D2251" s="295" t="s">
        <v>689</v>
      </c>
      <c r="E2251" s="295" t="s">
        <v>7902</v>
      </c>
      <c r="F2251" s="295" t="s">
        <v>7903</v>
      </c>
      <c r="G2251" s="295" t="s">
        <v>168</v>
      </c>
      <c r="H2251" s="295" t="s">
        <v>1589</v>
      </c>
      <c r="I2251" s="295" t="s">
        <v>1598</v>
      </c>
      <c r="J2251" s="295" t="s">
        <v>214</v>
      </c>
      <c r="K2251" s="295" t="s">
        <v>2253</v>
      </c>
      <c r="L2251" s="286">
        <v>10</v>
      </c>
      <c r="M2251" s="295" t="s">
        <v>171</v>
      </c>
    </row>
    <row r="2252" spans="1:13" ht="15" customHeight="1" x14ac:dyDescent="0.25">
      <c r="A2252" s="295" t="s">
        <v>7904</v>
      </c>
      <c r="B2252" s="295" t="s">
        <v>7904</v>
      </c>
      <c r="C2252" s="295" t="s">
        <v>7905</v>
      </c>
      <c r="D2252" s="295" t="s">
        <v>7905</v>
      </c>
      <c r="E2252" s="295" t="s">
        <v>1606</v>
      </c>
      <c r="F2252" s="295" t="s">
        <v>7906</v>
      </c>
      <c r="G2252" s="295" t="s">
        <v>168</v>
      </c>
      <c r="H2252" s="295" t="s">
        <v>1589</v>
      </c>
      <c r="I2252" s="295" t="s">
        <v>1598</v>
      </c>
      <c r="J2252" s="295" t="s">
        <v>214</v>
      </c>
      <c r="K2252" s="295" t="s">
        <v>2253</v>
      </c>
      <c r="L2252" s="286">
        <v>5</v>
      </c>
      <c r="M2252" s="295" t="s">
        <v>171</v>
      </c>
    </row>
    <row r="2253" spans="1:13" ht="15" customHeight="1" x14ac:dyDescent="0.25">
      <c r="A2253" s="295" t="s">
        <v>7907</v>
      </c>
      <c r="B2253" s="295" t="s">
        <v>7907</v>
      </c>
      <c r="C2253" s="295" t="s">
        <v>7908</v>
      </c>
      <c r="D2253" s="295" t="s">
        <v>7908</v>
      </c>
      <c r="E2253" s="295" t="s">
        <v>1606</v>
      </c>
      <c r="F2253" s="295" t="s">
        <v>7909</v>
      </c>
      <c r="G2253" s="295" t="s">
        <v>1594</v>
      </c>
      <c r="H2253" s="295" t="s">
        <v>1589</v>
      </c>
      <c r="I2253" s="295" t="s">
        <v>1598</v>
      </c>
      <c r="J2253" s="295" t="s">
        <v>214</v>
      </c>
      <c r="L2253" s="286">
        <v>8</v>
      </c>
      <c r="M2253" s="295" t="s">
        <v>171</v>
      </c>
    </row>
    <row r="2254" spans="1:13" ht="15" customHeight="1" x14ac:dyDescent="0.25">
      <c r="A2254" s="295" t="s">
        <v>7910</v>
      </c>
      <c r="B2254" s="295" t="s">
        <v>7910</v>
      </c>
      <c r="C2254" s="295" t="s">
        <v>7911</v>
      </c>
      <c r="D2254" s="295" t="s">
        <v>7911</v>
      </c>
      <c r="E2254" s="295" t="s">
        <v>1606</v>
      </c>
      <c r="F2254" s="295" t="s">
        <v>7912</v>
      </c>
      <c r="G2254" s="295" t="s">
        <v>168</v>
      </c>
      <c r="H2254" s="295" t="s">
        <v>1589</v>
      </c>
      <c r="I2254" s="295" t="s">
        <v>1598</v>
      </c>
      <c r="J2254" s="295" t="s">
        <v>473</v>
      </c>
      <c r="K2254" s="295" t="s">
        <v>1603</v>
      </c>
      <c r="L2254" s="286">
        <v>3</v>
      </c>
      <c r="M2254" s="295" t="s">
        <v>171</v>
      </c>
    </row>
    <row r="2255" spans="1:13" ht="15" customHeight="1" x14ac:dyDescent="0.25">
      <c r="A2255" s="295" t="s">
        <v>7914</v>
      </c>
      <c r="B2255" s="295" t="s">
        <v>7914</v>
      </c>
      <c r="C2255" s="295" t="s">
        <v>7915</v>
      </c>
      <c r="D2255" s="295" t="s">
        <v>7915</v>
      </c>
      <c r="E2255" s="295" t="s">
        <v>1606</v>
      </c>
      <c r="F2255" s="295" t="s">
        <v>7916</v>
      </c>
      <c r="G2255" s="295" t="s">
        <v>1594</v>
      </c>
      <c r="H2255" s="295" t="s">
        <v>1589</v>
      </c>
      <c r="I2255" s="295" t="s">
        <v>1598</v>
      </c>
      <c r="J2255" s="295" t="s">
        <v>473</v>
      </c>
      <c r="L2255" s="286">
        <v>3</v>
      </c>
      <c r="M2255" s="295" t="s">
        <v>171</v>
      </c>
    </row>
    <row r="2256" spans="1:13" ht="15" customHeight="1" x14ac:dyDescent="0.25">
      <c r="A2256" s="295" t="s">
        <v>7917</v>
      </c>
      <c r="B2256" s="295" t="s">
        <v>7917</v>
      </c>
      <c r="C2256" s="295" t="s">
        <v>7918</v>
      </c>
      <c r="D2256" s="295" t="s">
        <v>7918</v>
      </c>
      <c r="E2256" s="295" t="s">
        <v>4657</v>
      </c>
      <c r="F2256" s="295" t="s">
        <v>7919</v>
      </c>
      <c r="G2256" s="295" t="s">
        <v>168</v>
      </c>
      <c r="H2256" s="295" t="s">
        <v>1589</v>
      </c>
      <c r="I2256" s="295" t="s">
        <v>1598</v>
      </c>
      <c r="J2256" s="295" t="s">
        <v>214</v>
      </c>
      <c r="K2256" s="295" t="s">
        <v>1230</v>
      </c>
      <c r="L2256" s="286">
        <v>5</v>
      </c>
      <c r="M2256" s="295" t="s">
        <v>171</v>
      </c>
    </row>
    <row r="2257" spans="1:13" ht="15" customHeight="1" x14ac:dyDescent="0.25">
      <c r="A2257" s="295" t="s">
        <v>7920</v>
      </c>
      <c r="B2257" s="295" t="s">
        <v>7921</v>
      </c>
      <c r="C2257" s="295" t="s">
        <v>7922</v>
      </c>
      <c r="D2257" s="295" t="s">
        <v>7923</v>
      </c>
      <c r="E2257" s="295" t="s">
        <v>7924</v>
      </c>
      <c r="F2257" s="295" t="s">
        <v>7925</v>
      </c>
      <c r="G2257" s="295" t="s">
        <v>168</v>
      </c>
      <c r="H2257" s="295" t="s">
        <v>1632</v>
      </c>
      <c r="I2257" s="295" t="s">
        <v>1598</v>
      </c>
      <c r="J2257" s="295" t="s">
        <v>214</v>
      </c>
      <c r="K2257" s="295" t="s">
        <v>2253</v>
      </c>
      <c r="L2257" s="286">
        <v>9</v>
      </c>
      <c r="M2257" s="295" t="s">
        <v>171</v>
      </c>
    </row>
    <row r="2258" spans="1:13" ht="15" customHeight="1" x14ac:dyDescent="0.25">
      <c r="A2258" s="295" t="s">
        <v>7921</v>
      </c>
      <c r="B2258" s="295" t="s">
        <v>7921</v>
      </c>
      <c r="C2258" s="295" t="s">
        <v>7923</v>
      </c>
      <c r="D2258" s="295" t="s">
        <v>7923</v>
      </c>
      <c r="E2258" s="295" t="s">
        <v>7926</v>
      </c>
      <c r="F2258" s="295" t="s">
        <v>7925</v>
      </c>
      <c r="G2258" s="295" t="s">
        <v>168</v>
      </c>
      <c r="H2258" s="295" t="s">
        <v>1589</v>
      </c>
      <c r="I2258" s="295" t="s">
        <v>1598</v>
      </c>
      <c r="J2258" s="295" t="s">
        <v>214</v>
      </c>
      <c r="K2258" s="295" t="s">
        <v>2253</v>
      </c>
      <c r="L2258" s="286">
        <v>9</v>
      </c>
      <c r="M2258" s="295" t="s">
        <v>171</v>
      </c>
    </row>
    <row r="2259" spans="1:13" ht="15" customHeight="1" x14ac:dyDescent="0.25">
      <c r="A2259" s="295" t="s">
        <v>7927</v>
      </c>
      <c r="B2259" s="295" t="s">
        <v>7927</v>
      </c>
      <c r="C2259" s="295" t="s">
        <v>7928</v>
      </c>
      <c r="D2259" s="295" t="s">
        <v>7928</v>
      </c>
      <c r="E2259" s="295" t="s">
        <v>7929</v>
      </c>
      <c r="F2259" s="295" t="s">
        <v>7930</v>
      </c>
      <c r="G2259" s="295" t="s">
        <v>168</v>
      </c>
      <c r="H2259" s="295" t="s">
        <v>1589</v>
      </c>
      <c r="I2259" s="295" t="s">
        <v>1598</v>
      </c>
      <c r="J2259" s="295" t="s">
        <v>214</v>
      </c>
      <c r="K2259" s="295" t="s">
        <v>1230</v>
      </c>
      <c r="L2259" s="286">
        <v>6</v>
      </c>
      <c r="M2259" s="295" t="s">
        <v>171</v>
      </c>
    </row>
    <row r="2260" spans="1:13" ht="15" customHeight="1" x14ac:dyDescent="0.25">
      <c r="A2260" s="295" t="s">
        <v>7931</v>
      </c>
      <c r="B2260" s="295" t="s">
        <v>7931</v>
      </c>
      <c r="C2260" s="295" t="s">
        <v>7932</v>
      </c>
      <c r="D2260" s="295" t="s">
        <v>7932</v>
      </c>
      <c r="E2260" s="295" t="s">
        <v>2215</v>
      </c>
      <c r="F2260" s="295" t="s">
        <v>7933</v>
      </c>
      <c r="G2260" s="295" t="s">
        <v>1594</v>
      </c>
      <c r="H2260" s="295" t="s">
        <v>1589</v>
      </c>
      <c r="I2260" s="295" t="s">
        <v>1598</v>
      </c>
      <c r="J2260" s="295" t="s">
        <v>214</v>
      </c>
      <c r="L2260" s="286">
        <v>6</v>
      </c>
      <c r="M2260" s="295" t="s">
        <v>171</v>
      </c>
    </row>
    <row r="2261" spans="1:13" ht="15" customHeight="1" x14ac:dyDescent="0.25">
      <c r="A2261" s="295" t="s">
        <v>16564</v>
      </c>
      <c r="B2261" s="295" t="s">
        <v>16564</v>
      </c>
      <c r="C2261" s="295" t="s">
        <v>17302</v>
      </c>
      <c r="D2261" s="295" t="s">
        <v>17302</v>
      </c>
      <c r="E2261" s="295" t="s">
        <v>17773</v>
      </c>
      <c r="G2261" s="295" t="s">
        <v>168</v>
      </c>
      <c r="H2261" s="295" t="s">
        <v>1589</v>
      </c>
      <c r="I2261" s="295" t="s">
        <v>14673</v>
      </c>
      <c r="J2261" s="295" t="s">
        <v>17940</v>
      </c>
      <c r="K2261" s="295" t="s">
        <v>14674</v>
      </c>
      <c r="L2261" s="287">
        <v>2</v>
      </c>
      <c r="M2261" s="295" t="s">
        <v>171</v>
      </c>
    </row>
    <row r="2262" spans="1:13" ht="15" customHeight="1" x14ac:dyDescent="0.25">
      <c r="A2262" s="295" t="s">
        <v>16570</v>
      </c>
      <c r="B2262" s="295" t="s">
        <v>16570</v>
      </c>
      <c r="C2262" s="295" t="s">
        <v>17303</v>
      </c>
      <c r="D2262" s="295" t="s">
        <v>17303</v>
      </c>
      <c r="E2262" s="295" t="s">
        <v>17773</v>
      </c>
      <c r="G2262" s="295" t="s">
        <v>168</v>
      </c>
      <c r="H2262" s="295" t="s">
        <v>1589</v>
      </c>
      <c r="I2262" s="295" t="s">
        <v>14673</v>
      </c>
      <c r="J2262" s="295" t="s">
        <v>17940</v>
      </c>
      <c r="K2262" s="295" t="s">
        <v>14674</v>
      </c>
      <c r="L2262" s="287">
        <v>4</v>
      </c>
      <c r="M2262" s="295" t="s">
        <v>171</v>
      </c>
    </row>
    <row r="2263" spans="1:13" ht="15" customHeight="1" x14ac:dyDescent="0.25">
      <c r="A2263" s="295" t="s">
        <v>16737</v>
      </c>
      <c r="B2263" s="295" t="s">
        <v>16737</v>
      </c>
      <c r="C2263" s="295" t="s">
        <v>17304</v>
      </c>
      <c r="D2263" s="295" t="s">
        <v>17304</v>
      </c>
      <c r="E2263" s="295" t="s">
        <v>17774</v>
      </c>
      <c r="G2263" s="295" t="s">
        <v>168</v>
      </c>
      <c r="H2263" s="295" t="s">
        <v>1589</v>
      </c>
      <c r="I2263" s="295" t="s">
        <v>14673</v>
      </c>
      <c r="J2263" s="295" t="s">
        <v>17940</v>
      </c>
      <c r="K2263" s="295" t="s">
        <v>14674</v>
      </c>
      <c r="L2263" s="287">
        <v>3</v>
      </c>
      <c r="M2263" s="295" t="s">
        <v>171</v>
      </c>
    </row>
    <row r="2264" spans="1:13" ht="15" customHeight="1" x14ac:dyDescent="0.25">
      <c r="A2264" s="295" t="s">
        <v>16736</v>
      </c>
      <c r="B2264" s="295" t="s">
        <v>16736</v>
      </c>
      <c r="C2264" s="295" t="s">
        <v>17301</v>
      </c>
      <c r="D2264" s="295" t="s">
        <v>17301</v>
      </c>
      <c r="G2264" s="295" t="s">
        <v>1594</v>
      </c>
      <c r="H2264" s="295" t="s">
        <v>1589</v>
      </c>
      <c r="I2264" s="295" t="s">
        <v>14673</v>
      </c>
      <c r="J2264" s="295" t="s">
        <v>17940</v>
      </c>
      <c r="K2264" s="295" t="s">
        <v>14674</v>
      </c>
      <c r="L2264" s="287">
        <v>3</v>
      </c>
      <c r="M2264" s="295" t="s">
        <v>171</v>
      </c>
    </row>
    <row r="2265" spans="1:13" ht="15" customHeight="1" x14ac:dyDescent="0.25">
      <c r="A2265" s="295" t="s">
        <v>7934</v>
      </c>
      <c r="B2265" s="295" t="s">
        <v>7934</v>
      </c>
      <c r="C2265" s="295" t="s">
        <v>7935</v>
      </c>
      <c r="D2265" s="295" t="s">
        <v>7935</v>
      </c>
      <c r="E2265" s="295" t="s">
        <v>7936</v>
      </c>
      <c r="F2265" s="295" t="s">
        <v>7937</v>
      </c>
      <c r="G2265" s="295" t="s">
        <v>1676</v>
      </c>
      <c r="H2265" s="295" t="s">
        <v>1589</v>
      </c>
      <c r="I2265" s="295" t="s">
        <v>1598</v>
      </c>
      <c r="J2265" s="295" t="s">
        <v>672</v>
      </c>
      <c r="K2265" s="295" t="s">
        <v>1603</v>
      </c>
      <c r="L2265" s="287">
        <v>9</v>
      </c>
      <c r="M2265" s="295" t="s">
        <v>171</v>
      </c>
    </row>
    <row r="2266" spans="1:13" ht="15" customHeight="1" x14ac:dyDescent="0.25">
      <c r="A2266" s="295" t="s">
        <v>7938</v>
      </c>
      <c r="B2266" s="295" t="s">
        <v>7938</v>
      </c>
      <c r="C2266" s="295" t="s">
        <v>7939</v>
      </c>
      <c r="D2266" s="295" t="s">
        <v>7939</v>
      </c>
      <c r="E2266" s="295" t="s">
        <v>7936</v>
      </c>
      <c r="F2266" s="295" t="s">
        <v>7940</v>
      </c>
      <c r="G2266" s="295" t="s">
        <v>1678</v>
      </c>
      <c r="H2266" s="295" t="s">
        <v>1589</v>
      </c>
      <c r="I2266" s="295" t="s">
        <v>1598</v>
      </c>
      <c r="J2266" s="295" t="s">
        <v>672</v>
      </c>
      <c r="K2266" s="295" t="s">
        <v>1603</v>
      </c>
      <c r="L2266" s="286">
        <v>9</v>
      </c>
      <c r="M2266" s="295" t="s">
        <v>171</v>
      </c>
    </row>
    <row r="2267" spans="1:13" ht="15" customHeight="1" x14ac:dyDescent="0.25">
      <c r="A2267" s="295" t="s">
        <v>7941</v>
      </c>
      <c r="B2267" s="295" t="s">
        <v>7941</v>
      </c>
      <c r="C2267" s="295" t="s">
        <v>7942</v>
      </c>
      <c r="D2267" s="295" t="s">
        <v>7942</v>
      </c>
      <c r="E2267" s="295" t="s">
        <v>1606</v>
      </c>
      <c r="F2267" s="295" t="s">
        <v>7943</v>
      </c>
      <c r="G2267" s="295" t="s">
        <v>168</v>
      </c>
      <c r="H2267" s="295" t="s">
        <v>1589</v>
      </c>
      <c r="I2267" s="295" t="s">
        <v>1598</v>
      </c>
      <c r="J2267" s="295" t="s">
        <v>672</v>
      </c>
      <c r="K2267" s="295" t="s">
        <v>1603</v>
      </c>
      <c r="L2267" s="286">
        <v>7</v>
      </c>
      <c r="M2267" s="295" t="s">
        <v>171</v>
      </c>
    </row>
    <row r="2268" spans="1:13" ht="15" customHeight="1" x14ac:dyDescent="0.25">
      <c r="A2268" s="295" t="s">
        <v>7944</v>
      </c>
      <c r="B2268" s="295" t="s">
        <v>7944</v>
      </c>
      <c r="C2268" s="295" t="s">
        <v>7945</v>
      </c>
      <c r="D2268" s="295" t="s">
        <v>7945</v>
      </c>
      <c r="E2268" s="295" t="s">
        <v>2019</v>
      </c>
      <c r="F2268" s="295" t="s">
        <v>7946</v>
      </c>
      <c r="G2268" s="295" t="s">
        <v>168</v>
      </c>
      <c r="H2268" s="295" t="s">
        <v>1589</v>
      </c>
      <c r="I2268" s="295" t="s">
        <v>1598</v>
      </c>
      <c r="J2268" s="295" t="s">
        <v>672</v>
      </c>
      <c r="K2268" s="295" t="s">
        <v>1603</v>
      </c>
      <c r="L2268" s="286">
        <v>7</v>
      </c>
      <c r="M2268" s="295" t="s">
        <v>171</v>
      </c>
    </row>
    <row r="2269" spans="1:13" ht="15" customHeight="1" x14ac:dyDescent="0.25">
      <c r="A2269" s="295" t="s">
        <v>7947</v>
      </c>
      <c r="B2269" s="295" t="s">
        <v>7944</v>
      </c>
      <c r="C2269" s="295" t="s">
        <v>7948</v>
      </c>
      <c r="D2269" s="295" t="s">
        <v>7945</v>
      </c>
      <c r="E2269" s="295" t="s">
        <v>2222</v>
      </c>
      <c r="F2269" s="295" t="s">
        <v>7946</v>
      </c>
      <c r="G2269" s="295" t="s">
        <v>168</v>
      </c>
      <c r="H2269" s="295" t="s">
        <v>1632</v>
      </c>
      <c r="I2269" s="283" t="s">
        <v>1598</v>
      </c>
      <c r="J2269" s="283" t="s">
        <v>672</v>
      </c>
      <c r="K2269" s="283" t="s">
        <v>1603</v>
      </c>
      <c r="L2269" s="287">
        <v>7</v>
      </c>
      <c r="M2269" s="295" t="s">
        <v>171</v>
      </c>
    </row>
    <row r="2270" spans="1:13" ht="15" customHeight="1" x14ac:dyDescent="0.25">
      <c r="A2270" s="295" t="s">
        <v>7949</v>
      </c>
      <c r="B2270" s="295" t="s">
        <v>7949</v>
      </c>
      <c r="C2270" s="295" t="s">
        <v>7950</v>
      </c>
      <c r="D2270" s="295" t="s">
        <v>7950</v>
      </c>
      <c r="E2270" s="295" t="s">
        <v>1618</v>
      </c>
      <c r="F2270" s="295" t="s">
        <v>7951</v>
      </c>
      <c r="G2270" s="295" t="s">
        <v>168</v>
      </c>
      <c r="H2270" s="295" t="s">
        <v>1589</v>
      </c>
      <c r="I2270" s="295" t="s">
        <v>1598</v>
      </c>
      <c r="J2270" s="295" t="s">
        <v>672</v>
      </c>
      <c r="K2270" s="295" t="s">
        <v>1603</v>
      </c>
      <c r="L2270" s="286">
        <v>7</v>
      </c>
      <c r="M2270" s="295" t="s">
        <v>171</v>
      </c>
    </row>
    <row r="2271" spans="1:13" ht="15" customHeight="1" x14ac:dyDescent="0.25">
      <c r="A2271" s="295" t="s">
        <v>7952</v>
      </c>
      <c r="B2271" s="295" t="s">
        <v>7952</v>
      </c>
      <c r="C2271" s="295" t="s">
        <v>7953</v>
      </c>
      <c r="D2271" s="295" t="s">
        <v>7953</v>
      </c>
      <c r="E2271" s="295" t="s">
        <v>7954</v>
      </c>
      <c r="F2271" s="295" t="s">
        <v>7955</v>
      </c>
      <c r="G2271" s="295" t="s">
        <v>168</v>
      </c>
      <c r="H2271" s="295" t="s">
        <v>1589</v>
      </c>
      <c r="I2271" s="295" t="s">
        <v>1598</v>
      </c>
      <c r="J2271" s="295" t="s">
        <v>672</v>
      </c>
      <c r="K2271" s="295" t="s">
        <v>1603</v>
      </c>
      <c r="L2271" s="286">
        <v>9</v>
      </c>
      <c r="M2271" s="295" t="s">
        <v>171</v>
      </c>
    </row>
    <row r="2272" spans="1:13" ht="15" customHeight="1" x14ac:dyDescent="0.25">
      <c r="A2272" s="295" t="s">
        <v>7956</v>
      </c>
      <c r="B2272" s="295" t="s">
        <v>7956</v>
      </c>
      <c r="C2272" s="295" t="s">
        <v>7957</v>
      </c>
      <c r="D2272" s="295" t="s">
        <v>7957</v>
      </c>
      <c r="E2272" s="295" t="s">
        <v>1606</v>
      </c>
      <c r="F2272" s="295" t="s">
        <v>7958</v>
      </c>
      <c r="G2272" s="295" t="s">
        <v>1676</v>
      </c>
      <c r="H2272" s="295" t="s">
        <v>1589</v>
      </c>
      <c r="I2272" s="295" t="s">
        <v>1598</v>
      </c>
      <c r="J2272" s="295" t="s">
        <v>672</v>
      </c>
      <c r="K2272" s="295" t="s">
        <v>1603</v>
      </c>
      <c r="L2272" s="287">
        <v>7</v>
      </c>
      <c r="M2272" s="295" t="s">
        <v>171</v>
      </c>
    </row>
    <row r="2273" spans="1:13" ht="15" customHeight="1" x14ac:dyDescent="0.25">
      <c r="A2273" s="295" t="s">
        <v>7959</v>
      </c>
      <c r="B2273" s="295" t="s">
        <v>7959</v>
      </c>
      <c r="C2273" s="295" t="s">
        <v>7960</v>
      </c>
      <c r="D2273" s="295" t="s">
        <v>7960</v>
      </c>
      <c r="E2273" s="295" t="s">
        <v>1606</v>
      </c>
      <c r="F2273" s="295" t="s">
        <v>7958</v>
      </c>
      <c r="G2273" s="295" t="s">
        <v>1678</v>
      </c>
      <c r="H2273" s="295" t="s">
        <v>1589</v>
      </c>
      <c r="I2273" s="295" t="s">
        <v>1598</v>
      </c>
      <c r="J2273" s="295" t="s">
        <v>672</v>
      </c>
      <c r="K2273" s="295" t="s">
        <v>1603</v>
      </c>
      <c r="L2273" s="286">
        <v>7</v>
      </c>
      <c r="M2273" s="295" t="s">
        <v>171</v>
      </c>
    </row>
    <row r="2274" spans="1:13" ht="15" customHeight="1" x14ac:dyDescent="0.25">
      <c r="A2274" s="295" t="s">
        <v>7961</v>
      </c>
      <c r="B2274" s="295" t="s">
        <v>7961</v>
      </c>
      <c r="C2274" s="295" t="s">
        <v>691</v>
      </c>
      <c r="D2274" s="295" t="s">
        <v>691</v>
      </c>
      <c r="E2274" s="295" t="s">
        <v>1606</v>
      </c>
      <c r="F2274" s="295" t="s">
        <v>7962</v>
      </c>
      <c r="G2274" s="295" t="s">
        <v>1594</v>
      </c>
      <c r="H2274" s="295" t="s">
        <v>1589</v>
      </c>
      <c r="I2274" s="295" t="s">
        <v>1598</v>
      </c>
      <c r="J2274" s="295" t="s">
        <v>672</v>
      </c>
      <c r="L2274" s="286">
        <v>7</v>
      </c>
      <c r="M2274" s="295" t="s">
        <v>171</v>
      </c>
    </row>
    <row r="2275" spans="1:13" ht="15" customHeight="1" x14ac:dyDescent="0.25">
      <c r="A2275" s="295" t="s">
        <v>7963</v>
      </c>
      <c r="B2275" s="295" t="s">
        <v>7963</v>
      </c>
      <c r="C2275" s="295" t="s">
        <v>7964</v>
      </c>
      <c r="D2275" s="295" t="s">
        <v>7964</v>
      </c>
      <c r="E2275" s="295" t="s">
        <v>1606</v>
      </c>
      <c r="F2275" s="295" t="s">
        <v>7965</v>
      </c>
      <c r="G2275" s="295" t="s">
        <v>168</v>
      </c>
      <c r="H2275" s="295" t="s">
        <v>1589</v>
      </c>
      <c r="I2275" s="295" t="s">
        <v>1598</v>
      </c>
      <c r="J2275" s="295" t="s">
        <v>672</v>
      </c>
      <c r="K2275" s="295" t="s">
        <v>1603</v>
      </c>
      <c r="L2275" s="286">
        <v>6</v>
      </c>
      <c r="M2275" s="295" t="s">
        <v>171</v>
      </c>
    </row>
    <row r="2276" spans="1:13" ht="15" customHeight="1" x14ac:dyDescent="0.25">
      <c r="A2276" s="295" t="s">
        <v>7966</v>
      </c>
      <c r="B2276" s="295" t="s">
        <v>7966</v>
      </c>
      <c r="C2276" s="295" t="s">
        <v>7967</v>
      </c>
      <c r="D2276" s="295" t="s">
        <v>7967</v>
      </c>
      <c r="E2276" s="295" t="s">
        <v>7968</v>
      </c>
      <c r="F2276" s="295" t="s">
        <v>7969</v>
      </c>
      <c r="G2276" s="295" t="s">
        <v>1676</v>
      </c>
      <c r="H2276" s="295" t="s">
        <v>1589</v>
      </c>
      <c r="I2276" s="295" t="s">
        <v>1598</v>
      </c>
      <c r="J2276" s="295" t="s">
        <v>672</v>
      </c>
      <c r="K2276" s="295" t="s">
        <v>1603</v>
      </c>
      <c r="L2276" s="287">
        <v>8</v>
      </c>
      <c r="M2276" s="295" t="s">
        <v>171</v>
      </c>
    </row>
    <row r="2277" spans="1:13" ht="15" customHeight="1" x14ac:dyDescent="0.25">
      <c r="A2277" s="295" t="s">
        <v>7971</v>
      </c>
      <c r="B2277" s="295" t="s">
        <v>7971</v>
      </c>
      <c r="C2277" s="295" t="s">
        <v>7972</v>
      </c>
      <c r="D2277" s="295" t="s">
        <v>7972</v>
      </c>
      <c r="E2277" s="295" t="s">
        <v>3898</v>
      </c>
      <c r="F2277" s="295" t="s">
        <v>7969</v>
      </c>
      <c r="G2277" s="295" t="s">
        <v>1738</v>
      </c>
      <c r="H2277" s="295" t="s">
        <v>1589</v>
      </c>
      <c r="I2277" s="295" t="s">
        <v>1598</v>
      </c>
      <c r="J2277" s="295" t="s">
        <v>672</v>
      </c>
      <c r="K2277" s="295" t="s">
        <v>1603</v>
      </c>
      <c r="L2277" s="286">
        <v>8</v>
      </c>
      <c r="M2277" s="295" t="s">
        <v>171</v>
      </c>
    </row>
    <row r="2278" spans="1:13" ht="15" customHeight="1" x14ac:dyDescent="0.25">
      <c r="A2278" s="295" t="s">
        <v>7970</v>
      </c>
      <c r="B2278" s="295" t="s">
        <v>7971</v>
      </c>
      <c r="C2278" s="295" t="s">
        <v>7973</v>
      </c>
      <c r="D2278" s="295" t="s">
        <v>7972</v>
      </c>
      <c r="E2278" s="295" t="s">
        <v>3898</v>
      </c>
      <c r="F2278" s="295" t="s">
        <v>7969</v>
      </c>
      <c r="G2278" s="295" t="s">
        <v>1678</v>
      </c>
      <c r="H2278" s="295" t="s">
        <v>1632</v>
      </c>
      <c r="I2278" s="295" t="s">
        <v>1598</v>
      </c>
      <c r="J2278" s="295" t="s">
        <v>672</v>
      </c>
      <c r="K2278" s="295" t="s">
        <v>1603</v>
      </c>
      <c r="L2278" s="286">
        <v>8</v>
      </c>
      <c r="M2278" s="295" t="s">
        <v>171</v>
      </c>
    </row>
    <row r="2279" spans="1:13" ht="15" customHeight="1" x14ac:dyDescent="0.25">
      <c r="A2279" s="295" t="s">
        <v>7974</v>
      </c>
      <c r="B2279" s="295" t="s">
        <v>7974</v>
      </c>
      <c r="C2279" s="295" t="s">
        <v>7975</v>
      </c>
      <c r="D2279" s="295" t="s">
        <v>7975</v>
      </c>
      <c r="E2279" s="295" t="s">
        <v>3734</v>
      </c>
      <c r="F2279" s="295" t="s">
        <v>7976</v>
      </c>
      <c r="G2279" s="295" t="s">
        <v>1594</v>
      </c>
      <c r="H2279" s="295" t="s">
        <v>1589</v>
      </c>
      <c r="I2279" s="295" t="s">
        <v>1598</v>
      </c>
      <c r="J2279" s="295" t="s">
        <v>672</v>
      </c>
      <c r="L2279" s="286">
        <v>8</v>
      </c>
      <c r="M2279" s="295" t="s">
        <v>171</v>
      </c>
    </row>
    <row r="2280" spans="1:13" ht="15" customHeight="1" x14ac:dyDescent="0.25">
      <c r="A2280" s="295" t="s">
        <v>7977</v>
      </c>
      <c r="B2280" s="295" t="s">
        <v>7977</v>
      </c>
      <c r="C2280" s="295" t="s">
        <v>7978</v>
      </c>
      <c r="D2280" s="295" t="s">
        <v>7978</v>
      </c>
      <c r="E2280" s="295" t="s">
        <v>7979</v>
      </c>
      <c r="F2280" s="295" t="s">
        <v>7980</v>
      </c>
      <c r="G2280" s="295" t="s">
        <v>168</v>
      </c>
      <c r="H2280" s="295" t="s">
        <v>1589</v>
      </c>
      <c r="I2280" s="295" t="s">
        <v>1598</v>
      </c>
      <c r="J2280" s="295" t="s">
        <v>672</v>
      </c>
      <c r="K2280" s="295" t="s">
        <v>1603</v>
      </c>
      <c r="L2280" s="286">
        <v>9</v>
      </c>
      <c r="M2280" s="295" t="s">
        <v>171</v>
      </c>
    </row>
    <row r="2281" spans="1:13" ht="15" customHeight="1" x14ac:dyDescent="0.25">
      <c r="A2281" s="295" t="s">
        <v>7981</v>
      </c>
      <c r="B2281" s="295" t="s">
        <v>7981</v>
      </c>
      <c r="C2281" s="295" t="s">
        <v>7982</v>
      </c>
      <c r="D2281" s="295" t="s">
        <v>7982</v>
      </c>
      <c r="E2281" s="295" t="s">
        <v>7983</v>
      </c>
      <c r="F2281" s="295" t="s">
        <v>7984</v>
      </c>
      <c r="G2281" s="295" t="s">
        <v>1594</v>
      </c>
      <c r="H2281" s="295" t="s">
        <v>1589</v>
      </c>
      <c r="I2281" s="295" t="s">
        <v>1598</v>
      </c>
      <c r="J2281" s="295" t="s">
        <v>672</v>
      </c>
      <c r="L2281" s="286">
        <v>9</v>
      </c>
      <c r="M2281" s="295" t="s">
        <v>171</v>
      </c>
    </row>
    <row r="2282" spans="1:13" ht="15" customHeight="1" x14ac:dyDescent="0.25">
      <c r="A2282" s="295" t="s">
        <v>694</v>
      </c>
      <c r="B2282" s="295" t="s">
        <v>694</v>
      </c>
      <c r="C2282" s="295" t="s">
        <v>695</v>
      </c>
      <c r="D2282" s="295" t="s">
        <v>695</v>
      </c>
      <c r="E2282" s="295" t="s">
        <v>1606</v>
      </c>
      <c r="F2282" s="295" t="s">
        <v>7985</v>
      </c>
      <c r="G2282" s="295" t="s">
        <v>168</v>
      </c>
      <c r="H2282" s="295" t="s">
        <v>1589</v>
      </c>
      <c r="I2282" s="295" t="s">
        <v>1598</v>
      </c>
      <c r="J2282" s="295" t="s">
        <v>662</v>
      </c>
      <c r="K2282" s="295" t="s">
        <v>1603</v>
      </c>
      <c r="L2282" s="286">
        <v>1</v>
      </c>
      <c r="M2282" s="295" t="s">
        <v>171</v>
      </c>
    </row>
    <row r="2283" spans="1:13" ht="15" customHeight="1" x14ac:dyDescent="0.25">
      <c r="A2283" s="295" t="s">
        <v>696</v>
      </c>
      <c r="B2283" s="295" t="s">
        <v>696</v>
      </c>
      <c r="C2283" s="295" t="s">
        <v>697</v>
      </c>
      <c r="D2283" s="295" t="s">
        <v>697</v>
      </c>
      <c r="E2283" s="295" t="s">
        <v>1606</v>
      </c>
      <c r="F2283" s="295" t="s">
        <v>7986</v>
      </c>
      <c r="G2283" s="295" t="s">
        <v>168</v>
      </c>
      <c r="H2283" s="295" t="s">
        <v>1589</v>
      </c>
      <c r="I2283" s="295" t="s">
        <v>1598</v>
      </c>
      <c r="J2283" s="295" t="s">
        <v>662</v>
      </c>
      <c r="K2283" s="295" t="s">
        <v>1603</v>
      </c>
      <c r="L2283" s="286">
        <v>0</v>
      </c>
      <c r="M2283" s="295" t="s">
        <v>16372</v>
      </c>
    </row>
    <row r="2284" spans="1:13" ht="15" customHeight="1" x14ac:dyDescent="0.25">
      <c r="A2284" s="295" t="s">
        <v>7987</v>
      </c>
      <c r="B2284" s="295" t="s">
        <v>7987</v>
      </c>
      <c r="C2284" s="295" t="s">
        <v>7988</v>
      </c>
      <c r="D2284" s="295" t="s">
        <v>7988</v>
      </c>
      <c r="E2284" s="295" t="s">
        <v>1606</v>
      </c>
      <c r="F2284" s="295" t="s">
        <v>7989</v>
      </c>
      <c r="G2284" s="295" t="s">
        <v>168</v>
      </c>
      <c r="H2284" s="295" t="s">
        <v>1589</v>
      </c>
      <c r="I2284" s="295" t="s">
        <v>1598</v>
      </c>
      <c r="J2284" s="295" t="s">
        <v>662</v>
      </c>
      <c r="K2284" s="295" t="s">
        <v>1603</v>
      </c>
      <c r="L2284" s="286">
        <v>0</v>
      </c>
      <c r="M2284" s="295" t="s">
        <v>16372</v>
      </c>
    </row>
    <row r="2285" spans="1:13" ht="15" customHeight="1" x14ac:dyDescent="0.25">
      <c r="A2285" s="295" t="s">
        <v>7990</v>
      </c>
      <c r="B2285" s="295" t="s">
        <v>7990</v>
      </c>
      <c r="C2285" s="295" t="s">
        <v>705</v>
      </c>
      <c r="D2285" s="295" t="s">
        <v>705</v>
      </c>
      <c r="E2285" s="295" t="s">
        <v>1606</v>
      </c>
      <c r="F2285" s="295" t="s">
        <v>7991</v>
      </c>
      <c r="G2285" s="295" t="s">
        <v>168</v>
      </c>
      <c r="H2285" s="295" t="s">
        <v>1589</v>
      </c>
      <c r="I2285" s="295" t="s">
        <v>1598</v>
      </c>
      <c r="J2285" s="295" t="s">
        <v>662</v>
      </c>
      <c r="K2285" s="295" t="s">
        <v>1603</v>
      </c>
      <c r="L2285" s="286">
        <v>5</v>
      </c>
      <c r="M2285" s="295" t="s">
        <v>171</v>
      </c>
    </row>
    <row r="2286" spans="1:13" ht="15" customHeight="1" x14ac:dyDescent="0.25">
      <c r="A2286" s="295" t="s">
        <v>698</v>
      </c>
      <c r="B2286" s="295" t="s">
        <v>698</v>
      </c>
      <c r="C2286" s="295" t="s">
        <v>699</v>
      </c>
      <c r="D2286" s="295" t="s">
        <v>699</v>
      </c>
      <c r="E2286" s="295" t="s">
        <v>1606</v>
      </c>
      <c r="F2286" s="295" t="s">
        <v>7992</v>
      </c>
      <c r="G2286" s="295" t="s">
        <v>168</v>
      </c>
      <c r="H2286" s="295" t="s">
        <v>1589</v>
      </c>
      <c r="I2286" s="295" t="s">
        <v>1598</v>
      </c>
      <c r="J2286" s="295" t="s">
        <v>662</v>
      </c>
      <c r="K2286" s="295" t="s">
        <v>1603</v>
      </c>
      <c r="L2286" s="286">
        <v>0</v>
      </c>
      <c r="M2286" s="295" t="s">
        <v>16372</v>
      </c>
    </row>
    <row r="2287" spans="1:13" ht="15" customHeight="1" x14ac:dyDescent="0.25">
      <c r="A2287" s="295" t="s">
        <v>7993</v>
      </c>
      <c r="B2287" s="295" t="s">
        <v>7993</v>
      </c>
      <c r="C2287" s="295" t="s">
        <v>7994</v>
      </c>
      <c r="D2287" s="295" t="s">
        <v>7994</v>
      </c>
      <c r="E2287" s="295" t="s">
        <v>1606</v>
      </c>
      <c r="F2287" s="295" t="s">
        <v>7995</v>
      </c>
      <c r="G2287" s="295" t="s">
        <v>168</v>
      </c>
      <c r="H2287" s="295" t="s">
        <v>1589</v>
      </c>
      <c r="I2287" s="295" t="s">
        <v>1598</v>
      </c>
      <c r="J2287" s="295" t="s">
        <v>662</v>
      </c>
      <c r="K2287" s="295" t="s">
        <v>1603</v>
      </c>
      <c r="L2287" s="286">
        <v>0</v>
      </c>
      <c r="M2287" s="295" t="s">
        <v>16372</v>
      </c>
    </row>
    <row r="2288" spans="1:13" ht="15" customHeight="1" x14ac:dyDescent="0.25">
      <c r="A2288" s="295" t="s">
        <v>700</v>
      </c>
      <c r="B2288" s="295" t="s">
        <v>700</v>
      </c>
      <c r="C2288" s="295" t="s">
        <v>701</v>
      </c>
      <c r="D2288" s="295" t="s">
        <v>701</v>
      </c>
      <c r="E2288" s="295" t="s">
        <v>1606</v>
      </c>
      <c r="F2288" s="295" t="s">
        <v>7996</v>
      </c>
      <c r="G2288" s="295" t="s">
        <v>168</v>
      </c>
      <c r="H2288" s="295" t="s">
        <v>1589</v>
      </c>
      <c r="I2288" s="295" t="s">
        <v>1598</v>
      </c>
      <c r="J2288" s="295" t="s">
        <v>662</v>
      </c>
      <c r="K2288" s="295" t="s">
        <v>1603</v>
      </c>
      <c r="L2288" s="286">
        <v>5</v>
      </c>
      <c r="M2288" s="295" t="s">
        <v>171</v>
      </c>
    </row>
    <row r="2289" spans="1:13" ht="15" customHeight="1" x14ac:dyDescent="0.25">
      <c r="A2289" s="295" t="s">
        <v>7997</v>
      </c>
      <c r="B2289" s="295" t="s">
        <v>7997</v>
      </c>
      <c r="C2289" s="295" t="s">
        <v>7998</v>
      </c>
      <c r="D2289" s="295" t="s">
        <v>7998</v>
      </c>
      <c r="E2289" s="295" t="s">
        <v>1606</v>
      </c>
      <c r="F2289" s="295" t="s">
        <v>7999</v>
      </c>
      <c r="G2289" s="295" t="s">
        <v>168</v>
      </c>
      <c r="H2289" s="295" t="s">
        <v>1589</v>
      </c>
      <c r="I2289" s="295" t="s">
        <v>1598</v>
      </c>
      <c r="J2289" s="295" t="s">
        <v>662</v>
      </c>
      <c r="K2289" s="295" t="s">
        <v>1603</v>
      </c>
      <c r="L2289" s="286">
        <v>0</v>
      </c>
      <c r="M2289" s="295" t="s">
        <v>16372</v>
      </c>
    </row>
    <row r="2290" spans="1:13" ht="15" customHeight="1" x14ac:dyDescent="0.25">
      <c r="A2290" s="295" t="s">
        <v>8000</v>
      </c>
      <c r="B2290" s="295" t="s">
        <v>8000</v>
      </c>
      <c r="C2290" s="295" t="s">
        <v>8001</v>
      </c>
      <c r="D2290" s="295" t="s">
        <v>8001</v>
      </c>
      <c r="E2290" s="295" t="s">
        <v>1606</v>
      </c>
      <c r="F2290" s="295" t="s">
        <v>8002</v>
      </c>
      <c r="G2290" s="295" t="s">
        <v>168</v>
      </c>
      <c r="H2290" s="295" t="s">
        <v>1589</v>
      </c>
      <c r="I2290" s="295" t="s">
        <v>1598</v>
      </c>
      <c r="J2290" s="295" t="s">
        <v>662</v>
      </c>
      <c r="K2290" s="295" t="s">
        <v>1603</v>
      </c>
      <c r="L2290" s="286">
        <v>0</v>
      </c>
      <c r="M2290" s="295" t="s">
        <v>16372</v>
      </c>
    </row>
    <row r="2291" spans="1:13" ht="15" customHeight="1" x14ac:dyDescent="0.25">
      <c r="A2291" s="295" t="s">
        <v>8003</v>
      </c>
      <c r="B2291" s="295" t="s">
        <v>8003</v>
      </c>
      <c r="C2291" s="295" t="s">
        <v>8004</v>
      </c>
      <c r="D2291" s="295" t="s">
        <v>8004</v>
      </c>
      <c r="E2291" s="295" t="s">
        <v>1606</v>
      </c>
      <c r="F2291" s="295" t="s">
        <v>8005</v>
      </c>
      <c r="G2291" s="295" t="s">
        <v>168</v>
      </c>
      <c r="H2291" s="295" t="s">
        <v>1589</v>
      </c>
      <c r="I2291" s="295" t="s">
        <v>1598</v>
      </c>
      <c r="J2291" s="295" t="s">
        <v>662</v>
      </c>
      <c r="K2291" s="295" t="s">
        <v>1603</v>
      </c>
      <c r="L2291" s="286">
        <v>0</v>
      </c>
      <c r="M2291" s="295" t="s">
        <v>16372</v>
      </c>
    </row>
    <row r="2292" spans="1:13" ht="15" customHeight="1" x14ac:dyDescent="0.25">
      <c r="A2292" s="295" t="s">
        <v>8006</v>
      </c>
      <c r="B2292" s="295" t="s">
        <v>8006</v>
      </c>
      <c r="C2292" s="295" t="s">
        <v>692</v>
      </c>
      <c r="D2292" s="295" t="s">
        <v>692</v>
      </c>
      <c r="E2292" s="295" t="s">
        <v>1606</v>
      </c>
      <c r="F2292" s="295" t="s">
        <v>693</v>
      </c>
      <c r="G2292" s="295" t="s">
        <v>1594</v>
      </c>
      <c r="H2292" s="295" t="s">
        <v>1589</v>
      </c>
      <c r="I2292" s="295" t="s">
        <v>1598</v>
      </c>
      <c r="J2292" s="295" t="s">
        <v>662</v>
      </c>
      <c r="L2292" s="286">
        <v>0</v>
      </c>
      <c r="M2292" s="295" t="s">
        <v>16372</v>
      </c>
    </row>
    <row r="2293" spans="1:13" ht="15" customHeight="1" x14ac:dyDescent="0.25">
      <c r="A2293" s="295" t="s">
        <v>702</v>
      </c>
      <c r="B2293" s="295" t="s">
        <v>702</v>
      </c>
      <c r="C2293" s="295" t="s">
        <v>703</v>
      </c>
      <c r="D2293" s="295" t="s">
        <v>703</v>
      </c>
      <c r="E2293" s="295" t="s">
        <v>2463</v>
      </c>
      <c r="F2293" s="295" t="s">
        <v>8007</v>
      </c>
      <c r="G2293" s="295" t="s">
        <v>168</v>
      </c>
      <c r="H2293" s="295" t="s">
        <v>1589</v>
      </c>
      <c r="I2293" s="295" t="s">
        <v>1598</v>
      </c>
      <c r="J2293" s="295" t="s">
        <v>226</v>
      </c>
      <c r="K2293" s="295" t="s">
        <v>1603</v>
      </c>
      <c r="L2293" s="286">
        <v>6</v>
      </c>
      <c r="M2293" s="295" t="s">
        <v>171</v>
      </c>
    </row>
    <row r="2294" spans="1:13" ht="15" customHeight="1" x14ac:dyDescent="0.25">
      <c r="A2294" s="295" t="s">
        <v>8008</v>
      </c>
      <c r="B2294" s="295" t="s">
        <v>8008</v>
      </c>
      <c r="C2294" s="295" t="s">
        <v>8009</v>
      </c>
      <c r="D2294" s="295" t="s">
        <v>8009</v>
      </c>
      <c r="E2294" s="295" t="s">
        <v>2463</v>
      </c>
      <c r="F2294" s="295" t="s">
        <v>8010</v>
      </c>
      <c r="G2294" s="295" t="s">
        <v>168</v>
      </c>
      <c r="H2294" s="295" t="s">
        <v>1589</v>
      </c>
      <c r="I2294" s="295" t="s">
        <v>1598</v>
      </c>
      <c r="J2294" s="295" t="s">
        <v>226</v>
      </c>
      <c r="K2294" s="295" t="s">
        <v>1603</v>
      </c>
      <c r="L2294" s="286">
        <v>5</v>
      </c>
      <c r="M2294" s="295" t="s">
        <v>171</v>
      </c>
    </row>
    <row r="2295" spans="1:13" ht="15" customHeight="1" x14ac:dyDescent="0.25">
      <c r="A2295" s="295" t="s">
        <v>8011</v>
      </c>
      <c r="B2295" s="295" t="s">
        <v>8012</v>
      </c>
      <c r="C2295" s="295" t="s">
        <v>8013</v>
      </c>
      <c r="D2295" s="295" t="s">
        <v>8014</v>
      </c>
      <c r="E2295" s="295" t="s">
        <v>8015</v>
      </c>
      <c r="F2295" s="295" t="s">
        <v>8016</v>
      </c>
      <c r="G2295" s="295" t="s">
        <v>168</v>
      </c>
      <c r="H2295" s="295" t="s">
        <v>1632</v>
      </c>
      <c r="I2295" s="295" t="s">
        <v>1598</v>
      </c>
      <c r="J2295" s="295" t="s">
        <v>226</v>
      </c>
      <c r="K2295" s="295" t="s">
        <v>1603</v>
      </c>
      <c r="L2295" s="287">
        <v>8</v>
      </c>
      <c r="M2295" s="295" t="s">
        <v>171</v>
      </c>
    </row>
    <row r="2296" spans="1:13" ht="15" customHeight="1" x14ac:dyDescent="0.25">
      <c r="A2296" s="295" t="s">
        <v>8019</v>
      </c>
      <c r="B2296" s="295" t="s">
        <v>8019</v>
      </c>
      <c r="C2296" s="295" t="s">
        <v>8020</v>
      </c>
      <c r="D2296" s="295" t="s">
        <v>8020</v>
      </c>
      <c r="E2296" s="295" t="s">
        <v>4242</v>
      </c>
      <c r="F2296" s="295" t="s">
        <v>8021</v>
      </c>
      <c r="G2296" s="295" t="s">
        <v>168</v>
      </c>
      <c r="H2296" s="295" t="s">
        <v>1589</v>
      </c>
      <c r="I2296" s="295" t="s">
        <v>1598</v>
      </c>
      <c r="J2296" s="295" t="s">
        <v>226</v>
      </c>
      <c r="K2296" s="295" t="s">
        <v>1603</v>
      </c>
      <c r="L2296" s="286">
        <v>5</v>
      </c>
      <c r="M2296" s="295" t="s">
        <v>171</v>
      </c>
    </row>
    <row r="2297" spans="1:13" ht="15" customHeight="1" x14ac:dyDescent="0.25">
      <c r="A2297" s="295" t="s">
        <v>706</v>
      </c>
      <c r="B2297" s="295" t="s">
        <v>706</v>
      </c>
      <c r="C2297" s="295" t="s">
        <v>707</v>
      </c>
      <c r="D2297" s="295" t="s">
        <v>707</v>
      </c>
      <c r="E2297" s="295" t="s">
        <v>1606</v>
      </c>
      <c r="F2297" s="295" t="s">
        <v>8022</v>
      </c>
      <c r="G2297" s="295" t="s">
        <v>168</v>
      </c>
      <c r="H2297" s="295" t="s">
        <v>1589</v>
      </c>
      <c r="I2297" s="295" t="s">
        <v>1598</v>
      </c>
      <c r="J2297" s="295" t="s">
        <v>226</v>
      </c>
      <c r="K2297" s="295" t="s">
        <v>1603</v>
      </c>
      <c r="L2297" s="286">
        <v>9</v>
      </c>
      <c r="M2297" s="295" t="s">
        <v>171</v>
      </c>
    </row>
    <row r="2298" spans="1:13" ht="15" customHeight="1" x14ac:dyDescent="0.25">
      <c r="A2298" s="295" t="s">
        <v>8023</v>
      </c>
      <c r="B2298" s="295" t="s">
        <v>8023</v>
      </c>
      <c r="C2298" s="295" t="s">
        <v>704</v>
      </c>
      <c r="D2298" s="295" t="s">
        <v>704</v>
      </c>
      <c r="E2298" s="295" t="s">
        <v>1606</v>
      </c>
      <c r="F2298" s="295" t="s">
        <v>8024</v>
      </c>
      <c r="G2298" s="295" t="s">
        <v>1594</v>
      </c>
      <c r="H2298" s="295" t="s">
        <v>1589</v>
      </c>
      <c r="I2298" s="295" t="s">
        <v>1598</v>
      </c>
      <c r="J2298" s="295" t="s">
        <v>226</v>
      </c>
      <c r="L2298" s="286">
        <v>6</v>
      </c>
      <c r="M2298" s="295" t="s">
        <v>171</v>
      </c>
    </row>
    <row r="2299" spans="1:13" ht="15" customHeight="1" x14ac:dyDescent="0.25">
      <c r="A2299" s="295" t="s">
        <v>8025</v>
      </c>
      <c r="B2299" s="295" t="s">
        <v>8025</v>
      </c>
      <c r="C2299" s="295" t="s">
        <v>8026</v>
      </c>
      <c r="D2299" s="295" t="s">
        <v>8026</v>
      </c>
      <c r="E2299" s="295" t="s">
        <v>8027</v>
      </c>
      <c r="F2299" s="295" t="s">
        <v>8028</v>
      </c>
      <c r="G2299" s="295" t="s">
        <v>168</v>
      </c>
      <c r="H2299" s="295" t="s">
        <v>1589</v>
      </c>
      <c r="I2299" s="295" t="s">
        <v>1598</v>
      </c>
      <c r="J2299" s="295" t="s">
        <v>226</v>
      </c>
      <c r="K2299" s="295" t="s">
        <v>1603</v>
      </c>
      <c r="L2299" s="286">
        <v>3</v>
      </c>
      <c r="M2299" s="295" t="s">
        <v>171</v>
      </c>
    </row>
    <row r="2300" spans="1:13" ht="15" customHeight="1" x14ac:dyDescent="0.25">
      <c r="A2300" s="295" t="s">
        <v>8029</v>
      </c>
      <c r="B2300" s="295" t="s">
        <v>8029</v>
      </c>
      <c r="C2300" s="295" t="s">
        <v>8030</v>
      </c>
      <c r="D2300" s="295" t="s">
        <v>8030</v>
      </c>
      <c r="E2300" s="295" t="s">
        <v>1606</v>
      </c>
      <c r="F2300" s="295" t="s">
        <v>8031</v>
      </c>
      <c r="G2300" s="295" t="s">
        <v>168</v>
      </c>
      <c r="H2300" s="295" t="s">
        <v>1589</v>
      </c>
      <c r="I2300" s="295" t="s">
        <v>1598</v>
      </c>
      <c r="J2300" s="295" t="s">
        <v>226</v>
      </c>
      <c r="K2300" s="295" t="s">
        <v>1603</v>
      </c>
      <c r="L2300" s="286">
        <v>7</v>
      </c>
      <c r="M2300" s="295" t="s">
        <v>171</v>
      </c>
    </row>
    <row r="2301" spans="1:13" ht="15" customHeight="1" x14ac:dyDescent="0.25">
      <c r="A2301" s="295" t="s">
        <v>8032</v>
      </c>
      <c r="B2301" s="295" t="s">
        <v>8033</v>
      </c>
      <c r="C2301" s="295" t="s">
        <v>8034</v>
      </c>
      <c r="D2301" s="295" t="s">
        <v>8035</v>
      </c>
      <c r="E2301" s="295" t="s">
        <v>8036</v>
      </c>
      <c r="F2301" s="295" t="s">
        <v>8037</v>
      </c>
      <c r="G2301" s="295" t="s">
        <v>168</v>
      </c>
      <c r="H2301" s="295" t="s">
        <v>1632</v>
      </c>
      <c r="I2301" s="295" t="s">
        <v>1598</v>
      </c>
      <c r="J2301" s="295" t="s">
        <v>499</v>
      </c>
      <c r="K2301" s="295" t="s">
        <v>1603</v>
      </c>
      <c r="L2301" s="286">
        <v>0</v>
      </c>
      <c r="M2301" s="295" t="s">
        <v>16372</v>
      </c>
    </row>
    <row r="2302" spans="1:13" ht="15" customHeight="1" x14ac:dyDescent="0.25">
      <c r="A2302" s="295" t="s">
        <v>8038</v>
      </c>
      <c r="B2302" s="295" t="s">
        <v>8039</v>
      </c>
      <c r="C2302" s="295" t="s">
        <v>709</v>
      </c>
      <c r="D2302" s="295" t="s">
        <v>8040</v>
      </c>
      <c r="E2302" s="295" t="s">
        <v>7837</v>
      </c>
      <c r="F2302" s="295" t="s">
        <v>708</v>
      </c>
      <c r="G2302" s="295" t="s">
        <v>1594</v>
      </c>
      <c r="H2302" s="295" t="s">
        <v>1632</v>
      </c>
      <c r="I2302" s="295" t="s">
        <v>1598</v>
      </c>
      <c r="J2302" s="295" t="s">
        <v>499</v>
      </c>
      <c r="L2302" s="286">
        <v>0</v>
      </c>
      <c r="M2302" s="295" t="s">
        <v>16372</v>
      </c>
    </row>
    <row r="2303" spans="1:13" ht="15" customHeight="1" x14ac:dyDescent="0.25">
      <c r="A2303" s="295" t="s">
        <v>8041</v>
      </c>
      <c r="B2303" s="295" t="s">
        <v>8042</v>
      </c>
      <c r="C2303" s="295" t="s">
        <v>8043</v>
      </c>
      <c r="D2303" s="295" t="s">
        <v>8044</v>
      </c>
      <c r="E2303" s="295" t="s">
        <v>3734</v>
      </c>
      <c r="F2303" s="295" t="s">
        <v>8045</v>
      </c>
      <c r="G2303" s="295" t="s">
        <v>1594</v>
      </c>
      <c r="H2303" s="295" t="s">
        <v>1632</v>
      </c>
      <c r="I2303" s="295" t="s">
        <v>1598</v>
      </c>
      <c r="J2303" s="295" t="s">
        <v>226</v>
      </c>
      <c r="L2303" s="286">
        <v>9</v>
      </c>
      <c r="M2303" s="295" t="s">
        <v>171</v>
      </c>
    </row>
    <row r="2304" spans="1:13" ht="15" customHeight="1" x14ac:dyDescent="0.25">
      <c r="A2304" s="295" t="s">
        <v>8046</v>
      </c>
      <c r="B2304" s="295" t="s">
        <v>8046</v>
      </c>
      <c r="C2304" s="295" t="s">
        <v>8047</v>
      </c>
      <c r="D2304" s="295" t="s">
        <v>8047</v>
      </c>
      <c r="E2304" s="295" t="s">
        <v>2009</v>
      </c>
      <c r="F2304" s="295" t="s">
        <v>8048</v>
      </c>
      <c r="G2304" s="295" t="s">
        <v>168</v>
      </c>
      <c r="H2304" s="295" t="s">
        <v>1589</v>
      </c>
      <c r="I2304" s="295" t="s">
        <v>1598</v>
      </c>
      <c r="J2304" s="295" t="s">
        <v>226</v>
      </c>
      <c r="K2304" s="295" t="s">
        <v>1603</v>
      </c>
      <c r="L2304" s="286">
        <v>9</v>
      </c>
      <c r="M2304" s="295" t="s">
        <v>171</v>
      </c>
    </row>
    <row r="2305" spans="1:13" ht="15" customHeight="1" x14ac:dyDescent="0.25">
      <c r="A2305" s="295" t="s">
        <v>8050</v>
      </c>
      <c r="B2305" s="295" t="s">
        <v>8050</v>
      </c>
      <c r="C2305" s="295" t="s">
        <v>8051</v>
      </c>
      <c r="D2305" s="295" t="s">
        <v>8051</v>
      </c>
      <c r="E2305" s="295" t="s">
        <v>1606</v>
      </c>
      <c r="F2305" s="295" t="s">
        <v>8052</v>
      </c>
      <c r="G2305" s="295" t="s">
        <v>168</v>
      </c>
      <c r="H2305" s="295" t="s">
        <v>1589</v>
      </c>
      <c r="I2305" s="295" t="s">
        <v>1590</v>
      </c>
      <c r="J2305" s="295" t="s">
        <v>8053</v>
      </c>
      <c r="K2305" s="295" t="s">
        <v>1325</v>
      </c>
      <c r="L2305" s="286">
        <v>0</v>
      </c>
      <c r="M2305" s="295" t="s">
        <v>16372</v>
      </c>
    </row>
    <row r="2306" spans="1:13" ht="15" customHeight="1" x14ac:dyDescent="0.25">
      <c r="A2306" s="295" t="s">
        <v>8054</v>
      </c>
      <c r="B2306" s="295" t="s">
        <v>8054</v>
      </c>
      <c r="C2306" s="295" t="s">
        <v>8055</v>
      </c>
      <c r="D2306" s="295" t="s">
        <v>8055</v>
      </c>
      <c r="E2306" s="295" t="s">
        <v>1606</v>
      </c>
      <c r="F2306" s="295" t="s">
        <v>8056</v>
      </c>
      <c r="G2306" s="295" t="s">
        <v>1594</v>
      </c>
      <c r="H2306" s="295" t="s">
        <v>1589</v>
      </c>
      <c r="I2306" s="295" t="s">
        <v>1590</v>
      </c>
      <c r="J2306" s="295" t="s">
        <v>8053</v>
      </c>
      <c r="L2306" s="286">
        <v>0</v>
      </c>
      <c r="M2306" s="295" t="s">
        <v>16372</v>
      </c>
    </row>
    <row r="2307" spans="1:13" ht="15" customHeight="1" x14ac:dyDescent="0.25">
      <c r="A2307" s="295" t="s">
        <v>8057</v>
      </c>
      <c r="B2307" s="295" t="s">
        <v>8057</v>
      </c>
      <c r="C2307" s="295" t="s">
        <v>8058</v>
      </c>
      <c r="D2307" s="295" t="s">
        <v>8058</v>
      </c>
      <c r="E2307" s="295" t="s">
        <v>3883</v>
      </c>
      <c r="F2307" s="295" t="s">
        <v>8059</v>
      </c>
      <c r="G2307" s="295" t="s">
        <v>168</v>
      </c>
      <c r="H2307" s="295" t="s">
        <v>1589</v>
      </c>
      <c r="I2307" s="295" t="s">
        <v>1598</v>
      </c>
      <c r="J2307" s="295" t="s">
        <v>509</v>
      </c>
      <c r="K2307" s="295" t="s">
        <v>1603</v>
      </c>
      <c r="L2307" s="286">
        <v>0</v>
      </c>
      <c r="M2307" s="295" t="s">
        <v>16372</v>
      </c>
    </row>
    <row r="2308" spans="1:13" ht="15" customHeight="1" x14ac:dyDescent="0.25">
      <c r="A2308" s="295" t="s">
        <v>8060</v>
      </c>
      <c r="B2308" s="295" t="s">
        <v>8060</v>
      </c>
      <c r="C2308" s="295" t="s">
        <v>8061</v>
      </c>
      <c r="D2308" s="295" t="s">
        <v>8061</v>
      </c>
      <c r="E2308" s="295" t="s">
        <v>1592</v>
      </c>
      <c r="F2308" s="295" t="s">
        <v>8062</v>
      </c>
      <c r="G2308" s="295" t="s">
        <v>1594</v>
      </c>
      <c r="H2308" s="295" t="s">
        <v>1589</v>
      </c>
      <c r="I2308" s="295" t="s">
        <v>1598</v>
      </c>
      <c r="J2308" s="295" t="s">
        <v>509</v>
      </c>
      <c r="L2308" s="286">
        <v>0</v>
      </c>
      <c r="M2308" s="295" t="s">
        <v>16372</v>
      </c>
    </row>
    <row r="2309" spans="1:13" ht="15" customHeight="1" x14ac:dyDescent="0.25">
      <c r="A2309" s="295" t="s">
        <v>8063</v>
      </c>
      <c r="B2309" s="295" t="s">
        <v>8063</v>
      </c>
      <c r="C2309" s="295" t="s">
        <v>8064</v>
      </c>
      <c r="D2309" s="295" t="s">
        <v>8064</v>
      </c>
      <c r="E2309" s="295" t="s">
        <v>1606</v>
      </c>
      <c r="F2309" s="295" t="s">
        <v>8065</v>
      </c>
      <c r="G2309" s="295" t="s">
        <v>168</v>
      </c>
      <c r="H2309" s="295" t="s">
        <v>1589</v>
      </c>
      <c r="I2309" s="295" t="s">
        <v>1598</v>
      </c>
      <c r="J2309" s="295" t="s">
        <v>573</v>
      </c>
      <c r="K2309" s="295" t="s">
        <v>1603</v>
      </c>
      <c r="L2309" s="286">
        <v>10</v>
      </c>
      <c r="M2309" s="295" t="s">
        <v>171</v>
      </c>
    </row>
    <row r="2310" spans="1:13" ht="15" customHeight="1" x14ac:dyDescent="0.25">
      <c r="A2310" s="295" t="s">
        <v>8066</v>
      </c>
      <c r="B2310" s="295" t="s">
        <v>8066</v>
      </c>
      <c r="C2310" s="295" t="s">
        <v>8067</v>
      </c>
      <c r="D2310" s="295" t="s">
        <v>8067</v>
      </c>
      <c r="E2310" s="295" t="s">
        <v>1606</v>
      </c>
      <c r="F2310" s="295" t="s">
        <v>8068</v>
      </c>
      <c r="G2310" s="295" t="s">
        <v>1594</v>
      </c>
      <c r="H2310" s="295" t="s">
        <v>1589</v>
      </c>
      <c r="I2310" s="295" t="s">
        <v>1598</v>
      </c>
      <c r="J2310" s="295" t="s">
        <v>573</v>
      </c>
      <c r="L2310" s="286">
        <v>10</v>
      </c>
      <c r="M2310" s="295" t="s">
        <v>171</v>
      </c>
    </row>
    <row r="2311" spans="1:13" ht="15" customHeight="1" x14ac:dyDescent="0.25">
      <c r="A2311" s="295" t="s">
        <v>710</v>
      </c>
      <c r="B2311" s="295" t="s">
        <v>710</v>
      </c>
      <c r="C2311" s="295" t="s">
        <v>711</v>
      </c>
      <c r="D2311" s="295" t="s">
        <v>711</v>
      </c>
      <c r="E2311" s="295" t="s">
        <v>1606</v>
      </c>
      <c r="F2311" s="295" t="s">
        <v>8069</v>
      </c>
      <c r="G2311" s="295" t="s">
        <v>168</v>
      </c>
      <c r="H2311" s="295" t="s">
        <v>1589</v>
      </c>
      <c r="I2311" s="295" t="s">
        <v>1598</v>
      </c>
      <c r="J2311" s="295" t="s">
        <v>188</v>
      </c>
      <c r="K2311" s="295" t="s">
        <v>1603</v>
      </c>
      <c r="L2311" s="286">
        <v>0</v>
      </c>
      <c r="M2311" s="295" t="s">
        <v>16372</v>
      </c>
    </row>
    <row r="2312" spans="1:13" ht="15" customHeight="1" x14ac:dyDescent="0.25">
      <c r="A2312" s="295" t="s">
        <v>8070</v>
      </c>
      <c r="B2312" s="295" t="s">
        <v>8070</v>
      </c>
      <c r="C2312" s="295" t="s">
        <v>8071</v>
      </c>
      <c r="D2312" s="295" t="s">
        <v>8071</v>
      </c>
      <c r="E2312" s="295" t="s">
        <v>1606</v>
      </c>
      <c r="F2312" s="295" t="s">
        <v>712</v>
      </c>
      <c r="G2312" s="295" t="s">
        <v>1594</v>
      </c>
      <c r="H2312" s="295" t="s">
        <v>1589</v>
      </c>
      <c r="I2312" s="295" t="s">
        <v>1598</v>
      </c>
      <c r="J2312" s="295" t="s">
        <v>188</v>
      </c>
      <c r="L2312" s="286">
        <v>0</v>
      </c>
      <c r="M2312" s="295" t="s">
        <v>16372</v>
      </c>
    </row>
    <row r="2313" spans="1:13" ht="15" customHeight="1" x14ac:dyDescent="0.25">
      <c r="A2313" s="295" t="s">
        <v>8072</v>
      </c>
      <c r="B2313" s="295" t="s">
        <v>8072</v>
      </c>
      <c r="C2313" s="295" t="s">
        <v>8073</v>
      </c>
      <c r="D2313" s="295" t="s">
        <v>8073</v>
      </c>
      <c r="E2313" s="295" t="s">
        <v>1606</v>
      </c>
      <c r="F2313" s="295" t="s">
        <v>8074</v>
      </c>
      <c r="G2313" s="295" t="s">
        <v>1594</v>
      </c>
      <c r="H2313" s="295" t="s">
        <v>1589</v>
      </c>
      <c r="I2313" s="295" t="s">
        <v>1598</v>
      </c>
      <c r="J2313" s="295" t="s">
        <v>179</v>
      </c>
      <c r="L2313" s="286">
        <v>0</v>
      </c>
      <c r="M2313" s="295" t="s">
        <v>16372</v>
      </c>
    </row>
    <row r="2314" spans="1:13" ht="15" customHeight="1" x14ac:dyDescent="0.25">
      <c r="A2314" s="295" t="s">
        <v>8075</v>
      </c>
      <c r="B2314" s="295" t="s">
        <v>8075</v>
      </c>
      <c r="C2314" s="295" t="s">
        <v>8076</v>
      </c>
      <c r="D2314" s="295" t="s">
        <v>8076</v>
      </c>
      <c r="E2314" s="295" t="s">
        <v>1606</v>
      </c>
      <c r="F2314" s="295" t="s">
        <v>8077</v>
      </c>
      <c r="G2314" s="295" t="s">
        <v>168</v>
      </c>
      <c r="H2314" s="295" t="s">
        <v>1589</v>
      </c>
      <c r="I2314" s="295" t="s">
        <v>1598</v>
      </c>
      <c r="J2314" s="295" t="s">
        <v>179</v>
      </c>
      <c r="K2314" s="295" t="s">
        <v>1325</v>
      </c>
      <c r="L2314" s="286">
        <v>0</v>
      </c>
      <c r="M2314" s="295" t="s">
        <v>16372</v>
      </c>
    </row>
    <row r="2315" spans="1:13" ht="15" customHeight="1" x14ac:dyDescent="0.25">
      <c r="A2315" s="295" t="s">
        <v>8078</v>
      </c>
      <c r="B2315" s="295" t="s">
        <v>8078</v>
      </c>
      <c r="C2315" s="295" t="s">
        <v>8079</v>
      </c>
      <c r="D2315" s="295" t="s">
        <v>8079</v>
      </c>
      <c r="E2315" s="295" t="s">
        <v>8080</v>
      </c>
      <c r="F2315" s="295" t="s">
        <v>8081</v>
      </c>
      <c r="G2315" s="295" t="s">
        <v>168</v>
      </c>
      <c r="H2315" s="295" t="s">
        <v>1589</v>
      </c>
      <c r="I2315" s="295" t="s">
        <v>1598</v>
      </c>
      <c r="J2315" s="295" t="s">
        <v>836</v>
      </c>
      <c r="K2315" s="295" t="s">
        <v>1603</v>
      </c>
      <c r="L2315" s="286">
        <v>0</v>
      </c>
      <c r="M2315" s="295" t="s">
        <v>16372</v>
      </c>
    </row>
    <row r="2316" spans="1:13" ht="15" customHeight="1" x14ac:dyDescent="0.25">
      <c r="A2316" s="295" t="s">
        <v>8082</v>
      </c>
      <c r="B2316" s="295" t="s">
        <v>8082</v>
      </c>
      <c r="C2316" s="295" t="s">
        <v>8083</v>
      </c>
      <c r="D2316" s="295" t="s">
        <v>8083</v>
      </c>
      <c r="E2316" s="295" t="s">
        <v>8084</v>
      </c>
      <c r="F2316" s="295" t="s">
        <v>8085</v>
      </c>
      <c r="G2316" s="295" t="s">
        <v>1594</v>
      </c>
      <c r="H2316" s="295" t="s">
        <v>1589</v>
      </c>
      <c r="I2316" s="295" t="s">
        <v>1598</v>
      </c>
      <c r="J2316" s="295" t="s">
        <v>836</v>
      </c>
      <c r="L2316" s="286">
        <v>0</v>
      </c>
      <c r="M2316" s="295" t="s">
        <v>16372</v>
      </c>
    </row>
    <row r="2317" spans="1:13" ht="15" customHeight="1" x14ac:dyDescent="0.25">
      <c r="A2317" s="295" t="s">
        <v>8086</v>
      </c>
      <c r="B2317" s="295" t="s">
        <v>8086</v>
      </c>
      <c r="C2317" s="295" t="s">
        <v>8087</v>
      </c>
      <c r="D2317" s="295" t="s">
        <v>8087</v>
      </c>
      <c r="E2317" s="295" t="s">
        <v>2455</v>
      </c>
      <c r="F2317" s="295" t="s">
        <v>8088</v>
      </c>
      <c r="G2317" s="295" t="s">
        <v>168</v>
      </c>
      <c r="H2317" s="295" t="s">
        <v>1589</v>
      </c>
      <c r="I2317" s="295" t="s">
        <v>1714</v>
      </c>
      <c r="J2317" s="295" t="s">
        <v>174</v>
      </c>
      <c r="K2317" s="295" t="s">
        <v>1892</v>
      </c>
      <c r="L2317" s="286">
        <v>10</v>
      </c>
      <c r="M2317" s="295" t="s">
        <v>171</v>
      </c>
    </row>
    <row r="2318" spans="1:13" ht="15" customHeight="1" x14ac:dyDescent="0.25">
      <c r="A2318" s="295" t="s">
        <v>713</v>
      </c>
      <c r="B2318" s="295" t="s">
        <v>713</v>
      </c>
      <c r="C2318" s="295" t="s">
        <v>714</v>
      </c>
      <c r="D2318" s="295" t="s">
        <v>714</v>
      </c>
      <c r="E2318" s="295" t="s">
        <v>8089</v>
      </c>
      <c r="F2318" s="295" t="s">
        <v>8090</v>
      </c>
      <c r="G2318" s="295" t="s">
        <v>168</v>
      </c>
      <c r="H2318" s="295" t="s">
        <v>1589</v>
      </c>
      <c r="I2318" s="295" t="s">
        <v>1714</v>
      </c>
      <c r="J2318" s="295" t="s">
        <v>174</v>
      </c>
      <c r="K2318" s="295" t="s">
        <v>1892</v>
      </c>
      <c r="L2318" s="286">
        <v>10</v>
      </c>
      <c r="M2318" s="295" t="s">
        <v>171</v>
      </c>
    </row>
    <row r="2319" spans="1:13" ht="15" customHeight="1" x14ac:dyDescent="0.25">
      <c r="A2319" s="295" t="s">
        <v>8091</v>
      </c>
      <c r="B2319" s="295" t="s">
        <v>8091</v>
      </c>
      <c r="C2319" s="295" t="s">
        <v>8092</v>
      </c>
      <c r="D2319" s="295" t="s">
        <v>8092</v>
      </c>
      <c r="E2319" s="295" t="s">
        <v>8093</v>
      </c>
      <c r="F2319" s="295" t="s">
        <v>8094</v>
      </c>
      <c r="G2319" s="295" t="s">
        <v>1676</v>
      </c>
      <c r="H2319" s="295" t="s">
        <v>1589</v>
      </c>
      <c r="I2319" s="295" t="s">
        <v>1714</v>
      </c>
      <c r="J2319" s="295" t="s">
        <v>174</v>
      </c>
      <c r="K2319" s="295" t="s">
        <v>1892</v>
      </c>
      <c r="L2319" s="287">
        <v>6</v>
      </c>
      <c r="M2319" s="295" t="s">
        <v>171</v>
      </c>
    </row>
    <row r="2320" spans="1:13" ht="15" customHeight="1" x14ac:dyDescent="0.25">
      <c r="A2320" s="295" t="s">
        <v>8095</v>
      </c>
      <c r="B2320" s="295" t="s">
        <v>8095</v>
      </c>
      <c r="C2320" s="298" t="s">
        <v>8096</v>
      </c>
      <c r="D2320" s="298" t="s">
        <v>8096</v>
      </c>
      <c r="E2320" s="295" t="s">
        <v>8093</v>
      </c>
      <c r="F2320" s="295" t="s">
        <v>8094</v>
      </c>
      <c r="G2320" s="295" t="s">
        <v>1678</v>
      </c>
      <c r="H2320" s="295" t="s">
        <v>1589</v>
      </c>
      <c r="I2320" s="295" t="s">
        <v>1714</v>
      </c>
      <c r="J2320" s="295" t="s">
        <v>174</v>
      </c>
      <c r="K2320" s="295" t="s">
        <v>1892</v>
      </c>
      <c r="L2320" s="286">
        <v>6</v>
      </c>
      <c r="M2320" s="295" t="s">
        <v>171</v>
      </c>
    </row>
    <row r="2321" spans="1:13" ht="15" customHeight="1" x14ac:dyDescent="0.25">
      <c r="A2321" s="295" t="s">
        <v>8097</v>
      </c>
      <c r="B2321" s="295" t="s">
        <v>8098</v>
      </c>
      <c r="C2321" s="295" t="s">
        <v>8099</v>
      </c>
      <c r="D2321" s="295" t="s">
        <v>8100</v>
      </c>
      <c r="E2321" s="295" t="s">
        <v>8101</v>
      </c>
      <c r="F2321" s="295" t="s">
        <v>8102</v>
      </c>
      <c r="G2321" s="295" t="s">
        <v>1678</v>
      </c>
      <c r="H2321" s="295" t="s">
        <v>1632</v>
      </c>
      <c r="I2321" s="295" t="s">
        <v>1714</v>
      </c>
      <c r="J2321" s="295" t="s">
        <v>174</v>
      </c>
      <c r="K2321" s="295" t="s">
        <v>1892</v>
      </c>
      <c r="L2321" s="286">
        <v>9</v>
      </c>
      <c r="M2321" s="295" t="s">
        <v>171</v>
      </c>
    </row>
    <row r="2322" spans="1:13" ht="15" customHeight="1" x14ac:dyDescent="0.25">
      <c r="A2322" s="295" t="s">
        <v>716</v>
      </c>
      <c r="B2322" s="295" t="s">
        <v>716</v>
      </c>
      <c r="C2322" s="295" t="s">
        <v>717</v>
      </c>
      <c r="D2322" s="295" t="s">
        <v>717</v>
      </c>
      <c r="E2322" s="295" t="s">
        <v>8103</v>
      </c>
      <c r="F2322" s="295" t="s">
        <v>8104</v>
      </c>
      <c r="G2322" s="295" t="s">
        <v>1676</v>
      </c>
      <c r="H2322" s="295" t="s">
        <v>1589</v>
      </c>
      <c r="I2322" s="295" t="s">
        <v>1714</v>
      </c>
      <c r="J2322" s="295" t="s">
        <v>174</v>
      </c>
      <c r="K2322" s="295" t="s">
        <v>1892</v>
      </c>
      <c r="L2322" s="287">
        <v>8</v>
      </c>
      <c r="M2322" s="295" t="s">
        <v>171</v>
      </c>
    </row>
    <row r="2323" spans="1:13" ht="15" customHeight="1" x14ac:dyDescent="0.25">
      <c r="A2323" s="295" t="s">
        <v>8105</v>
      </c>
      <c r="B2323" s="295" t="s">
        <v>8105</v>
      </c>
      <c r="C2323" s="295" t="s">
        <v>8106</v>
      </c>
      <c r="D2323" s="295" t="s">
        <v>8106</v>
      </c>
      <c r="E2323" s="295" t="s">
        <v>8103</v>
      </c>
      <c r="F2323" s="295" t="s">
        <v>8104</v>
      </c>
      <c r="G2323" s="295" t="s">
        <v>1678</v>
      </c>
      <c r="H2323" s="295" t="s">
        <v>1589</v>
      </c>
      <c r="I2323" s="295" t="s">
        <v>1714</v>
      </c>
      <c r="J2323" s="295" t="s">
        <v>174</v>
      </c>
      <c r="K2323" s="295" t="s">
        <v>1892</v>
      </c>
      <c r="L2323" s="286">
        <v>8</v>
      </c>
      <c r="M2323" s="295" t="s">
        <v>171</v>
      </c>
    </row>
    <row r="2324" spans="1:13" ht="15" customHeight="1" x14ac:dyDescent="0.25">
      <c r="A2324" s="295" t="s">
        <v>8098</v>
      </c>
      <c r="B2324" s="295" t="s">
        <v>8098</v>
      </c>
      <c r="C2324" s="295" t="s">
        <v>8100</v>
      </c>
      <c r="D2324" s="295" t="s">
        <v>8100</v>
      </c>
      <c r="E2324" s="295" t="s">
        <v>8107</v>
      </c>
      <c r="F2324" s="295" t="s">
        <v>8108</v>
      </c>
      <c r="G2324" s="295" t="s">
        <v>168</v>
      </c>
      <c r="H2324" s="295" t="s">
        <v>1589</v>
      </c>
      <c r="I2324" s="295" t="s">
        <v>1714</v>
      </c>
      <c r="J2324" s="295" t="s">
        <v>174</v>
      </c>
      <c r="K2324" s="295" t="s">
        <v>1892</v>
      </c>
      <c r="L2324" s="286">
        <v>9</v>
      </c>
      <c r="M2324" s="295" t="s">
        <v>171</v>
      </c>
    </row>
    <row r="2325" spans="1:13" ht="15" customHeight="1" x14ac:dyDescent="0.25">
      <c r="A2325" s="295" t="s">
        <v>8109</v>
      </c>
      <c r="B2325" s="295" t="s">
        <v>8109</v>
      </c>
      <c r="C2325" s="295" t="s">
        <v>8110</v>
      </c>
      <c r="D2325" s="295" t="s">
        <v>8110</v>
      </c>
      <c r="E2325" s="295" t="s">
        <v>8111</v>
      </c>
      <c r="F2325" s="295" t="s">
        <v>8112</v>
      </c>
      <c r="G2325" s="295" t="s">
        <v>168</v>
      </c>
      <c r="H2325" s="295" t="s">
        <v>1589</v>
      </c>
      <c r="I2325" s="295" t="s">
        <v>1714</v>
      </c>
      <c r="J2325" s="295" t="s">
        <v>174</v>
      </c>
      <c r="K2325" s="295" t="s">
        <v>1892</v>
      </c>
      <c r="L2325" s="286">
        <v>5</v>
      </c>
      <c r="M2325" s="295" t="s">
        <v>171</v>
      </c>
    </row>
    <row r="2326" spans="1:13" ht="15" customHeight="1" x14ac:dyDescent="0.25">
      <c r="A2326" s="295" t="s">
        <v>8113</v>
      </c>
      <c r="B2326" s="295" t="s">
        <v>8113</v>
      </c>
      <c r="C2326" s="295" t="s">
        <v>8114</v>
      </c>
      <c r="D2326" s="295" t="s">
        <v>8114</v>
      </c>
      <c r="E2326" s="295" t="s">
        <v>8115</v>
      </c>
      <c r="F2326" s="295" t="s">
        <v>8116</v>
      </c>
      <c r="G2326" s="295" t="s">
        <v>168</v>
      </c>
      <c r="H2326" s="295" t="s">
        <v>1589</v>
      </c>
      <c r="I2326" s="295" t="s">
        <v>1714</v>
      </c>
      <c r="J2326" s="295" t="s">
        <v>174</v>
      </c>
      <c r="K2326" s="295" t="s">
        <v>1892</v>
      </c>
      <c r="L2326" s="286">
        <v>6</v>
      </c>
      <c r="M2326" s="295" t="s">
        <v>171</v>
      </c>
    </row>
    <row r="2327" spans="1:13" ht="15" customHeight="1" x14ac:dyDescent="0.25">
      <c r="A2327" s="295" t="s">
        <v>8117</v>
      </c>
      <c r="B2327" s="295" t="s">
        <v>8117</v>
      </c>
      <c r="C2327" s="295" t="s">
        <v>8118</v>
      </c>
      <c r="D2327" s="295" t="s">
        <v>8118</v>
      </c>
      <c r="E2327" s="295" t="s">
        <v>8119</v>
      </c>
      <c r="F2327" s="295" t="s">
        <v>8120</v>
      </c>
      <c r="G2327" s="295" t="s">
        <v>168</v>
      </c>
      <c r="H2327" s="295" t="s">
        <v>1589</v>
      </c>
      <c r="I2327" s="295" t="s">
        <v>1714</v>
      </c>
      <c r="J2327" s="295" t="s">
        <v>174</v>
      </c>
      <c r="K2327" s="295" t="s">
        <v>1892</v>
      </c>
      <c r="L2327" s="286">
        <v>6</v>
      </c>
      <c r="M2327" s="295" t="s">
        <v>171</v>
      </c>
    </row>
    <row r="2328" spans="1:13" ht="15" customHeight="1" x14ac:dyDescent="0.25">
      <c r="A2328" s="295" t="s">
        <v>8121</v>
      </c>
      <c r="B2328" s="295" t="s">
        <v>8121</v>
      </c>
      <c r="C2328" s="295" t="s">
        <v>715</v>
      </c>
      <c r="D2328" s="295" t="s">
        <v>715</v>
      </c>
      <c r="E2328" s="295" t="s">
        <v>3833</v>
      </c>
      <c r="F2328" s="295" t="s">
        <v>8122</v>
      </c>
      <c r="G2328" s="295" t="s">
        <v>1594</v>
      </c>
      <c r="H2328" s="295" t="s">
        <v>1589</v>
      </c>
      <c r="I2328" s="295" t="s">
        <v>1714</v>
      </c>
      <c r="J2328" s="295" t="s">
        <v>174</v>
      </c>
      <c r="L2328" s="286">
        <v>6</v>
      </c>
      <c r="M2328" s="295" t="s">
        <v>171</v>
      </c>
    </row>
    <row r="2329" spans="1:13" ht="15" customHeight="1" x14ac:dyDescent="0.25">
      <c r="A2329" s="295" t="s">
        <v>718</v>
      </c>
      <c r="B2329" s="295" t="s">
        <v>718</v>
      </c>
      <c r="C2329" s="295" t="s">
        <v>719</v>
      </c>
      <c r="D2329" s="295" t="s">
        <v>719</v>
      </c>
      <c r="E2329" s="295" t="s">
        <v>8123</v>
      </c>
      <c r="F2329" s="295" t="s">
        <v>8124</v>
      </c>
      <c r="G2329" s="295" t="s">
        <v>168</v>
      </c>
      <c r="H2329" s="295" t="s">
        <v>1589</v>
      </c>
      <c r="I2329" s="295" t="s">
        <v>1714</v>
      </c>
      <c r="J2329" s="295" t="s">
        <v>174</v>
      </c>
      <c r="K2329" s="295" t="s">
        <v>1892</v>
      </c>
      <c r="L2329" s="286">
        <v>4</v>
      </c>
      <c r="M2329" s="295" t="s">
        <v>171</v>
      </c>
    </row>
    <row r="2330" spans="1:13" ht="15" customHeight="1" x14ac:dyDescent="0.25">
      <c r="A2330" s="295" t="s">
        <v>8125</v>
      </c>
      <c r="B2330" s="295" t="s">
        <v>8125</v>
      </c>
      <c r="C2330" s="295" t="s">
        <v>8126</v>
      </c>
      <c r="D2330" s="295" t="s">
        <v>8126</v>
      </c>
      <c r="E2330" s="295" t="s">
        <v>8127</v>
      </c>
      <c r="F2330" s="295" t="s">
        <v>8128</v>
      </c>
      <c r="G2330" s="295" t="s">
        <v>168</v>
      </c>
      <c r="H2330" s="295" t="s">
        <v>1589</v>
      </c>
      <c r="I2330" s="295" t="s">
        <v>1598</v>
      </c>
      <c r="J2330" s="295" t="s">
        <v>179</v>
      </c>
      <c r="K2330" s="295" t="s">
        <v>1603</v>
      </c>
      <c r="L2330" s="286">
        <v>0</v>
      </c>
      <c r="M2330" s="295" t="s">
        <v>16372</v>
      </c>
    </row>
    <row r="2331" spans="1:13" ht="15" customHeight="1" x14ac:dyDescent="0.25">
      <c r="A2331" s="295" t="s">
        <v>8129</v>
      </c>
      <c r="B2331" s="295" t="s">
        <v>8129</v>
      </c>
      <c r="C2331" s="295" t="s">
        <v>8130</v>
      </c>
      <c r="D2331" s="295" t="s">
        <v>8130</v>
      </c>
      <c r="E2331" s="295" t="s">
        <v>1779</v>
      </c>
      <c r="F2331" s="295" t="s">
        <v>8128</v>
      </c>
      <c r="G2331" s="295" t="s">
        <v>1594</v>
      </c>
      <c r="H2331" s="295" t="s">
        <v>1589</v>
      </c>
      <c r="I2331" s="295" t="s">
        <v>1598</v>
      </c>
      <c r="J2331" s="295" t="s">
        <v>179</v>
      </c>
      <c r="L2331" s="286">
        <v>0</v>
      </c>
      <c r="M2331" s="295" t="s">
        <v>16372</v>
      </c>
    </row>
    <row r="2332" spans="1:13" ht="15" customHeight="1" x14ac:dyDescent="0.25">
      <c r="A2332" s="295" t="s">
        <v>8131</v>
      </c>
      <c r="B2332" s="295" t="s">
        <v>8131</v>
      </c>
      <c r="C2332" s="295" t="s">
        <v>8132</v>
      </c>
      <c r="D2332" s="295" t="s">
        <v>8132</v>
      </c>
      <c r="E2332" s="295" t="s">
        <v>8133</v>
      </c>
      <c r="F2332" s="295" t="s">
        <v>8134</v>
      </c>
      <c r="G2332" s="295" t="s">
        <v>1676</v>
      </c>
      <c r="H2332" s="295" t="s">
        <v>1589</v>
      </c>
      <c r="I2332" s="295" t="s">
        <v>1598</v>
      </c>
      <c r="J2332" s="295" t="s">
        <v>177</v>
      </c>
      <c r="K2332" s="295" t="s">
        <v>1603</v>
      </c>
      <c r="L2332" s="287">
        <v>8</v>
      </c>
      <c r="M2332" s="295" t="s">
        <v>171</v>
      </c>
    </row>
    <row r="2333" spans="1:13" ht="15" customHeight="1" x14ac:dyDescent="0.25">
      <c r="A2333" s="295" t="s">
        <v>8136</v>
      </c>
      <c r="B2333" s="295" t="s">
        <v>8135</v>
      </c>
      <c r="C2333" s="295" t="s">
        <v>8137</v>
      </c>
      <c r="D2333" s="295" t="s">
        <v>8138</v>
      </c>
      <c r="E2333" s="295" t="s">
        <v>8139</v>
      </c>
      <c r="F2333" s="295" t="s">
        <v>8134</v>
      </c>
      <c r="G2333" s="295" t="s">
        <v>1678</v>
      </c>
      <c r="H2333" s="295" t="s">
        <v>1632</v>
      </c>
      <c r="I2333" s="295" t="s">
        <v>1598</v>
      </c>
      <c r="J2333" s="295" t="s">
        <v>177</v>
      </c>
      <c r="K2333" s="295" t="s">
        <v>1603</v>
      </c>
      <c r="L2333" s="286">
        <v>8</v>
      </c>
      <c r="M2333" s="295" t="s">
        <v>171</v>
      </c>
    </row>
    <row r="2334" spans="1:13" ht="15" customHeight="1" x14ac:dyDescent="0.25">
      <c r="A2334" s="295" t="s">
        <v>8140</v>
      </c>
      <c r="B2334" s="295" t="s">
        <v>8141</v>
      </c>
      <c r="C2334" s="295" t="s">
        <v>8142</v>
      </c>
      <c r="D2334" s="295" t="s">
        <v>8143</v>
      </c>
      <c r="E2334" s="295" t="s">
        <v>2357</v>
      </c>
      <c r="F2334" s="295" t="s">
        <v>8144</v>
      </c>
      <c r="G2334" s="295" t="s">
        <v>168</v>
      </c>
      <c r="H2334" s="295" t="s">
        <v>1632</v>
      </c>
      <c r="I2334" s="295" t="s">
        <v>1598</v>
      </c>
      <c r="J2334" s="295" t="s">
        <v>177</v>
      </c>
      <c r="K2334" s="295" t="s">
        <v>1603</v>
      </c>
      <c r="L2334" s="286">
        <v>1</v>
      </c>
      <c r="M2334" s="295" t="s">
        <v>171</v>
      </c>
    </row>
    <row r="2335" spans="1:13" ht="15" customHeight="1" x14ac:dyDescent="0.25">
      <c r="A2335" s="295" t="s">
        <v>8145</v>
      </c>
      <c r="B2335" s="295" t="s">
        <v>8146</v>
      </c>
      <c r="C2335" s="295" t="s">
        <v>8147</v>
      </c>
      <c r="D2335" s="295" t="s">
        <v>8148</v>
      </c>
      <c r="E2335" s="295" t="s">
        <v>1606</v>
      </c>
      <c r="F2335" s="295" t="s">
        <v>8149</v>
      </c>
      <c r="G2335" s="295" t="s">
        <v>1676</v>
      </c>
      <c r="H2335" s="295" t="s">
        <v>1632</v>
      </c>
      <c r="I2335" s="295" t="s">
        <v>1598</v>
      </c>
      <c r="J2335" s="295" t="s">
        <v>177</v>
      </c>
      <c r="K2335" s="295" t="s">
        <v>1603</v>
      </c>
      <c r="L2335" s="287">
        <v>3</v>
      </c>
      <c r="M2335" s="295" t="s">
        <v>171</v>
      </c>
    </row>
    <row r="2336" spans="1:13" ht="15" customHeight="1" x14ac:dyDescent="0.25">
      <c r="A2336" s="295" t="s">
        <v>8150</v>
      </c>
      <c r="B2336" s="295" t="s">
        <v>8151</v>
      </c>
      <c r="C2336" s="295" t="s">
        <v>8152</v>
      </c>
      <c r="D2336" s="295" t="s">
        <v>8153</v>
      </c>
      <c r="E2336" s="295" t="s">
        <v>8154</v>
      </c>
      <c r="F2336" s="295" t="s">
        <v>8149</v>
      </c>
      <c r="G2336" s="295" t="s">
        <v>1678</v>
      </c>
      <c r="H2336" s="295" t="s">
        <v>1632</v>
      </c>
      <c r="I2336" s="295" t="s">
        <v>1598</v>
      </c>
      <c r="J2336" s="295" t="s">
        <v>177</v>
      </c>
      <c r="K2336" s="295" t="s">
        <v>1603</v>
      </c>
      <c r="L2336" s="286">
        <v>3</v>
      </c>
      <c r="M2336" s="295" t="s">
        <v>171</v>
      </c>
    </row>
    <row r="2337" spans="1:13" ht="15" customHeight="1" x14ac:dyDescent="0.25">
      <c r="A2337" s="295" t="s">
        <v>7897</v>
      </c>
      <c r="B2337" s="295" t="s">
        <v>7894</v>
      </c>
      <c r="C2337" s="295" t="s">
        <v>8155</v>
      </c>
      <c r="D2337" s="295" t="s">
        <v>687</v>
      </c>
      <c r="E2337" s="295" t="s">
        <v>1606</v>
      </c>
      <c r="F2337" s="295" t="s">
        <v>7896</v>
      </c>
      <c r="G2337" s="295" t="s">
        <v>168</v>
      </c>
      <c r="H2337" s="295" t="s">
        <v>1632</v>
      </c>
      <c r="I2337" s="295" t="s">
        <v>1598</v>
      </c>
      <c r="J2337" s="295" t="s">
        <v>177</v>
      </c>
      <c r="K2337" s="295" t="s">
        <v>1603</v>
      </c>
      <c r="L2337" s="286">
        <v>1</v>
      </c>
      <c r="M2337" s="295" t="s">
        <v>171</v>
      </c>
    </row>
    <row r="2338" spans="1:13" ht="15" customHeight="1" x14ac:dyDescent="0.25">
      <c r="A2338" s="295" t="s">
        <v>8156</v>
      </c>
      <c r="B2338" s="295" t="s">
        <v>8156</v>
      </c>
      <c r="C2338" s="295" t="s">
        <v>720</v>
      </c>
      <c r="D2338" s="295" t="s">
        <v>720</v>
      </c>
      <c r="E2338" s="295" t="s">
        <v>1606</v>
      </c>
      <c r="F2338" s="295" t="s">
        <v>8157</v>
      </c>
      <c r="G2338" s="295" t="s">
        <v>1594</v>
      </c>
      <c r="H2338" s="295" t="s">
        <v>1589</v>
      </c>
      <c r="I2338" s="295" t="s">
        <v>1598</v>
      </c>
      <c r="J2338" s="295" t="s">
        <v>177</v>
      </c>
      <c r="L2338" s="286">
        <v>3</v>
      </c>
      <c r="M2338" s="295" t="s">
        <v>171</v>
      </c>
    </row>
    <row r="2339" spans="1:13" ht="15" customHeight="1" x14ac:dyDescent="0.25">
      <c r="A2339" s="295" t="s">
        <v>8158</v>
      </c>
      <c r="B2339" s="295" t="s">
        <v>8158</v>
      </c>
      <c r="C2339" s="295" t="s">
        <v>8159</v>
      </c>
      <c r="D2339" s="295" t="s">
        <v>8159</v>
      </c>
      <c r="E2339" s="295" t="s">
        <v>1606</v>
      </c>
      <c r="F2339" s="295" t="s">
        <v>8160</v>
      </c>
      <c r="G2339" s="295" t="s">
        <v>168</v>
      </c>
      <c r="H2339" s="295" t="s">
        <v>1589</v>
      </c>
      <c r="I2339" s="295" t="s">
        <v>1598</v>
      </c>
      <c r="J2339" s="295" t="s">
        <v>177</v>
      </c>
      <c r="K2339" s="295" t="s">
        <v>1603</v>
      </c>
      <c r="L2339" s="286">
        <v>0</v>
      </c>
      <c r="M2339" s="295" t="s">
        <v>16372</v>
      </c>
    </row>
    <row r="2340" spans="1:13" ht="15" customHeight="1" x14ac:dyDescent="0.25">
      <c r="A2340" s="295" t="s">
        <v>8161</v>
      </c>
      <c r="B2340" s="295" t="s">
        <v>8161</v>
      </c>
      <c r="C2340" s="295" t="s">
        <v>8162</v>
      </c>
      <c r="D2340" s="295" t="s">
        <v>8162</v>
      </c>
      <c r="E2340" s="295" t="s">
        <v>8163</v>
      </c>
      <c r="F2340" s="295" t="s">
        <v>8164</v>
      </c>
      <c r="G2340" s="295" t="s">
        <v>168</v>
      </c>
      <c r="H2340" s="295" t="s">
        <v>1589</v>
      </c>
      <c r="I2340" s="295" t="s">
        <v>1714</v>
      </c>
      <c r="J2340" s="295" t="s">
        <v>355</v>
      </c>
      <c r="K2340" s="295" t="s">
        <v>1603</v>
      </c>
      <c r="L2340" s="286">
        <v>7</v>
      </c>
      <c r="M2340" s="295" t="s">
        <v>171</v>
      </c>
    </row>
    <row r="2341" spans="1:13" ht="15" customHeight="1" x14ac:dyDescent="0.25">
      <c r="A2341" s="295" t="s">
        <v>8165</v>
      </c>
      <c r="B2341" s="295" t="s">
        <v>8165</v>
      </c>
      <c r="C2341" s="295" t="s">
        <v>8166</v>
      </c>
      <c r="D2341" s="295" t="s">
        <v>8166</v>
      </c>
      <c r="E2341" s="295" t="s">
        <v>8167</v>
      </c>
      <c r="F2341" s="295" t="s">
        <v>8168</v>
      </c>
      <c r="G2341" s="295" t="s">
        <v>168</v>
      </c>
      <c r="H2341" s="295" t="s">
        <v>1589</v>
      </c>
      <c r="I2341" s="295" t="s">
        <v>1714</v>
      </c>
      <c r="J2341" s="295" t="s">
        <v>355</v>
      </c>
      <c r="K2341" s="295" t="s">
        <v>1603</v>
      </c>
      <c r="L2341" s="287">
        <v>-99</v>
      </c>
      <c r="M2341" s="295" t="s">
        <v>16367</v>
      </c>
    </row>
    <row r="2342" spans="1:13" ht="15" customHeight="1" x14ac:dyDescent="0.25">
      <c r="A2342" s="295" t="s">
        <v>8169</v>
      </c>
      <c r="B2342" s="295" t="s">
        <v>8169</v>
      </c>
      <c r="C2342" s="295" t="s">
        <v>8170</v>
      </c>
      <c r="D2342" s="295" t="s">
        <v>8170</v>
      </c>
      <c r="E2342" s="295" t="s">
        <v>3833</v>
      </c>
      <c r="F2342" s="295" t="s">
        <v>8171</v>
      </c>
      <c r="G2342" s="295" t="s">
        <v>1594</v>
      </c>
      <c r="H2342" s="295" t="s">
        <v>1589</v>
      </c>
      <c r="I2342" s="295" t="s">
        <v>1714</v>
      </c>
      <c r="J2342" s="295" t="s">
        <v>355</v>
      </c>
      <c r="L2342" s="286">
        <v>7</v>
      </c>
      <c r="M2342" s="295" t="s">
        <v>171</v>
      </c>
    </row>
    <row r="2343" spans="1:13" ht="15" customHeight="1" x14ac:dyDescent="0.25">
      <c r="A2343" s="295" t="s">
        <v>8172</v>
      </c>
      <c r="B2343" s="295" t="s">
        <v>8172</v>
      </c>
      <c r="C2343" s="295" t="s">
        <v>8173</v>
      </c>
      <c r="D2343" s="295" t="s">
        <v>8173</v>
      </c>
      <c r="E2343" s="295" t="s">
        <v>8174</v>
      </c>
      <c r="F2343" s="295" t="s">
        <v>8175</v>
      </c>
      <c r="G2343" s="295" t="s">
        <v>168</v>
      </c>
      <c r="H2343" s="295" t="s">
        <v>1589</v>
      </c>
      <c r="I2343" s="295" t="s">
        <v>1714</v>
      </c>
      <c r="J2343" s="295" t="s">
        <v>355</v>
      </c>
      <c r="K2343" s="295" t="s">
        <v>1603</v>
      </c>
      <c r="L2343" s="286">
        <v>7</v>
      </c>
      <c r="M2343" s="295" t="s">
        <v>171</v>
      </c>
    </row>
    <row r="2344" spans="1:13" ht="15" customHeight="1" x14ac:dyDescent="0.25">
      <c r="A2344" s="295" t="s">
        <v>8176</v>
      </c>
      <c r="B2344" s="295" t="s">
        <v>8176</v>
      </c>
      <c r="C2344" s="295" t="s">
        <v>8177</v>
      </c>
      <c r="D2344" s="295" t="s">
        <v>8177</v>
      </c>
      <c r="E2344" s="295" t="s">
        <v>1978</v>
      </c>
      <c r="F2344" s="295" t="s">
        <v>8178</v>
      </c>
      <c r="G2344" s="295" t="s">
        <v>168</v>
      </c>
      <c r="H2344" s="295" t="s">
        <v>1589</v>
      </c>
      <c r="I2344" s="295" t="s">
        <v>1598</v>
      </c>
      <c r="J2344" s="295" t="s">
        <v>836</v>
      </c>
      <c r="K2344" s="295" t="s">
        <v>1603</v>
      </c>
      <c r="L2344" s="286">
        <v>3</v>
      </c>
      <c r="M2344" s="295" t="s">
        <v>171</v>
      </c>
    </row>
    <row r="2345" spans="1:13" ht="15" customHeight="1" x14ac:dyDescent="0.25">
      <c r="A2345" s="295" t="s">
        <v>8179</v>
      </c>
      <c r="B2345" s="295" t="s">
        <v>8179</v>
      </c>
      <c r="C2345" s="295" t="s">
        <v>8180</v>
      </c>
      <c r="D2345" s="295" t="s">
        <v>8180</v>
      </c>
      <c r="E2345" s="295" t="s">
        <v>2455</v>
      </c>
      <c r="F2345" s="295" t="s">
        <v>8181</v>
      </c>
      <c r="G2345" s="295" t="s">
        <v>168</v>
      </c>
      <c r="H2345" s="295" t="s">
        <v>1589</v>
      </c>
      <c r="I2345" s="295" t="s">
        <v>1598</v>
      </c>
      <c r="J2345" s="295" t="s">
        <v>836</v>
      </c>
      <c r="K2345" s="295" t="s">
        <v>1603</v>
      </c>
      <c r="L2345" s="286">
        <v>2</v>
      </c>
      <c r="M2345" s="295" t="s">
        <v>171</v>
      </c>
    </row>
    <row r="2346" spans="1:13" ht="15" customHeight="1" x14ac:dyDescent="0.25">
      <c r="A2346" s="295" t="s">
        <v>8182</v>
      </c>
      <c r="B2346" s="295" t="s">
        <v>8182</v>
      </c>
      <c r="C2346" s="295" t="s">
        <v>8183</v>
      </c>
      <c r="D2346" s="295" t="s">
        <v>8183</v>
      </c>
      <c r="E2346" s="295" t="s">
        <v>1880</v>
      </c>
      <c r="F2346" s="295" t="s">
        <v>8184</v>
      </c>
      <c r="G2346" s="295" t="s">
        <v>168</v>
      </c>
      <c r="H2346" s="295" t="s">
        <v>1589</v>
      </c>
      <c r="I2346" s="295" t="s">
        <v>1598</v>
      </c>
      <c r="J2346" s="295" t="s">
        <v>836</v>
      </c>
      <c r="K2346" s="295" t="s">
        <v>1603</v>
      </c>
      <c r="L2346" s="286">
        <v>6</v>
      </c>
      <c r="M2346" s="295" t="s">
        <v>171</v>
      </c>
    </row>
    <row r="2347" spans="1:13" ht="15" customHeight="1" x14ac:dyDescent="0.25">
      <c r="A2347" s="295" t="s">
        <v>8186</v>
      </c>
      <c r="B2347" s="295" t="s">
        <v>8186</v>
      </c>
      <c r="C2347" s="295" t="s">
        <v>8187</v>
      </c>
      <c r="D2347" s="295" t="s">
        <v>8187</v>
      </c>
      <c r="E2347" s="295" t="s">
        <v>1606</v>
      </c>
      <c r="F2347" s="295" t="s">
        <v>8188</v>
      </c>
      <c r="G2347" s="295" t="s">
        <v>1594</v>
      </c>
      <c r="H2347" s="295" t="s">
        <v>1589</v>
      </c>
      <c r="I2347" s="295" t="s">
        <v>1598</v>
      </c>
      <c r="J2347" s="295" t="s">
        <v>836</v>
      </c>
      <c r="L2347" s="286">
        <v>4</v>
      </c>
      <c r="M2347" s="295" t="s">
        <v>171</v>
      </c>
    </row>
    <row r="2348" spans="1:13" ht="15" customHeight="1" x14ac:dyDescent="0.25">
      <c r="A2348" s="295" t="s">
        <v>8189</v>
      </c>
      <c r="B2348" s="295" t="s">
        <v>8189</v>
      </c>
      <c r="C2348" s="295" t="s">
        <v>8190</v>
      </c>
      <c r="D2348" s="295" t="s">
        <v>8190</v>
      </c>
      <c r="E2348" s="295" t="s">
        <v>1606</v>
      </c>
      <c r="F2348" s="295" t="s">
        <v>8191</v>
      </c>
      <c r="G2348" s="295" t="s">
        <v>1676</v>
      </c>
      <c r="H2348" s="295" t="s">
        <v>1589</v>
      </c>
      <c r="I2348" s="295" t="s">
        <v>1598</v>
      </c>
      <c r="J2348" s="295" t="s">
        <v>836</v>
      </c>
      <c r="K2348" s="295" t="s">
        <v>1603</v>
      </c>
      <c r="L2348" s="287">
        <v>4</v>
      </c>
      <c r="M2348" s="295" t="s">
        <v>171</v>
      </c>
    </row>
    <row r="2349" spans="1:13" ht="15" customHeight="1" x14ac:dyDescent="0.25">
      <c r="A2349" s="295" t="s">
        <v>8192</v>
      </c>
      <c r="B2349" s="295" t="s">
        <v>8192</v>
      </c>
      <c r="C2349" s="295" t="s">
        <v>8193</v>
      </c>
      <c r="D2349" s="295" t="s">
        <v>8193</v>
      </c>
      <c r="E2349" s="295" t="s">
        <v>4828</v>
      </c>
      <c r="F2349" s="295" t="s">
        <v>8191</v>
      </c>
      <c r="G2349" s="295" t="s">
        <v>1678</v>
      </c>
      <c r="H2349" s="295" t="s">
        <v>1589</v>
      </c>
      <c r="I2349" s="295" t="s">
        <v>1598</v>
      </c>
      <c r="J2349" s="295" t="s">
        <v>836</v>
      </c>
      <c r="K2349" s="295" t="s">
        <v>1603</v>
      </c>
      <c r="L2349" s="286">
        <v>9</v>
      </c>
      <c r="M2349" s="295" t="s">
        <v>171</v>
      </c>
    </row>
    <row r="2350" spans="1:13" ht="15" customHeight="1" x14ac:dyDescent="0.25">
      <c r="A2350" s="295" t="s">
        <v>8194</v>
      </c>
      <c r="B2350" s="295" t="s">
        <v>8194</v>
      </c>
      <c r="C2350" s="295" t="s">
        <v>8195</v>
      </c>
      <c r="D2350" s="295" t="s">
        <v>8195</v>
      </c>
      <c r="E2350" s="295" t="s">
        <v>1606</v>
      </c>
      <c r="F2350" s="295" t="s">
        <v>8191</v>
      </c>
      <c r="G2350" s="295" t="s">
        <v>1678</v>
      </c>
      <c r="H2350" s="295" t="s">
        <v>1589</v>
      </c>
      <c r="I2350" s="295" t="s">
        <v>1598</v>
      </c>
      <c r="J2350" s="295" t="s">
        <v>836</v>
      </c>
      <c r="K2350" s="295" t="s">
        <v>1603</v>
      </c>
      <c r="L2350" s="286">
        <v>4</v>
      </c>
      <c r="M2350" s="295" t="s">
        <v>171</v>
      </c>
    </row>
    <row r="2351" spans="1:13" ht="15" customHeight="1" x14ac:dyDescent="0.25">
      <c r="A2351" s="295" t="s">
        <v>16739</v>
      </c>
      <c r="B2351" s="295" t="s">
        <v>16740</v>
      </c>
      <c r="C2351" s="295" t="s">
        <v>17306</v>
      </c>
      <c r="D2351" s="295" t="s">
        <v>17563</v>
      </c>
      <c r="E2351" s="295" t="s">
        <v>17775</v>
      </c>
      <c r="G2351" s="295" t="s">
        <v>168</v>
      </c>
      <c r="H2351" s="295" t="s">
        <v>1632</v>
      </c>
      <c r="I2351" s="295" t="s">
        <v>14673</v>
      </c>
      <c r="J2351" s="295" t="s">
        <v>17941</v>
      </c>
      <c r="K2351" s="295" t="s">
        <v>14674</v>
      </c>
      <c r="L2351" s="287">
        <v>7</v>
      </c>
      <c r="M2351" s="295" t="s">
        <v>171</v>
      </c>
    </row>
    <row r="2352" spans="1:13" ht="15" customHeight="1" x14ac:dyDescent="0.25">
      <c r="A2352" s="295" t="s">
        <v>16741</v>
      </c>
      <c r="B2352" s="295" t="s">
        <v>16740</v>
      </c>
      <c r="C2352" s="295" t="s">
        <v>17307</v>
      </c>
      <c r="D2352" s="295" t="s">
        <v>17563</v>
      </c>
      <c r="E2352" s="295" t="s">
        <v>17776</v>
      </c>
      <c r="G2352" s="295" t="s">
        <v>168</v>
      </c>
      <c r="H2352" s="295" t="s">
        <v>1632</v>
      </c>
      <c r="I2352" s="295" t="s">
        <v>14673</v>
      </c>
      <c r="J2352" s="295" t="s">
        <v>17941</v>
      </c>
      <c r="K2352" s="295" t="s">
        <v>14674</v>
      </c>
      <c r="L2352" s="287">
        <v>7</v>
      </c>
      <c r="M2352" s="295" t="s">
        <v>171</v>
      </c>
    </row>
    <row r="2353" spans="1:13" ht="15" customHeight="1" x14ac:dyDescent="0.25">
      <c r="A2353" s="295" t="s">
        <v>16742</v>
      </c>
      <c r="B2353" s="295" t="s">
        <v>16743</v>
      </c>
      <c r="C2353" s="295" t="s">
        <v>17308</v>
      </c>
      <c r="D2353" s="295" t="s">
        <v>17564</v>
      </c>
      <c r="E2353" s="295" t="s">
        <v>17658</v>
      </c>
      <c r="G2353" s="295" t="s">
        <v>168</v>
      </c>
      <c r="H2353" s="295" t="s">
        <v>1632</v>
      </c>
      <c r="I2353" s="295" t="s">
        <v>14673</v>
      </c>
      <c r="J2353" s="295" t="s">
        <v>17941</v>
      </c>
      <c r="K2353" s="295" t="s">
        <v>14674</v>
      </c>
      <c r="L2353" s="287">
        <v>6</v>
      </c>
      <c r="M2353" s="295" t="s">
        <v>171</v>
      </c>
    </row>
    <row r="2354" spans="1:13" ht="15" customHeight="1" x14ac:dyDescent="0.25">
      <c r="A2354" s="295" t="s">
        <v>16744</v>
      </c>
      <c r="B2354" s="295" t="s">
        <v>16744</v>
      </c>
      <c r="C2354" s="295" t="s">
        <v>17309</v>
      </c>
      <c r="D2354" s="295" t="s">
        <v>17309</v>
      </c>
      <c r="E2354" s="295" t="s">
        <v>17777</v>
      </c>
      <c r="G2354" s="295" t="s">
        <v>168</v>
      </c>
      <c r="H2354" s="295" t="s">
        <v>1589</v>
      </c>
      <c r="I2354" s="295" t="s">
        <v>14673</v>
      </c>
      <c r="J2354" s="295" t="s">
        <v>17941</v>
      </c>
      <c r="K2354" s="295" t="s">
        <v>14674</v>
      </c>
      <c r="L2354" s="287">
        <v>9</v>
      </c>
      <c r="M2354" s="295" t="s">
        <v>171</v>
      </c>
    </row>
    <row r="2355" spans="1:13" ht="15" customHeight="1" x14ac:dyDescent="0.25">
      <c r="A2355" s="295" t="s">
        <v>16745</v>
      </c>
      <c r="B2355" s="295" t="s">
        <v>16745</v>
      </c>
      <c r="C2355" s="295" t="s">
        <v>17310</v>
      </c>
      <c r="D2355" s="295" t="s">
        <v>17310</v>
      </c>
      <c r="E2355" s="295" t="s">
        <v>17778</v>
      </c>
      <c r="G2355" s="295" t="s">
        <v>168</v>
      </c>
      <c r="H2355" s="295" t="s">
        <v>1589</v>
      </c>
      <c r="I2355" s="295" t="s">
        <v>14673</v>
      </c>
      <c r="J2355" s="295" t="s">
        <v>17941</v>
      </c>
      <c r="K2355" s="295" t="s">
        <v>14674</v>
      </c>
      <c r="L2355" s="287">
        <v>7</v>
      </c>
      <c r="M2355" s="295" t="s">
        <v>171</v>
      </c>
    </row>
    <row r="2356" spans="1:13" ht="15" customHeight="1" x14ac:dyDescent="0.25">
      <c r="A2356" s="295" t="s">
        <v>16746</v>
      </c>
      <c r="B2356" s="295" t="s">
        <v>16746</v>
      </c>
      <c r="C2356" s="295" t="s">
        <v>17311</v>
      </c>
      <c r="D2356" s="295" t="s">
        <v>17311</v>
      </c>
      <c r="E2356" s="295" t="s">
        <v>17779</v>
      </c>
      <c r="G2356" s="295" t="s">
        <v>168</v>
      </c>
      <c r="H2356" s="295" t="s">
        <v>1589</v>
      </c>
      <c r="I2356" s="295" t="s">
        <v>14673</v>
      </c>
      <c r="J2356" s="295" t="s">
        <v>17941</v>
      </c>
      <c r="K2356" s="295" t="s">
        <v>14674</v>
      </c>
      <c r="L2356" s="287">
        <v>6</v>
      </c>
      <c r="M2356" s="295" t="s">
        <v>171</v>
      </c>
    </row>
    <row r="2357" spans="1:13" ht="15" customHeight="1" x14ac:dyDescent="0.25">
      <c r="A2357" s="295" t="s">
        <v>16747</v>
      </c>
      <c r="B2357" s="295" t="s">
        <v>16747</v>
      </c>
      <c r="C2357" s="295" t="s">
        <v>17312</v>
      </c>
      <c r="D2357" s="295" t="s">
        <v>17312</v>
      </c>
      <c r="E2357" s="295" t="s">
        <v>17780</v>
      </c>
      <c r="G2357" s="295" t="s">
        <v>168</v>
      </c>
      <c r="H2357" s="295" t="s">
        <v>1589</v>
      </c>
      <c r="I2357" s="295" t="s">
        <v>14673</v>
      </c>
      <c r="J2357" s="295" t="s">
        <v>17941</v>
      </c>
      <c r="K2357" s="295" t="s">
        <v>14674</v>
      </c>
      <c r="L2357" s="287">
        <v>6</v>
      </c>
      <c r="M2357" s="295" t="s">
        <v>171</v>
      </c>
    </row>
    <row r="2358" spans="1:13" ht="15" customHeight="1" x14ac:dyDescent="0.25">
      <c r="A2358" s="295" t="s">
        <v>16738</v>
      </c>
      <c r="B2358" s="295" t="s">
        <v>16738</v>
      </c>
      <c r="C2358" s="295" t="s">
        <v>17305</v>
      </c>
      <c r="D2358" s="295" t="s">
        <v>17305</v>
      </c>
      <c r="G2358" s="295" t="s">
        <v>1594</v>
      </c>
      <c r="H2358" s="295" t="s">
        <v>1589</v>
      </c>
      <c r="I2358" s="295" t="s">
        <v>14673</v>
      </c>
      <c r="J2358" s="295" t="s">
        <v>17941</v>
      </c>
      <c r="K2358" s="295" t="s">
        <v>14674</v>
      </c>
      <c r="L2358" s="287">
        <v>7</v>
      </c>
      <c r="M2358" s="295" t="s">
        <v>171</v>
      </c>
    </row>
    <row r="2359" spans="1:13" ht="15" customHeight="1" x14ac:dyDescent="0.25">
      <c r="A2359" s="295" t="s">
        <v>8196</v>
      </c>
      <c r="B2359" s="295" t="s">
        <v>8196</v>
      </c>
      <c r="C2359" s="295" t="s">
        <v>8197</v>
      </c>
      <c r="D2359" s="295" t="s">
        <v>8197</v>
      </c>
      <c r="E2359" s="295" t="s">
        <v>1779</v>
      </c>
      <c r="F2359" s="295" t="s">
        <v>8198</v>
      </c>
      <c r="G2359" s="295" t="s">
        <v>1594</v>
      </c>
      <c r="H2359" s="295" t="s">
        <v>1589</v>
      </c>
      <c r="I2359" s="295" t="s">
        <v>1598</v>
      </c>
      <c r="J2359" s="295" t="s">
        <v>177</v>
      </c>
      <c r="L2359" s="286">
        <v>0</v>
      </c>
      <c r="M2359" s="295" t="s">
        <v>16372</v>
      </c>
    </row>
    <row r="2360" spans="1:13" ht="15" customHeight="1" x14ac:dyDescent="0.25">
      <c r="A2360" s="295" t="s">
        <v>1512</v>
      </c>
      <c r="B2360" s="295" t="s">
        <v>1512</v>
      </c>
      <c r="C2360" s="295" t="s">
        <v>1513</v>
      </c>
      <c r="D2360" s="295" t="s">
        <v>1513</v>
      </c>
      <c r="E2360" s="295" t="s">
        <v>8199</v>
      </c>
      <c r="F2360" s="295" t="s">
        <v>8200</v>
      </c>
      <c r="G2360" s="295" t="s">
        <v>168</v>
      </c>
      <c r="H2360" s="295" t="s">
        <v>1589</v>
      </c>
      <c r="I2360" s="295" t="s">
        <v>1598</v>
      </c>
      <c r="J2360" s="295" t="s">
        <v>177</v>
      </c>
      <c r="K2360" s="295" t="s">
        <v>1603</v>
      </c>
      <c r="L2360" s="286">
        <v>0</v>
      </c>
      <c r="M2360" s="295" t="s">
        <v>16372</v>
      </c>
    </row>
    <row r="2361" spans="1:13" ht="15" customHeight="1" x14ac:dyDescent="0.25">
      <c r="A2361" s="295" t="s">
        <v>8201</v>
      </c>
      <c r="B2361" s="295" t="s">
        <v>8201</v>
      </c>
      <c r="C2361" s="295" t="s">
        <v>8202</v>
      </c>
      <c r="D2361" s="295" t="s">
        <v>8202</v>
      </c>
      <c r="E2361" s="295" t="s">
        <v>8203</v>
      </c>
      <c r="F2361" s="295" t="s">
        <v>8204</v>
      </c>
      <c r="G2361" s="295" t="s">
        <v>168</v>
      </c>
      <c r="H2361" s="295" t="s">
        <v>1589</v>
      </c>
      <c r="I2361" s="295" t="s">
        <v>1598</v>
      </c>
      <c r="J2361" s="295" t="s">
        <v>177</v>
      </c>
      <c r="K2361" s="295" t="s">
        <v>1603</v>
      </c>
      <c r="L2361" s="286">
        <v>0</v>
      </c>
      <c r="M2361" s="295" t="s">
        <v>16372</v>
      </c>
    </row>
    <row r="2362" spans="1:13" ht="15" customHeight="1" x14ac:dyDescent="0.25">
      <c r="A2362" s="295" t="s">
        <v>8205</v>
      </c>
      <c r="B2362" s="295" t="s">
        <v>8205</v>
      </c>
      <c r="C2362" s="295" t="s">
        <v>8206</v>
      </c>
      <c r="D2362" s="295" t="s">
        <v>8206</v>
      </c>
      <c r="E2362" s="295" t="s">
        <v>8207</v>
      </c>
      <c r="F2362" s="295" t="s">
        <v>8208</v>
      </c>
      <c r="G2362" s="295" t="s">
        <v>1594</v>
      </c>
      <c r="H2362" s="295" t="s">
        <v>1589</v>
      </c>
      <c r="I2362" s="295" t="s">
        <v>1598</v>
      </c>
      <c r="J2362" s="295" t="s">
        <v>177</v>
      </c>
      <c r="L2362" s="286">
        <v>0</v>
      </c>
      <c r="M2362" s="295" t="s">
        <v>16372</v>
      </c>
    </row>
    <row r="2363" spans="1:13" ht="15" customHeight="1" x14ac:dyDescent="0.25">
      <c r="A2363" s="295" t="s">
        <v>721</v>
      </c>
      <c r="B2363" s="295" t="s">
        <v>721</v>
      </c>
      <c r="C2363" s="295" t="s">
        <v>722</v>
      </c>
      <c r="D2363" s="295" t="s">
        <v>722</v>
      </c>
      <c r="E2363" s="295" t="s">
        <v>8209</v>
      </c>
      <c r="F2363" s="295" t="s">
        <v>8210</v>
      </c>
      <c r="G2363" s="295" t="s">
        <v>168</v>
      </c>
      <c r="H2363" s="295" t="s">
        <v>1589</v>
      </c>
      <c r="I2363" s="295" t="s">
        <v>1746</v>
      </c>
      <c r="J2363" s="295" t="s">
        <v>581</v>
      </c>
      <c r="K2363" s="295" t="s">
        <v>1603</v>
      </c>
      <c r="L2363" s="286">
        <v>9</v>
      </c>
      <c r="M2363" s="295" t="s">
        <v>171</v>
      </c>
    </row>
    <row r="2364" spans="1:13" s="299" customFormat="1" ht="15" customHeight="1" x14ac:dyDescent="0.25">
      <c r="A2364" s="297" t="s">
        <v>8211</v>
      </c>
      <c r="B2364" s="295" t="s">
        <v>8211</v>
      </c>
      <c r="C2364" s="297" t="s">
        <v>8212</v>
      </c>
      <c r="D2364" s="297" t="s">
        <v>8212</v>
      </c>
      <c r="E2364" s="297" t="s">
        <v>8213</v>
      </c>
      <c r="F2364" s="297" t="s">
        <v>8214</v>
      </c>
      <c r="G2364" s="297" t="s">
        <v>1594</v>
      </c>
      <c r="H2364" s="297" t="s">
        <v>1589</v>
      </c>
      <c r="I2364" s="297" t="s">
        <v>1746</v>
      </c>
      <c r="J2364" s="297" t="s">
        <v>581</v>
      </c>
      <c r="K2364" s="297"/>
      <c r="L2364" s="291">
        <v>9</v>
      </c>
      <c r="M2364" s="295" t="s">
        <v>171</v>
      </c>
    </row>
    <row r="2365" spans="1:13" ht="15" customHeight="1" x14ac:dyDescent="0.25">
      <c r="A2365" s="295" t="s">
        <v>8215</v>
      </c>
      <c r="B2365" s="295" t="s">
        <v>8215</v>
      </c>
      <c r="C2365" s="295" t="s">
        <v>8216</v>
      </c>
      <c r="D2365" s="295" t="s">
        <v>8216</v>
      </c>
      <c r="E2365" s="295" t="s">
        <v>8217</v>
      </c>
      <c r="F2365" s="295" t="s">
        <v>8218</v>
      </c>
      <c r="G2365" s="295" t="s">
        <v>168</v>
      </c>
      <c r="H2365" s="295" t="s">
        <v>1589</v>
      </c>
      <c r="I2365" s="295" t="s">
        <v>1598</v>
      </c>
      <c r="J2365" s="295" t="s">
        <v>179</v>
      </c>
      <c r="K2365" s="295" t="s">
        <v>1325</v>
      </c>
      <c r="L2365" s="286">
        <v>0</v>
      </c>
      <c r="M2365" s="295" t="s">
        <v>16372</v>
      </c>
    </row>
    <row r="2366" spans="1:13" ht="15" customHeight="1" x14ac:dyDescent="0.25">
      <c r="A2366" s="295" t="s">
        <v>8219</v>
      </c>
      <c r="B2366" s="295" t="s">
        <v>8219</v>
      </c>
      <c r="C2366" s="295" t="s">
        <v>8220</v>
      </c>
      <c r="D2366" s="295" t="s">
        <v>8220</v>
      </c>
      <c r="E2366" s="295" t="s">
        <v>1696</v>
      </c>
      <c r="F2366" s="295" t="s">
        <v>8221</v>
      </c>
      <c r="G2366" s="295" t="s">
        <v>1594</v>
      </c>
      <c r="H2366" s="295" t="s">
        <v>1589</v>
      </c>
      <c r="I2366" s="295" t="s">
        <v>1598</v>
      </c>
      <c r="J2366" s="295" t="s">
        <v>179</v>
      </c>
      <c r="L2366" s="286">
        <v>0</v>
      </c>
      <c r="M2366" s="295" t="s">
        <v>16372</v>
      </c>
    </row>
    <row r="2367" spans="1:13" ht="15" customHeight="1" x14ac:dyDescent="0.25">
      <c r="A2367" s="295" t="s">
        <v>8222</v>
      </c>
      <c r="B2367" s="295" t="s">
        <v>8222</v>
      </c>
      <c r="C2367" s="295" t="s">
        <v>8223</v>
      </c>
      <c r="D2367" s="295" t="s">
        <v>8223</v>
      </c>
      <c r="E2367" s="295" t="s">
        <v>8224</v>
      </c>
      <c r="F2367" s="295" t="s">
        <v>8225</v>
      </c>
      <c r="G2367" s="295" t="s">
        <v>168</v>
      </c>
      <c r="H2367" s="295" t="s">
        <v>1589</v>
      </c>
      <c r="I2367" s="295" t="s">
        <v>1714</v>
      </c>
      <c r="J2367" s="295" t="s">
        <v>174</v>
      </c>
      <c r="K2367" s="295" t="s">
        <v>1892</v>
      </c>
      <c r="L2367" s="286">
        <v>6</v>
      </c>
      <c r="M2367" s="295" t="s">
        <v>171</v>
      </c>
    </row>
    <row r="2368" spans="1:13" ht="15" customHeight="1" x14ac:dyDescent="0.25">
      <c r="A2368" s="295" t="s">
        <v>8226</v>
      </c>
      <c r="B2368" s="295" t="s">
        <v>8226</v>
      </c>
      <c r="C2368" s="295" t="s">
        <v>8227</v>
      </c>
      <c r="D2368" s="295" t="s">
        <v>8227</v>
      </c>
      <c r="E2368" s="295" t="s">
        <v>1903</v>
      </c>
      <c r="F2368" s="295" t="s">
        <v>8228</v>
      </c>
      <c r="G2368" s="295" t="s">
        <v>168</v>
      </c>
      <c r="H2368" s="295" t="s">
        <v>1589</v>
      </c>
      <c r="I2368" s="295" t="s">
        <v>1714</v>
      </c>
      <c r="J2368" s="295" t="s">
        <v>174</v>
      </c>
      <c r="K2368" s="295" t="s">
        <v>1892</v>
      </c>
      <c r="L2368" s="286">
        <v>6</v>
      </c>
      <c r="M2368" s="295" t="s">
        <v>171</v>
      </c>
    </row>
    <row r="2369" spans="1:13" ht="15" customHeight="1" x14ac:dyDescent="0.25">
      <c r="A2369" s="295" t="s">
        <v>8229</v>
      </c>
      <c r="B2369" s="295" t="s">
        <v>8229</v>
      </c>
      <c r="C2369" s="295" t="s">
        <v>8230</v>
      </c>
      <c r="D2369" s="295" t="s">
        <v>8230</v>
      </c>
      <c r="E2369" s="295" t="s">
        <v>2734</v>
      </c>
      <c r="F2369" s="295" t="s">
        <v>8231</v>
      </c>
      <c r="G2369" s="295" t="s">
        <v>1594</v>
      </c>
      <c r="H2369" s="295" t="s">
        <v>1589</v>
      </c>
      <c r="I2369" s="295" t="s">
        <v>1714</v>
      </c>
      <c r="J2369" s="295" t="s">
        <v>174</v>
      </c>
      <c r="L2369" s="286">
        <v>6</v>
      </c>
      <c r="M2369" s="295" t="s">
        <v>171</v>
      </c>
    </row>
    <row r="2370" spans="1:13" ht="15" customHeight="1" x14ac:dyDescent="0.25">
      <c r="A2370" s="295" t="s">
        <v>16749</v>
      </c>
      <c r="B2370" s="295" t="s">
        <v>16749</v>
      </c>
      <c r="C2370" s="295" t="s">
        <v>17314</v>
      </c>
      <c r="D2370" s="295" t="s">
        <v>17314</v>
      </c>
      <c r="E2370" s="295" t="s">
        <v>2807</v>
      </c>
      <c r="G2370" s="295" t="s">
        <v>168</v>
      </c>
      <c r="H2370" s="295" t="s">
        <v>1589</v>
      </c>
      <c r="I2370" s="295" t="s">
        <v>14673</v>
      </c>
      <c r="J2370" s="295" t="s">
        <v>17926</v>
      </c>
      <c r="K2370" s="295" t="s">
        <v>14674</v>
      </c>
      <c r="L2370" s="287">
        <v>6</v>
      </c>
      <c r="M2370" s="295" t="s">
        <v>171</v>
      </c>
    </row>
    <row r="2371" spans="1:13" ht="15" customHeight="1" x14ac:dyDescent="0.25">
      <c r="A2371" s="295" t="s">
        <v>16748</v>
      </c>
      <c r="B2371" s="295" t="s">
        <v>16748</v>
      </c>
      <c r="C2371" s="295" t="s">
        <v>17313</v>
      </c>
      <c r="D2371" s="295" t="s">
        <v>17313</v>
      </c>
      <c r="G2371" s="295" t="s">
        <v>1594</v>
      </c>
      <c r="H2371" s="295" t="s">
        <v>1589</v>
      </c>
      <c r="I2371" s="295" t="s">
        <v>14673</v>
      </c>
      <c r="J2371" s="295" t="s">
        <v>17926</v>
      </c>
      <c r="K2371" s="295" t="s">
        <v>14674</v>
      </c>
      <c r="L2371" s="287">
        <v>6</v>
      </c>
      <c r="M2371" s="295" t="s">
        <v>171</v>
      </c>
    </row>
    <row r="2372" spans="1:13" ht="15" customHeight="1" x14ac:dyDescent="0.25">
      <c r="A2372" s="295" t="s">
        <v>8232</v>
      </c>
      <c r="B2372" s="295" t="s">
        <v>8232</v>
      </c>
      <c r="C2372" s="295" t="s">
        <v>8233</v>
      </c>
      <c r="D2372" s="295" t="s">
        <v>8233</v>
      </c>
      <c r="E2372" s="295" t="s">
        <v>1606</v>
      </c>
      <c r="F2372" s="295" t="s">
        <v>8234</v>
      </c>
      <c r="G2372" s="295" t="s">
        <v>168</v>
      </c>
      <c r="H2372" s="295" t="s">
        <v>1589</v>
      </c>
      <c r="I2372" s="295" t="s">
        <v>1598</v>
      </c>
      <c r="J2372" s="295" t="s">
        <v>270</v>
      </c>
      <c r="K2372" s="295" t="s">
        <v>1603</v>
      </c>
      <c r="L2372" s="286">
        <v>0</v>
      </c>
      <c r="M2372" s="295" t="s">
        <v>16372</v>
      </c>
    </row>
    <row r="2373" spans="1:13" ht="15" customHeight="1" x14ac:dyDescent="0.25">
      <c r="A2373" s="295" t="s">
        <v>8235</v>
      </c>
      <c r="B2373" s="295" t="s">
        <v>8235</v>
      </c>
      <c r="C2373" s="295" t="s">
        <v>8236</v>
      </c>
      <c r="D2373" s="295" t="s">
        <v>8236</v>
      </c>
      <c r="E2373" s="295" t="s">
        <v>1606</v>
      </c>
      <c r="F2373" s="295" t="s">
        <v>8237</v>
      </c>
      <c r="G2373" s="295" t="s">
        <v>1594</v>
      </c>
      <c r="H2373" s="295" t="s">
        <v>1589</v>
      </c>
      <c r="I2373" s="295" t="s">
        <v>1598</v>
      </c>
      <c r="J2373" s="295" t="s">
        <v>270</v>
      </c>
      <c r="L2373" s="286">
        <v>0</v>
      </c>
      <c r="M2373" s="295" t="s">
        <v>16372</v>
      </c>
    </row>
    <row r="2374" spans="1:13" ht="15" customHeight="1" x14ac:dyDescent="0.25">
      <c r="A2374" s="295" t="s">
        <v>8238</v>
      </c>
      <c r="B2374" s="295" t="s">
        <v>8238</v>
      </c>
      <c r="C2374" s="295" t="s">
        <v>723</v>
      </c>
      <c r="D2374" s="295" t="s">
        <v>723</v>
      </c>
      <c r="E2374" s="295" t="s">
        <v>8239</v>
      </c>
      <c r="F2374" s="295" t="s">
        <v>8240</v>
      </c>
      <c r="G2374" s="295" t="s">
        <v>1594</v>
      </c>
      <c r="H2374" s="295" t="s">
        <v>1589</v>
      </c>
      <c r="I2374" s="295" t="s">
        <v>1598</v>
      </c>
      <c r="J2374" s="295" t="s">
        <v>232</v>
      </c>
      <c r="L2374" s="286">
        <v>3</v>
      </c>
      <c r="M2374" s="295" t="s">
        <v>171</v>
      </c>
    </row>
    <row r="2375" spans="1:13" ht="15" customHeight="1" x14ac:dyDescent="0.25">
      <c r="A2375" s="295" t="s">
        <v>8241</v>
      </c>
      <c r="B2375" s="295" t="s">
        <v>8241</v>
      </c>
      <c r="C2375" s="295" t="s">
        <v>8242</v>
      </c>
      <c r="D2375" s="295" t="s">
        <v>8242</v>
      </c>
      <c r="E2375" s="295" t="s">
        <v>8243</v>
      </c>
      <c r="F2375" s="295" t="s">
        <v>8244</v>
      </c>
      <c r="G2375" s="295" t="s">
        <v>168</v>
      </c>
      <c r="H2375" s="295" t="s">
        <v>1589</v>
      </c>
      <c r="I2375" s="295" t="s">
        <v>1598</v>
      </c>
      <c r="J2375" s="295" t="s">
        <v>232</v>
      </c>
      <c r="K2375" s="295" t="s">
        <v>1603</v>
      </c>
      <c r="L2375" s="286">
        <v>3</v>
      </c>
      <c r="M2375" s="295" t="s">
        <v>171</v>
      </c>
    </row>
    <row r="2376" spans="1:13" ht="15" customHeight="1" x14ac:dyDescent="0.25">
      <c r="A2376" s="295" t="s">
        <v>16751</v>
      </c>
      <c r="B2376" s="295" t="s">
        <v>16751</v>
      </c>
      <c r="C2376" s="295" t="s">
        <v>17316</v>
      </c>
      <c r="D2376" s="295" t="s">
        <v>17316</v>
      </c>
      <c r="E2376" s="295" t="s">
        <v>17781</v>
      </c>
      <c r="G2376" s="295" t="s">
        <v>168</v>
      </c>
      <c r="H2376" s="295" t="s">
        <v>1589</v>
      </c>
      <c r="I2376" s="295" t="s">
        <v>14673</v>
      </c>
      <c r="J2376" s="295" t="s">
        <v>17937</v>
      </c>
      <c r="K2376" s="295" t="s">
        <v>14674</v>
      </c>
      <c r="L2376" s="287">
        <v>7</v>
      </c>
      <c r="M2376" s="295" t="s">
        <v>171</v>
      </c>
    </row>
    <row r="2377" spans="1:13" ht="15" customHeight="1" x14ac:dyDescent="0.25">
      <c r="A2377" s="295" t="s">
        <v>16750</v>
      </c>
      <c r="B2377" s="295" t="s">
        <v>16750</v>
      </c>
      <c r="C2377" s="295" t="s">
        <v>17315</v>
      </c>
      <c r="D2377" s="295" t="s">
        <v>17315</v>
      </c>
      <c r="G2377" s="295" t="s">
        <v>1594</v>
      </c>
      <c r="H2377" s="295" t="s">
        <v>1589</v>
      </c>
      <c r="I2377" s="295" t="s">
        <v>14673</v>
      </c>
      <c r="J2377" s="295" t="s">
        <v>17937</v>
      </c>
      <c r="K2377" s="295" t="s">
        <v>14674</v>
      </c>
      <c r="L2377" s="287">
        <v>7</v>
      </c>
      <c r="M2377" s="295" t="s">
        <v>171</v>
      </c>
    </row>
    <row r="2378" spans="1:13" ht="15" customHeight="1" x14ac:dyDescent="0.25">
      <c r="A2378" s="295" t="s">
        <v>8245</v>
      </c>
      <c r="B2378" s="295" t="s">
        <v>6055</v>
      </c>
      <c r="C2378" s="295" t="s">
        <v>8246</v>
      </c>
      <c r="D2378" s="295" t="s">
        <v>6057</v>
      </c>
      <c r="E2378" s="295" t="s">
        <v>8247</v>
      </c>
      <c r="F2378" s="295" t="s">
        <v>6059</v>
      </c>
      <c r="G2378" s="295" t="s">
        <v>168</v>
      </c>
      <c r="H2378" s="295" t="s">
        <v>1632</v>
      </c>
      <c r="I2378" s="295" t="s">
        <v>1598</v>
      </c>
      <c r="J2378" s="295" t="s">
        <v>180</v>
      </c>
      <c r="K2378" s="295" t="s">
        <v>1603</v>
      </c>
      <c r="L2378" s="286">
        <v>10</v>
      </c>
      <c r="M2378" s="295" t="s">
        <v>171</v>
      </c>
    </row>
    <row r="2379" spans="1:13" ht="15" customHeight="1" x14ac:dyDescent="0.25">
      <c r="A2379" s="295" t="s">
        <v>8248</v>
      </c>
      <c r="B2379" s="295" t="s">
        <v>8248</v>
      </c>
      <c r="C2379" s="295" t="s">
        <v>8249</v>
      </c>
      <c r="D2379" s="295" t="s">
        <v>8249</v>
      </c>
      <c r="E2379" s="295" t="s">
        <v>1606</v>
      </c>
      <c r="F2379" s="295" t="s">
        <v>8250</v>
      </c>
      <c r="G2379" s="295" t="s">
        <v>1594</v>
      </c>
      <c r="H2379" s="295" t="s">
        <v>1589</v>
      </c>
      <c r="I2379" s="295" t="s">
        <v>1598</v>
      </c>
      <c r="J2379" s="295" t="s">
        <v>8251</v>
      </c>
      <c r="L2379" s="286">
        <v>6</v>
      </c>
      <c r="M2379" s="295" t="s">
        <v>171</v>
      </c>
    </row>
    <row r="2380" spans="1:13" ht="15" customHeight="1" x14ac:dyDescent="0.25">
      <c r="A2380" s="295" t="s">
        <v>8252</v>
      </c>
      <c r="B2380" s="295" t="s">
        <v>8252</v>
      </c>
      <c r="C2380" s="295" t="s">
        <v>8253</v>
      </c>
      <c r="D2380" s="295" t="s">
        <v>8253</v>
      </c>
      <c r="E2380" s="295" t="s">
        <v>1606</v>
      </c>
      <c r="F2380" s="295" t="s">
        <v>8254</v>
      </c>
      <c r="G2380" s="295" t="s">
        <v>168</v>
      </c>
      <c r="H2380" s="295" t="s">
        <v>1589</v>
      </c>
      <c r="I2380" s="295" t="s">
        <v>1598</v>
      </c>
      <c r="J2380" s="295" t="s">
        <v>8251</v>
      </c>
      <c r="K2380" s="295" t="s">
        <v>5584</v>
      </c>
      <c r="L2380" s="286">
        <v>6</v>
      </c>
      <c r="M2380" s="295" t="s">
        <v>171</v>
      </c>
    </row>
    <row r="2381" spans="1:13" ht="15" customHeight="1" x14ac:dyDescent="0.25">
      <c r="A2381" s="295" t="s">
        <v>16752</v>
      </c>
      <c r="B2381" s="295" t="s">
        <v>16752</v>
      </c>
      <c r="C2381" s="295" t="s">
        <v>17317</v>
      </c>
      <c r="D2381" s="295" t="s">
        <v>17317</v>
      </c>
      <c r="G2381" s="295" t="s">
        <v>1594</v>
      </c>
      <c r="H2381" s="295" t="s">
        <v>1589</v>
      </c>
      <c r="I2381" s="295" t="s">
        <v>14673</v>
      </c>
      <c r="J2381" s="295" t="s">
        <v>17927</v>
      </c>
      <c r="K2381" s="295" t="s">
        <v>14674</v>
      </c>
      <c r="L2381" s="287">
        <v>8</v>
      </c>
      <c r="M2381" s="295" t="s">
        <v>171</v>
      </c>
    </row>
    <row r="2382" spans="1:13" ht="15" customHeight="1" x14ac:dyDescent="0.25">
      <c r="A2382" s="295" t="s">
        <v>16753</v>
      </c>
      <c r="B2382" s="295" t="s">
        <v>16753</v>
      </c>
      <c r="C2382" s="295" t="s">
        <v>17318</v>
      </c>
      <c r="D2382" s="295" t="s">
        <v>17318</v>
      </c>
      <c r="E2382" s="295" t="s">
        <v>17782</v>
      </c>
      <c r="G2382" s="295" t="s">
        <v>168</v>
      </c>
      <c r="H2382" s="295" t="s">
        <v>1589</v>
      </c>
      <c r="I2382" s="295" t="s">
        <v>14673</v>
      </c>
      <c r="J2382" s="295" t="s">
        <v>17927</v>
      </c>
      <c r="K2382" s="295" t="s">
        <v>14674</v>
      </c>
      <c r="L2382" s="287">
        <v>8</v>
      </c>
      <c r="M2382" s="295" t="s">
        <v>171</v>
      </c>
    </row>
    <row r="2383" spans="1:13" ht="15" customHeight="1" x14ac:dyDescent="0.25">
      <c r="A2383" s="295" t="s">
        <v>16554</v>
      </c>
      <c r="B2383" s="295" t="s">
        <v>16554</v>
      </c>
      <c r="C2383" s="295" t="s">
        <v>17320</v>
      </c>
      <c r="D2383" s="295" t="s">
        <v>17320</v>
      </c>
      <c r="E2383" s="295" t="s">
        <v>17658</v>
      </c>
      <c r="G2383" s="295" t="s">
        <v>168</v>
      </c>
      <c r="H2383" s="295" t="s">
        <v>1589</v>
      </c>
      <c r="I2383" s="295" t="s">
        <v>14673</v>
      </c>
      <c r="J2383" s="295" t="s">
        <v>17939</v>
      </c>
      <c r="K2383" s="295" t="s">
        <v>14674</v>
      </c>
      <c r="L2383" s="287">
        <v>5</v>
      </c>
      <c r="M2383" s="295" t="s">
        <v>171</v>
      </c>
    </row>
    <row r="2384" spans="1:13" ht="15" customHeight="1" x14ac:dyDescent="0.25">
      <c r="A2384" s="295" t="s">
        <v>16754</v>
      </c>
      <c r="B2384" s="295" t="s">
        <v>16754</v>
      </c>
      <c r="C2384" s="295" t="s">
        <v>17319</v>
      </c>
      <c r="D2384" s="295" t="s">
        <v>17319</v>
      </c>
      <c r="G2384" s="295" t="s">
        <v>1594</v>
      </c>
      <c r="H2384" s="295" t="s">
        <v>1589</v>
      </c>
      <c r="I2384" s="295" t="s">
        <v>14673</v>
      </c>
      <c r="J2384" s="295" t="s">
        <v>17939</v>
      </c>
      <c r="K2384" s="295" t="s">
        <v>14674</v>
      </c>
      <c r="L2384" s="287">
        <v>5</v>
      </c>
      <c r="M2384" s="295" t="s">
        <v>171</v>
      </c>
    </row>
    <row r="2385" spans="1:13" ht="15" customHeight="1" x14ac:dyDescent="0.25">
      <c r="A2385" s="295" t="s">
        <v>16556</v>
      </c>
      <c r="B2385" s="295" t="s">
        <v>16556</v>
      </c>
      <c r="C2385" s="295" t="s">
        <v>17321</v>
      </c>
      <c r="D2385" s="295" t="s">
        <v>17321</v>
      </c>
      <c r="E2385" s="295" t="s">
        <v>17783</v>
      </c>
      <c r="G2385" s="295" t="s">
        <v>168</v>
      </c>
      <c r="H2385" s="295" t="s">
        <v>1589</v>
      </c>
      <c r="I2385" s="295" t="s">
        <v>14673</v>
      </c>
      <c r="J2385" s="295" t="s">
        <v>17939</v>
      </c>
      <c r="K2385" s="295" t="s">
        <v>14674</v>
      </c>
      <c r="L2385" s="287">
        <v>5</v>
      </c>
      <c r="M2385" s="295" t="s">
        <v>171</v>
      </c>
    </row>
    <row r="2386" spans="1:13" ht="15" customHeight="1" x14ac:dyDescent="0.25">
      <c r="A2386" s="295" t="s">
        <v>16755</v>
      </c>
      <c r="B2386" s="295" t="s">
        <v>16490</v>
      </c>
      <c r="C2386" s="295" t="s">
        <v>17322</v>
      </c>
      <c r="D2386" s="295" t="s">
        <v>17080</v>
      </c>
      <c r="E2386" s="295" t="s">
        <v>17784</v>
      </c>
      <c r="G2386" s="295" t="s">
        <v>168</v>
      </c>
      <c r="H2386" s="295" t="s">
        <v>1632</v>
      </c>
      <c r="I2386" s="295" t="s">
        <v>14673</v>
      </c>
      <c r="J2386" s="295" t="s">
        <v>17939</v>
      </c>
      <c r="K2386" s="295" t="s">
        <v>14674</v>
      </c>
      <c r="L2386" s="287">
        <v>6</v>
      </c>
      <c r="M2386" s="295" t="s">
        <v>171</v>
      </c>
    </row>
    <row r="2387" spans="1:13" ht="15" customHeight="1" x14ac:dyDescent="0.25">
      <c r="A2387" s="295" t="s">
        <v>8255</v>
      </c>
      <c r="B2387" s="295" t="s">
        <v>8255</v>
      </c>
      <c r="C2387" s="295" t="s">
        <v>8256</v>
      </c>
      <c r="D2387" s="295" t="s">
        <v>8256</v>
      </c>
      <c r="E2387" s="295" t="s">
        <v>1618</v>
      </c>
      <c r="F2387" s="295" t="s">
        <v>8257</v>
      </c>
      <c r="G2387" s="295" t="s">
        <v>1594</v>
      </c>
      <c r="H2387" s="295" t="s">
        <v>1589</v>
      </c>
      <c r="I2387" s="295" t="s">
        <v>1598</v>
      </c>
      <c r="J2387" s="295" t="s">
        <v>177</v>
      </c>
      <c r="L2387" s="286">
        <v>9</v>
      </c>
      <c r="M2387" s="295" t="s">
        <v>171</v>
      </c>
    </row>
    <row r="2388" spans="1:13" ht="15" customHeight="1" x14ac:dyDescent="0.25">
      <c r="A2388" s="295" t="s">
        <v>3763</v>
      </c>
      <c r="B2388" s="295" t="s">
        <v>3763</v>
      </c>
      <c r="C2388" s="295" t="s">
        <v>3765</v>
      </c>
      <c r="D2388" s="295" t="s">
        <v>3765</v>
      </c>
      <c r="E2388" s="295" t="s">
        <v>8258</v>
      </c>
      <c r="F2388" s="295" t="s">
        <v>8259</v>
      </c>
      <c r="G2388" s="295" t="s">
        <v>168</v>
      </c>
      <c r="H2388" s="295" t="s">
        <v>1589</v>
      </c>
      <c r="I2388" s="295" t="s">
        <v>1598</v>
      </c>
      <c r="J2388" s="295" t="s">
        <v>177</v>
      </c>
      <c r="K2388" s="295" t="s">
        <v>1603</v>
      </c>
      <c r="L2388" s="286">
        <v>9</v>
      </c>
      <c r="M2388" s="295" t="s">
        <v>171</v>
      </c>
    </row>
    <row r="2389" spans="1:13" ht="15" customHeight="1" x14ac:dyDescent="0.25">
      <c r="A2389" s="295" t="s">
        <v>8261</v>
      </c>
      <c r="B2389" s="295" t="s">
        <v>8261</v>
      </c>
      <c r="C2389" s="295" t="s">
        <v>8262</v>
      </c>
      <c r="D2389" s="295" t="s">
        <v>8262</v>
      </c>
      <c r="E2389" s="295" t="s">
        <v>5564</v>
      </c>
      <c r="F2389" s="295" t="s">
        <v>8263</v>
      </c>
      <c r="G2389" s="295" t="s">
        <v>168</v>
      </c>
      <c r="H2389" s="295" t="s">
        <v>1589</v>
      </c>
      <c r="I2389" s="295" t="s">
        <v>1598</v>
      </c>
      <c r="J2389" s="295" t="s">
        <v>188</v>
      </c>
      <c r="K2389" s="295" t="s">
        <v>1603</v>
      </c>
      <c r="L2389" s="286">
        <v>2</v>
      </c>
      <c r="M2389" s="295" t="s">
        <v>171</v>
      </c>
    </row>
    <row r="2390" spans="1:13" ht="15" customHeight="1" x14ac:dyDescent="0.25">
      <c r="A2390" s="295" t="s">
        <v>8264</v>
      </c>
      <c r="B2390" s="295" t="s">
        <v>8264</v>
      </c>
      <c r="C2390" s="295" t="s">
        <v>8265</v>
      </c>
      <c r="D2390" s="295" t="s">
        <v>8265</v>
      </c>
      <c r="E2390" s="295" t="s">
        <v>2423</v>
      </c>
      <c r="F2390" s="295" t="s">
        <v>8266</v>
      </c>
      <c r="G2390" s="295" t="s">
        <v>1594</v>
      </c>
      <c r="H2390" s="295" t="s">
        <v>1589</v>
      </c>
      <c r="I2390" s="295" t="s">
        <v>1598</v>
      </c>
      <c r="J2390" s="295" t="s">
        <v>188</v>
      </c>
      <c r="L2390" s="286">
        <v>2</v>
      </c>
      <c r="M2390" s="295" t="s">
        <v>171</v>
      </c>
    </row>
    <row r="2391" spans="1:13" ht="15" customHeight="1" x14ac:dyDescent="0.25">
      <c r="A2391" s="295" t="s">
        <v>724</v>
      </c>
      <c r="B2391" s="295" t="s">
        <v>724</v>
      </c>
      <c r="C2391" s="295" t="s">
        <v>725</v>
      </c>
      <c r="D2391" s="295" t="s">
        <v>725</v>
      </c>
      <c r="E2391" s="295" t="s">
        <v>1606</v>
      </c>
      <c r="F2391" s="295" t="s">
        <v>8267</v>
      </c>
      <c r="G2391" s="295" t="s">
        <v>168</v>
      </c>
      <c r="H2391" s="295" t="s">
        <v>1589</v>
      </c>
      <c r="I2391" s="295" t="s">
        <v>1598</v>
      </c>
      <c r="J2391" s="295" t="s">
        <v>263</v>
      </c>
      <c r="K2391" s="295" t="s">
        <v>1955</v>
      </c>
      <c r="L2391" s="286">
        <v>0</v>
      </c>
      <c r="M2391" s="295" t="s">
        <v>16372</v>
      </c>
    </row>
    <row r="2392" spans="1:13" ht="15" customHeight="1" x14ac:dyDescent="0.25">
      <c r="A2392" s="295" t="s">
        <v>8268</v>
      </c>
      <c r="B2392" s="295" t="s">
        <v>8268</v>
      </c>
      <c r="C2392" s="295" t="s">
        <v>8269</v>
      </c>
      <c r="D2392" s="295" t="s">
        <v>8269</v>
      </c>
      <c r="E2392" s="295" t="s">
        <v>1606</v>
      </c>
      <c r="F2392" s="295" t="s">
        <v>8270</v>
      </c>
      <c r="G2392" s="295" t="s">
        <v>1594</v>
      </c>
      <c r="H2392" s="295" t="s">
        <v>1589</v>
      </c>
      <c r="I2392" s="295" t="s">
        <v>1598</v>
      </c>
      <c r="J2392" s="295" t="s">
        <v>263</v>
      </c>
      <c r="L2392" s="286">
        <v>0</v>
      </c>
      <c r="M2392" s="295" t="s">
        <v>16372</v>
      </c>
    </row>
    <row r="2393" spans="1:13" ht="15" customHeight="1" x14ac:dyDescent="0.25">
      <c r="A2393" s="295" t="s">
        <v>16757</v>
      </c>
      <c r="B2393" s="295" t="s">
        <v>16757</v>
      </c>
      <c r="C2393" s="295" t="s">
        <v>17324</v>
      </c>
      <c r="D2393" s="295" t="s">
        <v>17324</v>
      </c>
      <c r="E2393" s="295" t="s">
        <v>17785</v>
      </c>
      <c r="G2393" s="295" t="s">
        <v>168</v>
      </c>
      <c r="H2393" s="295" t="s">
        <v>1589</v>
      </c>
      <c r="I2393" s="295" t="s">
        <v>14673</v>
      </c>
      <c r="J2393" s="295" t="s">
        <v>17959</v>
      </c>
      <c r="K2393" s="295" t="s">
        <v>14674</v>
      </c>
      <c r="L2393" s="287">
        <v>3</v>
      </c>
      <c r="M2393" s="295" t="s">
        <v>171</v>
      </c>
    </row>
    <row r="2394" spans="1:13" ht="15" customHeight="1" x14ac:dyDescent="0.25">
      <c r="A2394" s="295" t="s">
        <v>16756</v>
      </c>
      <c r="B2394" s="295" t="s">
        <v>16756</v>
      </c>
      <c r="C2394" s="295" t="s">
        <v>17323</v>
      </c>
      <c r="D2394" s="295" t="s">
        <v>17323</v>
      </c>
      <c r="G2394" s="295" t="s">
        <v>1594</v>
      </c>
      <c r="H2394" s="295" t="s">
        <v>1589</v>
      </c>
      <c r="I2394" s="295" t="s">
        <v>14673</v>
      </c>
      <c r="J2394" s="295" t="s">
        <v>17959</v>
      </c>
      <c r="K2394" s="295" t="s">
        <v>14674</v>
      </c>
      <c r="L2394" s="287">
        <v>3</v>
      </c>
      <c r="M2394" s="295" t="s">
        <v>171</v>
      </c>
    </row>
    <row r="2395" spans="1:13" ht="15" customHeight="1" x14ac:dyDescent="0.25">
      <c r="A2395" s="295" t="s">
        <v>728</v>
      </c>
      <c r="B2395" s="295" t="s">
        <v>728</v>
      </c>
      <c r="C2395" s="295" t="s">
        <v>729</v>
      </c>
      <c r="D2395" s="295" t="s">
        <v>729</v>
      </c>
      <c r="E2395" s="295" t="s">
        <v>1606</v>
      </c>
      <c r="F2395" s="295" t="s">
        <v>8271</v>
      </c>
      <c r="G2395" s="295" t="s">
        <v>168</v>
      </c>
      <c r="H2395" s="295" t="s">
        <v>1589</v>
      </c>
      <c r="I2395" s="295" t="s">
        <v>1598</v>
      </c>
      <c r="J2395" s="295" t="s">
        <v>177</v>
      </c>
      <c r="K2395" s="295" t="s">
        <v>1603</v>
      </c>
      <c r="L2395" s="286">
        <v>5</v>
      </c>
      <c r="M2395" s="295" t="s">
        <v>171</v>
      </c>
    </row>
    <row r="2396" spans="1:13" ht="15" customHeight="1" x14ac:dyDescent="0.25">
      <c r="A2396" s="295" t="s">
        <v>8272</v>
      </c>
      <c r="B2396" s="295" t="s">
        <v>8272</v>
      </c>
      <c r="C2396" s="295" t="s">
        <v>8273</v>
      </c>
      <c r="D2396" s="295" t="s">
        <v>8273</v>
      </c>
      <c r="E2396" s="295" t="s">
        <v>1618</v>
      </c>
      <c r="F2396" s="295" t="s">
        <v>8274</v>
      </c>
      <c r="G2396" s="295" t="s">
        <v>168</v>
      </c>
      <c r="H2396" s="295" t="s">
        <v>1589</v>
      </c>
      <c r="I2396" s="295" t="s">
        <v>1598</v>
      </c>
      <c r="J2396" s="295" t="s">
        <v>177</v>
      </c>
      <c r="K2396" s="295" t="s">
        <v>1603</v>
      </c>
      <c r="L2396" s="286">
        <v>0</v>
      </c>
      <c r="M2396" s="295" t="s">
        <v>16372</v>
      </c>
    </row>
    <row r="2397" spans="1:13" ht="15" customHeight="1" x14ac:dyDescent="0.25">
      <c r="A2397" s="295" t="s">
        <v>8275</v>
      </c>
      <c r="B2397" s="295" t="s">
        <v>8275</v>
      </c>
      <c r="C2397" s="295" t="s">
        <v>8276</v>
      </c>
      <c r="D2397" s="295" t="s">
        <v>8276</v>
      </c>
      <c r="E2397" s="295" t="s">
        <v>1606</v>
      </c>
      <c r="F2397" s="295" t="s">
        <v>1706</v>
      </c>
      <c r="G2397" s="295" t="s">
        <v>1594</v>
      </c>
      <c r="H2397" s="295" t="s">
        <v>1589</v>
      </c>
      <c r="I2397" s="295" t="s">
        <v>1598</v>
      </c>
      <c r="J2397" s="295" t="s">
        <v>177</v>
      </c>
      <c r="L2397" s="286">
        <v>3</v>
      </c>
      <c r="M2397" s="295" t="s">
        <v>171</v>
      </c>
    </row>
    <row r="2398" spans="1:13" ht="15" customHeight="1" x14ac:dyDescent="0.25">
      <c r="A2398" s="295" t="s">
        <v>5688</v>
      </c>
      <c r="B2398" s="295" t="s">
        <v>5688</v>
      </c>
      <c r="C2398" s="295" t="s">
        <v>5690</v>
      </c>
      <c r="D2398" s="295" t="s">
        <v>5690</v>
      </c>
      <c r="E2398" s="295" t="s">
        <v>2378</v>
      </c>
      <c r="F2398" s="295" t="s">
        <v>8277</v>
      </c>
      <c r="G2398" s="295" t="s">
        <v>168</v>
      </c>
      <c r="H2398" s="295" t="s">
        <v>1589</v>
      </c>
      <c r="I2398" s="295" t="s">
        <v>1598</v>
      </c>
      <c r="J2398" s="295" t="s">
        <v>5693</v>
      </c>
      <c r="K2398" s="295" t="s">
        <v>1603</v>
      </c>
      <c r="L2398" s="286">
        <v>9</v>
      </c>
      <c r="M2398" s="295" t="s">
        <v>171</v>
      </c>
    </row>
    <row r="2399" spans="1:13" ht="15" customHeight="1" x14ac:dyDescent="0.25">
      <c r="A2399" s="295" t="s">
        <v>5695</v>
      </c>
      <c r="B2399" s="295" t="s">
        <v>5695</v>
      </c>
      <c r="C2399" s="295" t="s">
        <v>5697</v>
      </c>
      <c r="D2399" s="295" t="s">
        <v>5697</v>
      </c>
      <c r="E2399" s="295" t="s">
        <v>3579</v>
      </c>
      <c r="F2399" s="295" t="s">
        <v>5699</v>
      </c>
      <c r="G2399" s="295" t="s">
        <v>168</v>
      </c>
      <c r="H2399" s="295" t="s">
        <v>1589</v>
      </c>
      <c r="I2399" s="295" t="s">
        <v>1598</v>
      </c>
      <c r="J2399" s="295" t="s">
        <v>5693</v>
      </c>
      <c r="K2399" s="295" t="s">
        <v>1603</v>
      </c>
      <c r="L2399" s="286">
        <v>5</v>
      </c>
      <c r="M2399" s="295" t="s">
        <v>171</v>
      </c>
    </row>
    <row r="2400" spans="1:13" ht="15" customHeight="1" x14ac:dyDescent="0.25">
      <c r="A2400" s="295" t="s">
        <v>5701</v>
      </c>
      <c r="B2400" s="295" t="s">
        <v>5701</v>
      </c>
      <c r="C2400" s="295" t="s">
        <v>5703</v>
      </c>
      <c r="D2400" s="295" t="s">
        <v>5703</v>
      </c>
      <c r="E2400" s="295" t="s">
        <v>2801</v>
      </c>
      <c r="F2400" s="295" t="s">
        <v>5705</v>
      </c>
      <c r="G2400" s="295" t="s">
        <v>168</v>
      </c>
      <c r="H2400" s="295" t="s">
        <v>1589</v>
      </c>
      <c r="I2400" s="295" t="s">
        <v>1598</v>
      </c>
      <c r="J2400" s="295" t="s">
        <v>5693</v>
      </c>
      <c r="K2400" s="295" t="s">
        <v>1603</v>
      </c>
      <c r="L2400" s="286">
        <v>7</v>
      </c>
      <c r="M2400" s="295" t="s">
        <v>171</v>
      </c>
    </row>
    <row r="2401" spans="1:13" ht="15" customHeight="1" x14ac:dyDescent="0.25">
      <c r="A2401" s="295" t="s">
        <v>8278</v>
      </c>
      <c r="B2401" s="295" t="s">
        <v>8278</v>
      </c>
      <c r="C2401" s="295" t="s">
        <v>730</v>
      </c>
      <c r="D2401" s="295" t="s">
        <v>730</v>
      </c>
      <c r="E2401" s="295" t="s">
        <v>1592</v>
      </c>
      <c r="F2401" s="295" t="s">
        <v>8279</v>
      </c>
      <c r="G2401" s="295" t="s">
        <v>1594</v>
      </c>
      <c r="H2401" s="295" t="s">
        <v>1589</v>
      </c>
      <c r="I2401" s="295" t="s">
        <v>1598</v>
      </c>
      <c r="J2401" s="295" t="s">
        <v>5693</v>
      </c>
      <c r="L2401" s="286">
        <v>7</v>
      </c>
      <c r="M2401" s="295" t="s">
        <v>171</v>
      </c>
    </row>
    <row r="2402" spans="1:13" ht="15" customHeight="1" x14ac:dyDescent="0.25">
      <c r="A2402" s="295" t="s">
        <v>8280</v>
      </c>
      <c r="B2402" s="295" t="s">
        <v>8280</v>
      </c>
      <c r="C2402" s="295" t="s">
        <v>8281</v>
      </c>
      <c r="D2402" s="295" t="s">
        <v>8281</v>
      </c>
      <c r="E2402" s="295" t="s">
        <v>1606</v>
      </c>
      <c r="F2402" s="295" t="s">
        <v>8282</v>
      </c>
      <c r="G2402" s="295" t="s">
        <v>168</v>
      </c>
      <c r="H2402" s="295" t="s">
        <v>1589</v>
      </c>
      <c r="I2402" s="295" t="s">
        <v>1598</v>
      </c>
      <c r="J2402" s="295" t="s">
        <v>177</v>
      </c>
      <c r="K2402" s="295" t="s">
        <v>1603</v>
      </c>
      <c r="L2402" s="286">
        <v>7</v>
      </c>
      <c r="M2402" s="295" t="s">
        <v>171</v>
      </c>
    </row>
    <row r="2403" spans="1:13" ht="15" customHeight="1" x14ac:dyDescent="0.25">
      <c r="A2403" s="295" t="s">
        <v>726</v>
      </c>
      <c r="B2403" s="295" t="s">
        <v>726</v>
      </c>
      <c r="C2403" s="295" t="s">
        <v>727</v>
      </c>
      <c r="D2403" s="295" t="s">
        <v>727</v>
      </c>
      <c r="E2403" s="295" t="s">
        <v>1606</v>
      </c>
      <c r="F2403" s="295" t="s">
        <v>8283</v>
      </c>
      <c r="G2403" s="295" t="s">
        <v>168</v>
      </c>
      <c r="H2403" s="295" t="s">
        <v>1589</v>
      </c>
      <c r="I2403" s="295" t="s">
        <v>1598</v>
      </c>
      <c r="J2403" s="295" t="s">
        <v>177</v>
      </c>
      <c r="K2403" s="295" t="s">
        <v>1603</v>
      </c>
      <c r="L2403" s="286">
        <v>0</v>
      </c>
      <c r="M2403" s="295" t="s">
        <v>16372</v>
      </c>
    </row>
    <row r="2404" spans="1:13" ht="15" customHeight="1" x14ac:dyDescent="0.25">
      <c r="A2404" s="295" t="s">
        <v>8284</v>
      </c>
      <c r="B2404" s="295" t="s">
        <v>8284</v>
      </c>
      <c r="C2404" s="295" t="s">
        <v>8285</v>
      </c>
      <c r="D2404" s="295" t="s">
        <v>8285</v>
      </c>
      <c r="E2404" s="295" t="s">
        <v>1606</v>
      </c>
      <c r="F2404" s="295" t="s">
        <v>8286</v>
      </c>
      <c r="G2404" s="295" t="s">
        <v>168</v>
      </c>
      <c r="H2404" s="295" t="s">
        <v>1589</v>
      </c>
      <c r="I2404" s="295" t="s">
        <v>1598</v>
      </c>
      <c r="J2404" s="295" t="s">
        <v>177</v>
      </c>
      <c r="K2404" s="295" t="s">
        <v>1603</v>
      </c>
      <c r="L2404" s="286">
        <v>4</v>
      </c>
      <c r="M2404" s="295" t="s">
        <v>171</v>
      </c>
    </row>
    <row r="2405" spans="1:13" ht="15" customHeight="1" x14ac:dyDescent="0.25">
      <c r="A2405" s="295" t="s">
        <v>8287</v>
      </c>
      <c r="B2405" s="295" t="s">
        <v>8287</v>
      </c>
      <c r="C2405" s="295" t="s">
        <v>8288</v>
      </c>
      <c r="D2405" s="295" t="s">
        <v>8288</v>
      </c>
      <c r="E2405" s="295" t="s">
        <v>1606</v>
      </c>
      <c r="F2405" s="295" t="s">
        <v>8289</v>
      </c>
      <c r="G2405" s="295" t="s">
        <v>168</v>
      </c>
      <c r="H2405" s="295" t="s">
        <v>1589</v>
      </c>
      <c r="I2405" s="295" t="s">
        <v>1598</v>
      </c>
      <c r="J2405" s="295" t="s">
        <v>177</v>
      </c>
      <c r="K2405" s="295" t="s">
        <v>1603</v>
      </c>
      <c r="L2405" s="286">
        <v>5</v>
      </c>
      <c r="M2405" s="295" t="s">
        <v>171</v>
      </c>
    </row>
    <row r="2406" spans="1:13" ht="15" customHeight="1" x14ac:dyDescent="0.25">
      <c r="A2406" s="295" t="s">
        <v>8290</v>
      </c>
      <c r="B2406" s="295" t="s">
        <v>8290</v>
      </c>
      <c r="C2406" s="295" t="s">
        <v>8291</v>
      </c>
      <c r="D2406" s="295" t="s">
        <v>8291</v>
      </c>
      <c r="E2406" s="295" t="s">
        <v>1606</v>
      </c>
      <c r="F2406" s="295" t="s">
        <v>8292</v>
      </c>
      <c r="G2406" s="295" t="s">
        <v>168</v>
      </c>
      <c r="H2406" s="295" t="s">
        <v>1589</v>
      </c>
      <c r="I2406" s="295" t="s">
        <v>1598</v>
      </c>
      <c r="J2406" s="295" t="s">
        <v>177</v>
      </c>
      <c r="K2406" s="295" t="s">
        <v>1603</v>
      </c>
      <c r="L2406" s="286">
        <v>6</v>
      </c>
      <c r="M2406" s="295" t="s">
        <v>171</v>
      </c>
    </row>
    <row r="2407" spans="1:13" ht="15" customHeight="1" x14ac:dyDescent="0.25">
      <c r="A2407" s="295" t="s">
        <v>8293</v>
      </c>
      <c r="B2407" s="295" t="s">
        <v>8293</v>
      </c>
      <c r="C2407" s="295" t="s">
        <v>8294</v>
      </c>
      <c r="D2407" s="295" t="s">
        <v>8294</v>
      </c>
      <c r="E2407" s="295" t="s">
        <v>8295</v>
      </c>
      <c r="F2407" s="295" t="s">
        <v>8296</v>
      </c>
      <c r="G2407" s="295" t="s">
        <v>168</v>
      </c>
      <c r="H2407" s="295" t="s">
        <v>1589</v>
      </c>
      <c r="I2407" s="295" t="s">
        <v>1598</v>
      </c>
      <c r="J2407" s="295" t="s">
        <v>177</v>
      </c>
      <c r="K2407" s="295" t="s">
        <v>1603</v>
      </c>
      <c r="L2407" s="286">
        <v>0</v>
      </c>
      <c r="M2407" s="295" t="s">
        <v>16372</v>
      </c>
    </row>
    <row r="2408" spans="1:13" ht="15" customHeight="1" x14ac:dyDescent="0.25">
      <c r="A2408" s="295" t="s">
        <v>8297</v>
      </c>
      <c r="B2408" s="295" t="s">
        <v>8297</v>
      </c>
      <c r="C2408" s="295" t="s">
        <v>8298</v>
      </c>
      <c r="D2408" s="295" t="s">
        <v>8298</v>
      </c>
      <c r="E2408" s="295" t="s">
        <v>8299</v>
      </c>
      <c r="F2408" s="295" t="s">
        <v>8300</v>
      </c>
      <c r="G2408" s="295" t="s">
        <v>168</v>
      </c>
      <c r="H2408" s="295" t="s">
        <v>1589</v>
      </c>
      <c r="I2408" s="295" t="s">
        <v>1598</v>
      </c>
      <c r="J2408" s="295" t="s">
        <v>177</v>
      </c>
      <c r="K2408" s="295" t="s">
        <v>1603</v>
      </c>
      <c r="L2408" s="286">
        <v>0</v>
      </c>
      <c r="M2408" s="295" t="s">
        <v>16372</v>
      </c>
    </row>
    <row r="2409" spans="1:13" ht="15" customHeight="1" x14ac:dyDescent="0.25">
      <c r="A2409" s="295" t="s">
        <v>8301</v>
      </c>
      <c r="B2409" s="295" t="s">
        <v>8301</v>
      </c>
      <c r="C2409" s="295" t="s">
        <v>8302</v>
      </c>
      <c r="D2409" s="295" t="s">
        <v>8302</v>
      </c>
      <c r="E2409" s="295" t="s">
        <v>1696</v>
      </c>
      <c r="F2409" s="295" t="s">
        <v>8303</v>
      </c>
      <c r="G2409" s="295" t="s">
        <v>168</v>
      </c>
      <c r="H2409" s="295" t="s">
        <v>1589</v>
      </c>
      <c r="I2409" s="295" t="s">
        <v>1598</v>
      </c>
      <c r="J2409" s="295" t="s">
        <v>177</v>
      </c>
      <c r="K2409" s="295" t="s">
        <v>1603</v>
      </c>
      <c r="L2409" s="286">
        <v>0</v>
      </c>
      <c r="M2409" s="295" t="s">
        <v>16372</v>
      </c>
    </row>
    <row r="2410" spans="1:13" ht="15" customHeight="1" x14ac:dyDescent="0.25">
      <c r="A2410" s="295" t="s">
        <v>8304</v>
      </c>
      <c r="B2410" s="295" t="s">
        <v>8304</v>
      </c>
      <c r="C2410" s="295" t="s">
        <v>8305</v>
      </c>
      <c r="D2410" s="295" t="s">
        <v>8305</v>
      </c>
      <c r="E2410" s="295" t="s">
        <v>2665</v>
      </c>
      <c r="F2410" s="295" t="s">
        <v>8306</v>
      </c>
      <c r="G2410" s="295" t="s">
        <v>168</v>
      </c>
      <c r="H2410" s="295" t="s">
        <v>1589</v>
      </c>
      <c r="I2410" s="295" t="s">
        <v>1598</v>
      </c>
      <c r="J2410" s="295" t="s">
        <v>177</v>
      </c>
      <c r="K2410" s="295" t="s">
        <v>1603</v>
      </c>
      <c r="L2410" s="286">
        <v>0</v>
      </c>
      <c r="M2410" s="295" t="s">
        <v>16372</v>
      </c>
    </row>
    <row r="2411" spans="1:13" ht="15" customHeight="1" x14ac:dyDescent="0.25">
      <c r="A2411" s="295" t="s">
        <v>8307</v>
      </c>
      <c r="B2411" s="295" t="s">
        <v>8307</v>
      </c>
      <c r="C2411" s="295" t="s">
        <v>8308</v>
      </c>
      <c r="D2411" s="295" t="s">
        <v>8308</v>
      </c>
      <c r="E2411" s="295" t="s">
        <v>1606</v>
      </c>
      <c r="F2411" s="295" t="s">
        <v>8309</v>
      </c>
      <c r="G2411" s="295" t="s">
        <v>1594</v>
      </c>
      <c r="H2411" s="295" t="s">
        <v>1589</v>
      </c>
      <c r="I2411" s="295" t="s">
        <v>1598</v>
      </c>
      <c r="J2411" s="295" t="s">
        <v>177</v>
      </c>
      <c r="L2411" s="286">
        <v>5</v>
      </c>
      <c r="M2411" s="295" t="s">
        <v>171</v>
      </c>
    </row>
    <row r="2412" spans="1:13" ht="15" customHeight="1" x14ac:dyDescent="0.25">
      <c r="A2412" s="295" t="s">
        <v>8310</v>
      </c>
      <c r="B2412" s="295" t="s">
        <v>8310</v>
      </c>
      <c r="C2412" s="295" t="s">
        <v>8311</v>
      </c>
      <c r="D2412" s="295" t="s">
        <v>8311</v>
      </c>
      <c r="E2412" s="295" t="s">
        <v>1606</v>
      </c>
      <c r="F2412" s="295" t="s">
        <v>8309</v>
      </c>
      <c r="G2412" s="295" t="s">
        <v>1594</v>
      </c>
      <c r="H2412" s="295" t="s">
        <v>1589</v>
      </c>
      <c r="I2412" s="295" t="s">
        <v>1598</v>
      </c>
      <c r="J2412" s="295" t="s">
        <v>177</v>
      </c>
      <c r="L2412" s="286">
        <v>0</v>
      </c>
      <c r="M2412" s="295" t="s">
        <v>16372</v>
      </c>
    </row>
    <row r="2413" spans="1:13" ht="15" customHeight="1" x14ac:dyDescent="0.25">
      <c r="A2413" s="295" t="s">
        <v>8312</v>
      </c>
      <c r="B2413" s="295" t="s">
        <v>8312</v>
      </c>
      <c r="C2413" s="295" t="s">
        <v>8313</v>
      </c>
      <c r="D2413" s="295" t="s">
        <v>8313</v>
      </c>
      <c r="E2413" s="295" t="s">
        <v>1606</v>
      </c>
      <c r="F2413" s="295" t="s">
        <v>8314</v>
      </c>
      <c r="G2413" s="295" t="s">
        <v>168</v>
      </c>
      <c r="H2413" s="295" t="s">
        <v>1589</v>
      </c>
      <c r="I2413" s="295" t="s">
        <v>1598</v>
      </c>
      <c r="J2413" s="295" t="s">
        <v>177</v>
      </c>
      <c r="K2413" s="295" t="s">
        <v>1603</v>
      </c>
      <c r="L2413" s="286">
        <v>4</v>
      </c>
      <c r="M2413" s="295" t="s">
        <v>171</v>
      </c>
    </row>
    <row r="2414" spans="1:13" ht="15" customHeight="1" x14ac:dyDescent="0.25">
      <c r="A2414" s="295" t="s">
        <v>8315</v>
      </c>
      <c r="B2414" s="295" t="s">
        <v>8315</v>
      </c>
      <c r="C2414" s="295" t="s">
        <v>8316</v>
      </c>
      <c r="D2414" s="295" t="s">
        <v>8316</v>
      </c>
      <c r="E2414" s="295" t="s">
        <v>1606</v>
      </c>
      <c r="F2414" s="295" t="s">
        <v>8317</v>
      </c>
      <c r="G2414" s="295" t="s">
        <v>168</v>
      </c>
      <c r="H2414" s="295" t="s">
        <v>1589</v>
      </c>
      <c r="I2414" s="295" t="s">
        <v>1598</v>
      </c>
      <c r="J2414" s="295" t="s">
        <v>177</v>
      </c>
      <c r="K2414" s="295" t="s">
        <v>1603</v>
      </c>
      <c r="L2414" s="286">
        <v>0</v>
      </c>
      <c r="M2414" s="295" t="s">
        <v>16372</v>
      </c>
    </row>
    <row r="2415" spans="1:13" ht="15" customHeight="1" x14ac:dyDescent="0.25">
      <c r="A2415" s="295" t="s">
        <v>8318</v>
      </c>
      <c r="B2415" s="295" t="s">
        <v>8318</v>
      </c>
      <c r="C2415" s="295" t="s">
        <v>733</v>
      </c>
      <c r="D2415" s="295" t="s">
        <v>733</v>
      </c>
      <c r="E2415" s="295" t="s">
        <v>8319</v>
      </c>
      <c r="F2415" s="295" t="s">
        <v>8320</v>
      </c>
      <c r="G2415" s="295" t="s">
        <v>1702</v>
      </c>
      <c r="H2415" s="295" t="s">
        <v>1589</v>
      </c>
      <c r="I2415" s="295" t="s">
        <v>1598</v>
      </c>
      <c r="J2415" s="295" t="s">
        <v>177</v>
      </c>
      <c r="K2415" s="295" t="s">
        <v>1603</v>
      </c>
      <c r="L2415" s="286">
        <v>0</v>
      </c>
      <c r="M2415" s="295" t="s">
        <v>16372</v>
      </c>
    </row>
    <row r="2416" spans="1:13" ht="15" customHeight="1" x14ac:dyDescent="0.25">
      <c r="A2416" s="295" t="s">
        <v>3263</v>
      </c>
      <c r="B2416" s="295" t="s">
        <v>3259</v>
      </c>
      <c r="C2416" s="295" t="s">
        <v>8321</v>
      </c>
      <c r="D2416" s="295" t="s">
        <v>3260</v>
      </c>
      <c r="E2416" s="295" t="s">
        <v>8322</v>
      </c>
      <c r="F2416" s="295" t="s">
        <v>3262</v>
      </c>
      <c r="G2416" s="295" t="s">
        <v>168</v>
      </c>
      <c r="H2416" s="295" t="s">
        <v>1632</v>
      </c>
      <c r="I2416" s="295" t="s">
        <v>1714</v>
      </c>
      <c r="J2416" s="295" t="s">
        <v>174</v>
      </c>
      <c r="K2416" s="295" t="s">
        <v>1892</v>
      </c>
      <c r="L2416" s="286">
        <v>0</v>
      </c>
      <c r="M2416" s="295" t="s">
        <v>16372</v>
      </c>
    </row>
    <row r="2417" spans="1:13" ht="15" customHeight="1" x14ac:dyDescent="0.25">
      <c r="A2417" s="295" t="s">
        <v>3267</v>
      </c>
      <c r="B2417" s="295" t="s">
        <v>3264</v>
      </c>
      <c r="C2417" s="295" t="s">
        <v>8323</v>
      </c>
      <c r="D2417" s="295" t="s">
        <v>3265</v>
      </c>
      <c r="E2417" s="295" t="s">
        <v>8324</v>
      </c>
      <c r="F2417" s="295" t="s">
        <v>8325</v>
      </c>
      <c r="G2417" s="295" t="s">
        <v>1594</v>
      </c>
      <c r="H2417" s="295" t="s">
        <v>1632</v>
      </c>
      <c r="I2417" s="295" t="s">
        <v>1714</v>
      </c>
      <c r="J2417" s="295" t="s">
        <v>174</v>
      </c>
      <c r="L2417" s="286">
        <v>0</v>
      </c>
      <c r="M2417" s="295" t="s">
        <v>16372</v>
      </c>
    </row>
    <row r="2418" spans="1:13" ht="15" customHeight="1" x14ac:dyDescent="0.25">
      <c r="A2418" s="295" t="s">
        <v>8326</v>
      </c>
      <c r="B2418" s="295" t="s">
        <v>8326</v>
      </c>
      <c r="C2418" s="295" t="s">
        <v>8327</v>
      </c>
      <c r="D2418" s="295" t="s">
        <v>8327</v>
      </c>
      <c r="E2418" s="295" t="s">
        <v>8328</v>
      </c>
      <c r="F2418" s="295" t="s">
        <v>8329</v>
      </c>
      <c r="G2418" s="295" t="s">
        <v>1676</v>
      </c>
      <c r="H2418" s="295" t="s">
        <v>1589</v>
      </c>
      <c r="I2418" s="295" t="s">
        <v>1598</v>
      </c>
      <c r="J2418" s="295" t="s">
        <v>177</v>
      </c>
      <c r="K2418" s="295" t="s">
        <v>1603</v>
      </c>
      <c r="L2418" s="287">
        <v>4</v>
      </c>
      <c r="M2418" s="295" t="s">
        <v>171</v>
      </c>
    </row>
    <row r="2419" spans="1:13" ht="15" customHeight="1" x14ac:dyDescent="0.25">
      <c r="A2419" s="295" t="s">
        <v>8330</v>
      </c>
      <c r="B2419" s="295" t="s">
        <v>8330</v>
      </c>
      <c r="C2419" s="295" t="s">
        <v>8331</v>
      </c>
      <c r="D2419" s="295" t="s">
        <v>8331</v>
      </c>
      <c r="E2419" s="295" t="s">
        <v>8328</v>
      </c>
      <c r="F2419" s="295" t="s">
        <v>8332</v>
      </c>
      <c r="G2419" s="295" t="s">
        <v>1678</v>
      </c>
      <c r="H2419" s="295" t="s">
        <v>1589</v>
      </c>
      <c r="I2419" s="295" t="s">
        <v>1598</v>
      </c>
      <c r="J2419" s="295" t="s">
        <v>177</v>
      </c>
      <c r="K2419" s="295" t="s">
        <v>1603</v>
      </c>
      <c r="L2419" s="286">
        <v>4</v>
      </c>
      <c r="M2419" s="295" t="s">
        <v>171</v>
      </c>
    </row>
    <row r="2420" spans="1:13" ht="15" customHeight="1" x14ac:dyDescent="0.25">
      <c r="A2420" s="295" t="s">
        <v>8333</v>
      </c>
      <c r="B2420" s="295" t="s">
        <v>8333</v>
      </c>
      <c r="C2420" s="295" t="s">
        <v>8334</v>
      </c>
      <c r="D2420" s="295" t="s">
        <v>8334</v>
      </c>
      <c r="E2420" s="295" t="s">
        <v>8335</v>
      </c>
      <c r="F2420" s="295" t="s">
        <v>8336</v>
      </c>
      <c r="G2420" s="295" t="s">
        <v>1678</v>
      </c>
      <c r="H2420" s="295" t="s">
        <v>1589</v>
      </c>
      <c r="I2420" s="295" t="s">
        <v>1598</v>
      </c>
      <c r="J2420" s="295" t="s">
        <v>177</v>
      </c>
      <c r="K2420" s="295" t="s">
        <v>1603</v>
      </c>
      <c r="L2420" s="286">
        <v>3</v>
      </c>
      <c r="M2420" s="295" t="s">
        <v>171</v>
      </c>
    </row>
    <row r="2421" spans="1:13" ht="15" customHeight="1" x14ac:dyDescent="0.25">
      <c r="A2421" s="295" t="s">
        <v>8337</v>
      </c>
      <c r="B2421" s="295" t="s">
        <v>8337</v>
      </c>
      <c r="C2421" s="295" t="s">
        <v>8338</v>
      </c>
      <c r="D2421" s="295" t="s">
        <v>8338</v>
      </c>
      <c r="E2421" s="295" t="s">
        <v>2423</v>
      </c>
      <c r="F2421" s="295" t="s">
        <v>8339</v>
      </c>
      <c r="G2421" s="295" t="s">
        <v>1594</v>
      </c>
      <c r="H2421" s="295" t="s">
        <v>1589</v>
      </c>
      <c r="I2421" s="295" t="s">
        <v>1598</v>
      </c>
      <c r="J2421" s="295" t="s">
        <v>177</v>
      </c>
      <c r="L2421" s="286">
        <v>4</v>
      </c>
      <c r="M2421" s="295" t="s">
        <v>171</v>
      </c>
    </row>
    <row r="2422" spans="1:13" ht="15" customHeight="1" x14ac:dyDescent="0.25">
      <c r="A2422" s="295" t="s">
        <v>8340</v>
      </c>
      <c r="B2422" s="295" t="s">
        <v>8340</v>
      </c>
      <c r="C2422" s="295" t="s">
        <v>8341</v>
      </c>
      <c r="D2422" s="295" t="s">
        <v>8341</v>
      </c>
      <c r="E2422" s="295" t="s">
        <v>3661</v>
      </c>
      <c r="F2422" s="295" t="s">
        <v>8342</v>
      </c>
      <c r="G2422" s="295" t="s">
        <v>168</v>
      </c>
      <c r="H2422" s="295" t="s">
        <v>1589</v>
      </c>
      <c r="I2422" s="295" t="s">
        <v>1598</v>
      </c>
      <c r="J2422" s="295" t="s">
        <v>232</v>
      </c>
      <c r="K2422" s="295" t="s">
        <v>1603</v>
      </c>
      <c r="L2422" s="286">
        <v>0</v>
      </c>
      <c r="M2422" s="295" t="s">
        <v>16372</v>
      </c>
    </row>
    <row r="2423" spans="1:13" ht="15" customHeight="1" x14ac:dyDescent="0.25">
      <c r="A2423" s="295" t="s">
        <v>8343</v>
      </c>
      <c r="B2423" s="295" t="s">
        <v>8343</v>
      </c>
      <c r="C2423" s="295" t="s">
        <v>8344</v>
      </c>
      <c r="D2423" s="295" t="s">
        <v>8344</v>
      </c>
      <c r="E2423" s="295" t="s">
        <v>1606</v>
      </c>
      <c r="F2423" s="295" t="s">
        <v>8345</v>
      </c>
      <c r="G2423" s="295" t="s">
        <v>168</v>
      </c>
      <c r="H2423" s="295" t="s">
        <v>1589</v>
      </c>
      <c r="I2423" s="295" t="s">
        <v>1598</v>
      </c>
      <c r="J2423" s="295" t="s">
        <v>232</v>
      </c>
      <c r="K2423" s="295" t="s">
        <v>1603</v>
      </c>
      <c r="L2423" s="286">
        <v>0</v>
      </c>
      <c r="M2423" s="295" t="s">
        <v>16372</v>
      </c>
    </row>
    <row r="2424" spans="1:13" ht="15" customHeight="1" x14ac:dyDescent="0.25">
      <c r="A2424" s="295" t="s">
        <v>8346</v>
      </c>
      <c r="B2424" s="295" t="s">
        <v>8346</v>
      </c>
      <c r="C2424" s="295" t="s">
        <v>8347</v>
      </c>
      <c r="D2424" s="295" t="s">
        <v>8347</v>
      </c>
      <c r="E2424" s="295" t="s">
        <v>1606</v>
      </c>
      <c r="F2424" s="295" t="s">
        <v>8348</v>
      </c>
      <c r="G2424" s="295" t="s">
        <v>168</v>
      </c>
      <c r="H2424" s="295" t="s">
        <v>1589</v>
      </c>
      <c r="I2424" s="295" t="s">
        <v>1598</v>
      </c>
      <c r="J2424" s="295" t="s">
        <v>232</v>
      </c>
      <c r="K2424" s="295" t="s">
        <v>1603</v>
      </c>
      <c r="L2424" s="286">
        <v>0</v>
      </c>
      <c r="M2424" s="295" t="s">
        <v>16372</v>
      </c>
    </row>
    <row r="2425" spans="1:13" ht="15" customHeight="1" x14ac:dyDescent="0.25">
      <c r="A2425" s="295" t="s">
        <v>8349</v>
      </c>
      <c r="B2425" s="295" t="s">
        <v>8349</v>
      </c>
      <c r="C2425" s="295" t="s">
        <v>8350</v>
      </c>
      <c r="D2425" s="295" t="s">
        <v>8350</v>
      </c>
      <c r="E2425" s="295" t="s">
        <v>1606</v>
      </c>
      <c r="F2425" s="295" t="s">
        <v>8351</v>
      </c>
      <c r="G2425" s="295" t="s">
        <v>1594</v>
      </c>
      <c r="H2425" s="295" t="s">
        <v>1589</v>
      </c>
      <c r="I2425" s="295" t="s">
        <v>1598</v>
      </c>
      <c r="J2425" s="295" t="s">
        <v>232</v>
      </c>
      <c r="L2425" s="286">
        <v>0</v>
      </c>
      <c r="M2425" s="295" t="s">
        <v>16372</v>
      </c>
    </row>
    <row r="2426" spans="1:13" ht="15" customHeight="1" x14ac:dyDescent="0.25">
      <c r="A2426" s="295" t="s">
        <v>8352</v>
      </c>
      <c r="B2426" s="295" t="s">
        <v>8352</v>
      </c>
      <c r="C2426" s="295" t="s">
        <v>8353</v>
      </c>
      <c r="D2426" s="295" t="s">
        <v>8353</v>
      </c>
      <c r="E2426" s="295" t="s">
        <v>1606</v>
      </c>
      <c r="F2426" s="295" t="s">
        <v>8354</v>
      </c>
      <c r="G2426" s="295" t="s">
        <v>1594</v>
      </c>
      <c r="H2426" s="295" t="s">
        <v>1589</v>
      </c>
      <c r="I2426" s="295" t="s">
        <v>1598</v>
      </c>
      <c r="J2426" s="295" t="s">
        <v>180</v>
      </c>
      <c r="L2426" s="286">
        <v>0</v>
      </c>
      <c r="M2426" s="295" t="s">
        <v>16372</v>
      </c>
    </row>
    <row r="2427" spans="1:13" ht="15" customHeight="1" x14ac:dyDescent="0.25">
      <c r="A2427" s="295" t="s">
        <v>8355</v>
      </c>
      <c r="B2427" s="295" t="s">
        <v>8355</v>
      </c>
      <c r="C2427" s="295" t="s">
        <v>8356</v>
      </c>
      <c r="D2427" s="295" t="s">
        <v>8356</v>
      </c>
      <c r="E2427" s="295" t="s">
        <v>1606</v>
      </c>
      <c r="F2427" s="295" t="s">
        <v>8357</v>
      </c>
      <c r="G2427" s="295" t="s">
        <v>168</v>
      </c>
      <c r="H2427" s="295" t="s">
        <v>1589</v>
      </c>
      <c r="I2427" s="295" t="s">
        <v>1598</v>
      </c>
      <c r="J2427" s="295" t="s">
        <v>180</v>
      </c>
      <c r="K2427" s="295" t="s">
        <v>1603</v>
      </c>
      <c r="L2427" s="286">
        <v>0</v>
      </c>
      <c r="M2427" s="295" t="s">
        <v>16372</v>
      </c>
    </row>
    <row r="2428" spans="1:13" ht="15" customHeight="1" x14ac:dyDescent="0.25">
      <c r="A2428" s="295" t="s">
        <v>16758</v>
      </c>
      <c r="B2428" s="295" t="s">
        <v>16685</v>
      </c>
      <c r="C2428" s="295" t="s">
        <v>17325</v>
      </c>
      <c r="D2428" s="295" t="s">
        <v>17252</v>
      </c>
      <c r="E2428" s="295" t="s">
        <v>17786</v>
      </c>
      <c r="G2428" s="295" t="s">
        <v>168</v>
      </c>
      <c r="H2428" s="295" t="s">
        <v>1632</v>
      </c>
      <c r="I2428" s="295" t="s">
        <v>14673</v>
      </c>
      <c r="J2428" s="295" t="s">
        <v>17952</v>
      </c>
      <c r="K2428" s="295" t="s">
        <v>14674</v>
      </c>
      <c r="L2428" s="287">
        <v>8</v>
      </c>
      <c r="M2428" s="295" t="s">
        <v>171</v>
      </c>
    </row>
    <row r="2429" spans="1:13" ht="15" customHeight="1" x14ac:dyDescent="0.25">
      <c r="A2429" s="295" t="s">
        <v>16759</v>
      </c>
      <c r="B2429" s="295" t="s">
        <v>16686</v>
      </c>
      <c r="C2429" s="295" t="s">
        <v>17326</v>
      </c>
      <c r="D2429" s="295" t="s">
        <v>17253</v>
      </c>
      <c r="E2429" s="295" t="s">
        <v>17787</v>
      </c>
      <c r="G2429" s="295" t="s">
        <v>1678</v>
      </c>
      <c r="H2429" s="295" t="s">
        <v>1632</v>
      </c>
      <c r="I2429" s="295" t="s">
        <v>14673</v>
      </c>
      <c r="J2429" s="295" t="s">
        <v>17952</v>
      </c>
      <c r="K2429" s="295" t="s">
        <v>14674</v>
      </c>
      <c r="L2429" s="287">
        <v>8</v>
      </c>
      <c r="M2429" s="295" t="s">
        <v>171</v>
      </c>
    </row>
    <row r="2430" spans="1:13" ht="15" customHeight="1" x14ac:dyDescent="0.25">
      <c r="A2430" s="295" t="s">
        <v>16760</v>
      </c>
      <c r="B2430" s="295" t="s">
        <v>16687</v>
      </c>
      <c r="C2430" s="295" t="s">
        <v>17327</v>
      </c>
      <c r="D2430" s="295" t="s">
        <v>17254</v>
      </c>
      <c r="E2430" s="295" t="s">
        <v>17788</v>
      </c>
      <c r="G2430" s="295" t="s">
        <v>168</v>
      </c>
      <c r="H2430" s="295" t="s">
        <v>1632</v>
      </c>
      <c r="I2430" s="295" t="s">
        <v>14673</v>
      </c>
      <c r="J2430" s="295" t="s">
        <v>17952</v>
      </c>
      <c r="K2430" s="295" t="s">
        <v>14674</v>
      </c>
      <c r="L2430" s="287">
        <v>8</v>
      </c>
      <c r="M2430" s="295" t="s">
        <v>171</v>
      </c>
    </row>
    <row r="2431" spans="1:13" ht="15" customHeight="1" x14ac:dyDescent="0.25">
      <c r="A2431" s="295" t="s">
        <v>8358</v>
      </c>
      <c r="B2431" s="295" t="s">
        <v>8358</v>
      </c>
      <c r="C2431" s="295" t="s">
        <v>8359</v>
      </c>
      <c r="D2431" s="295" t="s">
        <v>8359</v>
      </c>
      <c r="E2431" s="295" t="s">
        <v>1606</v>
      </c>
      <c r="F2431" s="295" t="s">
        <v>8360</v>
      </c>
      <c r="G2431" s="295" t="s">
        <v>168</v>
      </c>
      <c r="H2431" s="295" t="s">
        <v>1589</v>
      </c>
      <c r="I2431" s="295" t="s">
        <v>1714</v>
      </c>
      <c r="J2431" s="295" t="s">
        <v>353</v>
      </c>
      <c r="K2431" s="295" t="s">
        <v>1603</v>
      </c>
      <c r="L2431" s="286">
        <v>10</v>
      </c>
      <c r="M2431" s="295" t="s">
        <v>171</v>
      </c>
    </row>
    <row r="2432" spans="1:13" ht="15" customHeight="1" x14ac:dyDescent="0.25">
      <c r="A2432" s="295" t="s">
        <v>8361</v>
      </c>
      <c r="B2432" s="295" t="s">
        <v>8361</v>
      </c>
      <c r="C2432" s="295" t="s">
        <v>8362</v>
      </c>
      <c r="D2432" s="295" t="s">
        <v>8362</v>
      </c>
      <c r="E2432" s="295" t="s">
        <v>1606</v>
      </c>
      <c r="F2432" s="295" t="s">
        <v>8363</v>
      </c>
      <c r="G2432" s="295" t="s">
        <v>1594</v>
      </c>
      <c r="H2432" s="295" t="s">
        <v>1589</v>
      </c>
      <c r="I2432" s="295" t="s">
        <v>1714</v>
      </c>
      <c r="J2432" s="295" t="s">
        <v>353</v>
      </c>
      <c r="L2432" s="286">
        <v>10</v>
      </c>
      <c r="M2432" s="295" t="s">
        <v>171</v>
      </c>
    </row>
    <row r="2433" spans="1:13" ht="15" customHeight="1" x14ac:dyDescent="0.25">
      <c r="A2433" s="295" t="s">
        <v>8364</v>
      </c>
      <c r="B2433" s="295" t="s">
        <v>8364</v>
      </c>
      <c r="C2433" s="295" t="s">
        <v>8365</v>
      </c>
      <c r="D2433" s="295" t="s">
        <v>8365</v>
      </c>
      <c r="E2433" s="295" t="s">
        <v>5795</v>
      </c>
      <c r="F2433" s="295" t="s">
        <v>8366</v>
      </c>
      <c r="G2433" s="295" t="s">
        <v>168</v>
      </c>
      <c r="H2433" s="295" t="s">
        <v>1589</v>
      </c>
      <c r="I2433" s="295" t="s">
        <v>1714</v>
      </c>
      <c r="J2433" s="295" t="s">
        <v>353</v>
      </c>
      <c r="K2433" s="295" t="s">
        <v>1603</v>
      </c>
      <c r="L2433" s="286">
        <v>0</v>
      </c>
      <c r="M2433" s="295" t="s">
        <v>16372</v>
      </c>
    </row>
    <row r="2434" spans="1:13" ht="15" customHeight="1" x14ac:dyDescent="0.25">
      <c r="A2434" s="297" t="s">
        <v>8367</v>
      </c>
      <c r="B2434" s="295" t="s">
        <v>8367</v>
      </c>
      <c r="C2434" s="295" t="s">
        <v>8368</v>
      </c>
      <c r="D2434" s="295" t="s">
        <v>8368</v>
      </c>
      <c r="E2434" s="295" t="s">
        <v>1606</v>
      </c>
      <c r="F2434" s="295" t="s">
        <v>8369</v>
      </c>
      <c r="G2434" s="295" t="s">
        <v>168</v>
      </c>
      <c r="H2434" s="295" t="s">
        <v>1589</v>
      </c>
      <c r="I2434" s="295" t="s">
        <v>1714</v>
      </c>
      <c r="J2434" s="295" t="s">
        <v>353</v>
      </c>
      <c r="K2434" s="295" t="s">
        <v>1603</v>
      </c>
      <c r="L2434" s="286">
        <v>0</v>
      </c>
      <c r="M2434" s="295" t="s">
        <v>16372</v>
      </c>
    </row>
    <row r="2435" spans="1:13" ht="15" customHeight="1" x14ac:dyDescent="0.25">
      <c r="A2435" s="295" t="s">
        <v>8370</v>
      </c>
      <c r="B2435" s="295" t="s">
        <v>8370</v>
      </c>
      <c r="C2435" s="295" t="s">
        <v>8371</v>
      </c>
      <c r="D2435" s="295" t="s">
        <v>8371</v>
      </c>
      <c r="E2435" s="295" t="s">
        <v>1606</v>
      </c>
      <c r="F2435" s="295" t="s">
        <v>8372</v>
      </c>
      <c r="G2435" s="295" t="s">
        <v>1594</v>
      </c>
      <c r="H2435" s="295" t="s">
        <v>1589</v>
      </c>
      <c r="I2435" s="295" t="s">
        <v>1714</v>
      </c>
      <c r="J2435" s="295" t="s">
        <v>353</v>
      </c>
      <c r="L2435" s="286">
        <v>0</v>
      </c>
      <c r="M2435" s="295" t="s">
        <v>16372</v>
      </c>
    </row>
    <row r="2436" spans="1:13" ht="15" customHeight="1" x14ac:dyDescent="0.25">
      <c r="A2436" s="295" t="s">
        <v>8373</v>
      </c>
      <c r="B2436" s="295" t="s">
        <v>8374</v>
      </c>
      <c r="C2436" s="295" t="s">
        <v>8375</v>
      </c>
      <c r="D2436" s="295" t="s">
        <v>8376</v>
      </c>
      <c r="E2436" s="295" t="s">
        <v>2665</v>
      </c>
      <c r="F2436" s="295" t="s">
        <v>8377</v>
      </c>
      <c r="G2436" s="295" t="s">
        <v>168</v>
      </c>
      <c r="H2436" s="295" t="s">
        <v>1632</v>
      </c>
      <c r="I2436" s="295" t="s">
        <v>1598</v>
      </c>
      <c r="J2436" s="295" t="s">
        <v>836</v>
      </c>
      <c r="K2436" s="295" t="s">
        <v>1603</v>
      </c>
      <c r="L2436" s="286">
        <v>10</v>
      </c>
      <c r="M2436" s="295" t="s">
        <v>171</v>
      </c>
    </row>
    <row r="2437" spans="1:13" ht="15" customHeight="1" x14ac:dyDescent="0.25">
      <c r="A2437" s="295" t="s">
        <v>8378</v>
      </c>
      <c r="B2437" s="295" t="s">
        <v>8379</v>
      </c>
      <c r="C2437" s="295" t="s">
        <v>8380</v>
      </c>
      <c r="D2437" s="295" t="s">
        <v>8381</v>
      </c>
      <c r="E2437" s="295" t="s">
        <v>2665</v>
      </c>
      <c r="F2437" s="295" t="s">
        <v>8382</v>
      </c>
      <c r="G2437" s="295" t="s">
        <v>1594</v>
      </c>
      <c r="H2437" s="295" t="s">
        <v>1632</v>
      </c>
      <c r="I2437" s="295" t="s">
        <v>1598</v>
      </c>
      <c r="J2437" s="295" t="s">
        <v>836</v>
      </c>
      <c r="L2437" s="286">
        <v>10</v>
      </c>
      <c r="M2437" s="295" t="s">
        <v>171</v>
      </c>
    </row>
    <row r="2438" spans="1:13" ht="15" customHeight="1" x14ac:dyDescent="0.25">
      <c r="A2438" s="295" t="s">
        <v>8383</v>
      </c>
      <c r="B2438" s="295" t="s">
        <v>8384</v>
      </c>
      <c r="C2438" s="295" t="s">
        <v>8385</v>
      </c>
      <c r="D2438" s="295" t="s">
        <v>8386</v>
      </c>
      <c r="E2438" s="295" t="s">
        <v>8387</v>
      </c>
      <c r="F2438" s="295" t="s">
        <v>8388</v>
      </c>
      <c r="G2438" s="295" t="s">
        <v>168</v>
      </c>
      <c r="H2438" s="295" t="s">
        <v>1632</v>
      </c>
      <c r="I2438" s="295" t="s">
        <v>1714</v>
      </c>
      <c r="J2438" s="295" t="s">
        <v>231</v>
      </c>
      <c r="K2438" s="295" t="s">
        <v>1892</v>
      </c>
      <c r="L2438" s="286">
        <v>7</v>
      </c>
      <c r="M2438" s="295" t="s">
        <v>171</v>
      </c>
    </row>
    <row r="2439" spans="1:13" ht="15" customHeight="1" x14ac:dyDescent="0.25">
      <c r="A2439" s="295" t="s">
        <v>8389</v>
      </c>
      <c r="B2439" s="295" t="s">
        <v>8390</v>
      </c>
      <c r="C2439" s="295" t="s">
        <v>8391</v>
      </c>
      <c r="D2439" s="295" t="s">
        <v>8392</v>
      </c>
      <c r="E2439" s="295" t="s">
        <v>2957</v>
      </c>
      <c r="F2439" s="295" t="s">
        <v>8393</v>
      </c>
      <c r="G2439" s="295" t="s">
        <v>1594</v>
      </c>
      <c r="H2439" s="295" t="s">
        <v>1632</v>
      </c>
      <c r="I2439" s="295" t="s">
        <v>1714</v>
      </c>
      <c r="J2439" s="295" t="s">
        <v>231</v>
      </c>
      <c r="L2439" s="286">
        <v>7</v>
      </c>
      <c r="M2439" s="295" t="s">
        <v>171</v>
      </c>
    </row>
    <row r="2440" spans="1:13" ht="15" customHeight="1" x14ac:dyDescent="0.25">
      <c r="A2440" s="295" t="s">
        <v>8394</v>
      </c>
      <c r="B2440" s="295" t="s">
        <v>8394</v>
      </c>
      <c r="C2440" s="295" t="s">
        <v>8395</v>
      </c>
      <c r="D2440" s="295" t="s">
        <v>8395</v>
      </c>
      <c r="E2440" s="295" t="s">
        <v>3608</v>
      </c>
      <c r="F2440" s="295" t="s">
        <v>8396</v>
      </c>
      <c r="G2440" s="295" t="s">
        <v>1676</v>
      </c>
      <c r="H2440" s="295" t="s">
        <v>1589</v>
      </c>
      <c r="I2440" s="295" t="s">
        <v>1598</v>
      </c>
      <c r="J2440" s="295" t="s">
        <v>180</v>
      </c>
      <c r="K2440" s="295" t="s">
        <v>1603</v>
      </c>
      <c r="L2440" s="286">
        <v>7</v>
      </c>
      <c r="M2440" s="295" t="s">
        <v>171</v>
      </c>
    </row>
    <row r="2441" spans="1:13" ht="15" customHeight="1" x14ac:dyDescent="0.25">
      <c r="A2441" s="295" t="s">
        <v>8397</v>
      </c>
      <c r="B2441" s="295" t="s">
        <v>8397</v>
      </c>
      <c r="C2441" s="295" t="s">
        <v>8398</v>
      </c>
      <c r="D2441" s="295" t="s">
        <v>8398</v>
      </c>
      <c r="E2441" s="295" t="s">
        <v>8399</v>
      </c>
      <c r="F2441" s="295" t="s">
        <v>8396</v>
      </c>
      <c r="G2441" s="295" t="s">
        <v>1678</v>
      </c>
      <c r="H2441" s="295" t="s">
        <v>1589</v>
      </c>
      <c r="I2441" s="295" t="s">
        <v>1598</v>
      </c>
      <c r="J2441" s="295" t="s">
        <v>180</v>
      </c>
      <c r="K2441" s="295" t="s">
        <v>1603</v>
      </c>
      <c r="L2441" s="286">
        <v>7</v>
      </c>
      <c r="M2441" s="295" t="s">
        <v>171</v>
      </c>
    </row>
    <row r="2442" spans="1:13" ht="15" customHeight="1" x14ac:dyDescent="0.25">
      <c r="A2442" s="295" t="s">
        <v>8400</v>
      </c>
      <c r="B2442" s="295" t="s">
        <v>8400</v>
      </c>
      <c r="C2442" s="295" t="s">
        <v>8401</v>
      </c>
      <c r="D2442" s="295" t="s">
        <v>8401</v>
      </c>
      <c r="E2442" s="295" t="s">
        <v>1592</v>
      </c>
      <c r="F2442" s="295" t="s">
        <v>8402</v>
      </c>
      <c r="G2442" s="295" t="s">
        <v>1594</v>
      </c>
      <c r="H2442" s="295" t="s">
        <v>1589</v>
      </c>
      <c r="I2442" s="295" t="s">
        <v>1598</v>
      </c>
      <c r="J2442" s="295" t="s">
        <v>180</v>
      </c>
      <c r="L2442" s="286">
        <v>7</v>
      </c>
      <c r="M2442" s="295" t="s">
        <v>171</v>
      </c>
    </row>
    <row r="2443" spans="1:13" ht="15" customHeight="1" x14ac:dyDescent="0.25">
      <c r="A2443" s="295" t="s">
        <v>8403</v>
      </c>
      <c r="B2443" s="295" t="s">
        <v>731</v>
      </c>
      <c r="C2443" s="295" t="s">
        <v>8404</v>
      </c>
      <c r="D2443" s="295" t="s">
        <v>732</v>
      </c>
      <c r="E2443" s="295" t="s">
        <v>1880</v>
      </c>
      <c r="F2443" s="295" t="s">
        <v>8405</v>
      </c>
      <c r="G2443" s="295" t="s">
        <v>168</v>
      </c>
      <c r="H2443" s="295" t="s">
        <v>1632</v>
      </c>
      <c r="I2443" s="295" t="s">
        <v>1598</v>
      </c>
      <c r="J2443" s="295" t="s">
        <v>237</v>
      </c>
      <c r="K2443" s="295" t="s">
        <v>1603</v>
      </c>
      <c r="L2443" s="286">
        <v>2</v>
      </c>
      <c r="M2443" s="295" t="s">
        <v>171</v>
      </c>
    </row>
    <row r="2444" spans="1:13" ht="15" customHeight="1" x14ac:dyDescent="0.25">
      <c r="A2444" s="295" t="s">
        <v>8406</v>
      </c>
      <c r="B2444" s="295" t="s">
        <v>8406</v>
      </c>
      <c r="C2444" s="295" t="s">
        <v>8407</v>
      </c>
      <c r="D2444" s="295" t="s">
        <v>8407</v>
      </c>
      <c r="E2444" s="295" t="s">
        <v>8408</v>
      </c>
      <c r="F2444" s="295" t="s">
        <v>8409</v>
      </c>
      <c r="G2444" s="295" t="s">
        <v>168</v>
      </c>
      <c r="H2444" s="295" t="s">
        <v>1589</v>
      </c>
      <c r="I2444" s="295" t="s">
        <v>1598</v>
      </c>
      <c r="J2444" s="295" t="s">
        <v>237</v>
      </c>
      <c r="K2444" s="295" t="s">
        <v>1603</v>
      </c>
      <c r="L2444" s="286">
        <v>0</v>
      </c>
      <c r="M2444" s="295" t="s">
        <v>16372</v>
      </c>
    </row>
    <row r="2445" spans="1:13" ht="15" customHeight="1" x14ac:dyDescent="0.25">
      <c r="A2445" s="295" t="s">
        <v>731</v>
      </c>
      <c r="B2445" s="295" t="s">
        <v>731</v>
      </c>
      <c r="C2445" s="295" t="s">
        <v>732</v>
      </c>
      <c r="D2445" s="295" t="s">
        <v>732</v>
      </c>
      <c r="E2445" s="295" t="s">
        <v>8410</v>
      </c>
      <c r="F2445" s="295" t="s">
        <v>8405</v>
      </c>
      <c r="G2445" s="295" t="s">
        <v>168</v>
      </c>
      <c r="H2445" s="295" t="s">
        <v>1589</v>
      </c>
      <c r="I2445" s="295" t="s">
        <v>1598</v>
      </c>
      <c r="J2445" s="295" t="s">
        <v>237</v>
      </c>
      <c r="K2445" s="295" t="s">
        <v>1603</v>
      </c>
      <c r="L2445" s="286">
        <v>2</v>
      </c>
      <c r="M2445" s="295" t="s">
        <v>171</v>
      </c>
    </row>
    <row r="2446" spans="1:13" ht="15" customHeight="1" x14ac:dyDescent="0.25">
      <c r="A2446" s="295" t="s">
        <v>8411</v>
      </c>
      <c r="B2446" s="295" t="s">
        <v>8411</v>
      </c>
      <c r="C2446" s="295" t="s">
        <v>8412</v>
      </c>
      <c r="D2446" s="295" t="s">
        <v>8412</v>
      </c>
      <c r="E2446" s="295" t="s">
        <v>1606</v>
      </c>
      <c r="F2446" s="295" t="s">
        <v>8413</v>
      </c>
      <c r="G2446" s="295" t="s">
        <v>1594</v>
      </c>
      <c r="H2446" s="295" t="s">
        <v>1589</v>
      </c>
      <c r="I2446" s="295" t="s">
        <v>1598</v>
      </c>
      <c r="J2446" s="295" t="s">
        <v>237</v>
      </c>
      <c r="L2446" s="286">
        <v>0</v>
      </c>
      <c r="M2446" s="295" t="s">
        <v>16372</v>
      </c>
    </row>
    <row r="2447" spans="1:13" ht="15" customHeight="1" x14ac:dyDescent="0.25">
      <c r="A2447" s="295" t="s">
        <v>8414</v>
      </c>
      <c r="B2447" s="295" t="s">
        <v>8414</v>
      </c>
      <c r="C2447" s="295" t="s">
        <v>8415</v>
      </c>
      <c r="D2447" s="295" t="s">
        <v>8415</v>
      </c>
      <c r="E2447" s="295" t="s">
        <v>1606</v>
      </c>
      <c r="F2447" s="295" t="s">
        <v>8416</v>
      </c>
      <c r="G2447" s="295" t="s">
        <v>168</v>
      </c>
      <c r="H2447" s="295" t="s">
        <v>1589</v>
      </c>
      <c r="I2447" s="295" t="s">
        <v>1598</v>
      </c>
      <c r="J2447" s="295" t="s">
        <v>237</v>
      </c>
      <c r="K2447" s="295" t="s">
        <v>1603</v>
      </c>
      <c r="L2447" s="286">
        <v>0</v>
      </c>
      <c r="M2447" s="295" t="s">
        <v>16372</v>
      </c>
    </row>
    <row r="2448" spans="1:13" ht="15" customHeight="1" x14ac:dyDescent="0.25">
      <c r="A2448" s="295" t="s">
        <v>8417</v>
      </c>
      <c r="B2448" s="295" t="s">
        <v>8417</v>
      </c>
      <c r="C2448" s="295" t="s">
        <v>8418</v>
      </c>
      <c r="D2448" s="295" t="s">
        <v>8418</v>
      </c>
      <c r="E2448" s="295" t="s">
        <v>1606</v>
      </c>
      <c r="F2448" s="295" t="s">
        <v>8419</v>
      </c>
      <c r="G2448" s="295" t="s">
        <v>168</v>
      </c>
      <c r="H2448" s="295" t="s">
        <v>1589</v>
      </c>
      <c r="I2448" s="295" t="s">
        <v>1598</v>
      </c>
      <c r="J2448" s="295" t="s">
        <v>270</v>
      </c>
      <c r="K2448" s="295" t="s">
        <v>1603</v>
      </c>
      <c r="L2448" s="286">
        <v>0</v>
      </c>
      <c r="M2448" s="295" t="s">
        <v>16372</v>
      </c>
    </row>
    <row r="2449" spans="1:13" ht="15" customHeight="1" x14ac:dyDescent="0.25">
      <c r="A2449" s="295" t="s">
        <v>8420</v>
      </c>
      <c r="B2449" s="295" t="s">
        <v>8420</v>
      </c>
      <c r="C2449" s="295" t="s">
        <v>8421</v>
      </c>
      <c r="D2449" s="295" t="s">
        <v>8421</v>
      </c>
      <c r="E2449" s="295" t="s">
        <v>1606</v>
      </c>
      <c r="F2449" s="295" t="s">
        <v>8419</v>
      </c>
      <c r="G2449" s="295" t="s">
        <v>1594</v>
      </c>
      <c r="H2449" s="295" t="s">
        <v>1589</v>
      </c>
      <c r="I2449" s="295" t="s">
        <v>1598</v>
      </c>
      <c r="J2449" s="295" t="s">
        <v>270</v>
      </c>
      <c r="L2449" s="286">
        <v>0</v>
      </c>
      <c r="M2449" s="295" t="s">
        <v>16372</v>
      </c>
    </row>
    <row r="2450" spans="1:13" ht="15" customHeight="1" x14ac:dyDescent="0.25">
      <c r="A2450" s="295" t="s">
        <v>16761</v>
      </c>
      <c r="B2450" s="295" t="s">
        <v>16761</v>
      </c>
      <c r="C2450" s="295" t="s">
        <v>17328</v>
      </c>
      <c r="D2450" s="295" t="s">
        <v>17328</v>
      </c>
      <c r="G2450" s="295" t="s">
        <v>1594</v>
      </c>
      <c r="H2450" s="295" t="s">
        <v>1589</v>
      </c>
      <c r="I2450" s="295" t="s">
        <v>14673</v>
      </c>
      <c r="J2450" s="295" t="s">
        <v>17943</v>
      </c>
      <c r="K2450" s="295" t="s">
        <v>14674</v>
      </c>
      <c r="L2450" s="287">
        <v>5</v>
      </c>
      <c r="M2450" s="295" t="s">
        <v>171</v>
      </c>
    </row>
    <row r="2451" spans="1:13" ht="15" customHeight="1" x14ac:dyDescent="0.25">
      <c r="A2451" s="295" t="s">
        <v>16762</v>
      </c>
      <c r="B2451" s="295" t="s">
        <v>16762</v>
      </c>
      <c r="C2451" s="295" t="s">
        <v>17329</v>
      </c>
      <c r="D2451" s="295" t="s">
        <v>17329</v>
      </c>
      <c r="E2451" s="295" t="s">
        <v>17789</v>
      </c>
      <c r="G2451" s="295" t="s">
        <v>168</v>
      </c>
      <c r="H2451" s="295" t="s">
        <v>1589</v>
      </c>
      <c r="I2451" s="295" t="s">
        <v>14673</v>
      </c>
      <c r="J2451" s="295" t="s">
        <v>17943</v>
      </c>
      <c r="K2451" s="295" t="s">
        <v>14674</v>
      </c>
      <c r="L2451" s="287">
        <v>5</v>
      </c>
      <c r="M2451" s="295" t="s">
        <v>171</v>
      </c>
    </row>
    <row r="2452" spans="1:13" ht="15" customHeight="1" x14ac:dyDescent="0.25">
      <c r="A2452" s="295" t="s">
        <v>16763</v>
      </c>
      <c r="B2452" s="295" t="s">
        <v>16763</v>
      </c>
      <c r="C2452" s="295" t="s">
        <v>17330</v>
      </c>
      <c r="D2452" s="295" t="s">
        <v>17330</v>
      </c>
      <c r="E2452" s="295" t="s">
        <v>17790</v>
      </c>
      <c r="G2452" s="295" t="s">
        <v>168</v>
      </c>
      <c r="H2452" s="295" t="s">
        <v>1589</v>
      </c>
      <c r="I2452" s="295" t="s">
        <v>14673</v>
      </c>
      <c r="J2452" s="295" t="s">
        <v>17943</v>
      </c>
      <c r="K2452" s="295" t="s">
        <v>14674</v>
      </c>
      <c r="L2452" s="287">
        <v>6</v>
      </c>
      <c r="M2452" s="295" t="s">
        <v>171</v>
      </c>
    </row>
    <row r="2453" spans="1:13" ht="15" customHeight="1" x14ac:dyDescent="0.25">
      <c r="A2453" s="295" t="s">
        <v>8422</v>
      </c>
      <c r="B2453" s="295" t="s">
        <v>8422</v>
      </c>
      <c r="C2453" s="295" t="s">
        <v>8423</v>
      </c>
      <c r="D2453" s="295" t="s">
        <v>8423</v>
      </c>
      <c r="E2453" s="295" t="s">
        <v>1606</v>
      </c>
      <c r="F2453" s="295" t="s">
        <v>8424</v>
      </c>
      <c r="G2453" s="295" t="s">
        <v>168</v>
      </c>
      <c r="H2453" s="295" t="s">
        <v>1589</v>
      </c>
      <c r="I2453" s="295" t="s">
        <v>1598</v>
      </c>
      <c r="J2453" s="295" t="s">
        <v>255</v>
      </c>
      <c r="K2453" s="295" t="s">
        <v>1603</v>
      </c>
      <c r="L2453" s="286">
        <v>0</v>
      </c>
      <c r="M2453" s="295" t="s">
        <v>16372</v>
      </c>
    </row>
    <row r="2454" spans="1:13" ht="15" customHeight="1" x14ac:dyDescent="0.25">
      <c r="A2454" s="295" t="s">
        <v>8425</v>
      </c>
      <c r="B2454" s="295" t="s">
        <v>8425</v>
      </c>
      <c r="C2454" s="295" t="s">
        <v>8426</v>
      </c>
      <c r="D2454" s="295" t="s">
        <v>8426</v>
      </c>
      <c r="E2454" s="295" t="s">
        <v>1606</v>
      </c>
      <c r="F2454" s="295" t="s">
        <v>8427</v>
      </c>
      <c r="G2454" s="295" t="s">
        <v>1594</v>
      </c>
      <c r="H2454" s="295" t="s">
        <v>1589</v>
      </c>
      <c r="I2454" s="295" t="s">
        <v>1598</v>
      </c>
      <c r="J2454" s="295" t="s">
        <v>255</v>
      </c>
      <c r="L2454" s="286">
        <v>0</v>
      </c>
      <c r="M2454" s="295" t="s">
        <v>16372</v>
      </c>
    </row>
    <row r="2455" spans="1:13" ht="15" customHeight="1" x14ac:dyDescent="0.25">
      <c r="A2455" s="295" t="s">
        <v>8428</v>
      </c>
      <c r="B2455" s="295" t="s">
        <v>8428</v>
      </c>
      <c r="C2455" s="295" t="s">
        <v>8429</v>
      </c>
      <c r="D2455" s="295" t="s">
        <v>8429</v>
      </c>
      <c r="E2455" s="295" t="s">
        <v>8430</v>
      </c>
      <c r="F2455" s="295" t="s">
        <v>8431</v>
      </c>
      <c r="G2455" s="295" t="s">
        <v>168</v>
      </c>
      <c r="H2455" s="295" t="s">
        <v>1589</v>
      </c>
      <c r="I2455" s="295" t="s">
        <v>1714</v>
      </c>
      <c r="J2455" s="295" t="s">
        <v>8432</v>
      </c>
      <c r="K2455" s="295" t="s">
        <v>1603</v>
      </c>
      <c r="L2455" s="286">
        <v>6</v>
      </c>
      <c r="M2455" s="295" t="s">
        <v>171</v>
      </c>
    </row>
    <row r="2456" spans="1:13" ht="15" customHeight="1" x14ac:dyDescent="0.25">
      <c r="A2456" s="295" t="s">
        <v>8434</v>
      </c>
      <c r="B2456" s="295" t="s">
        <v>8435</v>
      </c>
      <c r="C2456" s="295" t="s">
        <v>8436</v>
      </c>
      <c r="D2456" s="295" t="s">
        <v>8437</v>
      </c>
      <c r="E2456" s="295" t="s">
        <v>8438</v>
      </c>
      <c r="F2456" s="295" t="s">
        <v>8439</v>
      </c>
      <c r="G2456" s="295" t="s">
        <v>168</v>
      </c>
      <c r="H2456" s="295" t="s">
        <v>1632</v>
      </c>
      <c r="I2456" s="295" t="s">
        <v>1714</v>
      </c>
      <c r="J2456" s="295" t="s">
        <v>8432</v>
      </c>
      <c r="K2456" s="295" t="s">
        <v>1603</v>
      </c>
      <c r="L2456" s="286">
        <v>5</v>
      </c>
      <c r="M2456" s="295" t="s">
        <v>171</v>
      </c>
    </row>
    <row r="2457" spans="1:13" ht="15" customHeight="1" x14ac:dyDescent="0.25">
      <c r="A2457" s="295" t="s">
        <v>8435</v>
      </c>
      <c r="B2457" s="295" t="s">
        <v>8435</v>
      </c>
      <c r="C2457" s="295" t="s">
        <v>8437</v>
      </c>
      <c r="D2457" s="295" t="s">
        <v>8437</v>
      </c>
      <c r="E2457" s="295" t="s">
        <v>8440</v>
      </c>
      <c r="F2457" s="295" t="s">
        <v>8439</v>
      </c>
      <c r="G2457" s="295" t="s">
        <v>168</v>
      </c>
      <c r="H2457" s="295" t="s">
        <v>1589</v>
      </c>
      <c r="I2457" s="295" t="s">
        <v>1714</v>
      </c>
      <c r="J2457" s="295" t="s">
        <v>8432</v>
      </c>
      <c r="K2457" s="295" t="s">
        <v>1603</v>
      </c>
      <c r="L2457" s="286">
        <v>5</v>
      </c>
      <c r="M2457" s="295" t="s">
        <v>171</v>
      </c>
    </row>
    <row r="2458" spans="1:13" ht="15" customHeight="1" x14ac:dyDescent="0.25">
      <c r="A2458" s="295" t="s">
        <v>8441</v>
      </c>
      <c r="B2458" s="295" t="s">
        <v>8441</v>
      </c>
      <c r="C2458" s="295" t="s">
        <v>8442</v>
      </c>
      <c r="D2458" s="295" t="s">
        <v>8442</v>
      </c>
      <c r="E2458" s="295" t="s">
        <v>7833</v>
      </c>
      <c r="F2458" s="295" t="s">
        <v>8443</v>
      </c>
      <c r="G2458" s="295" t="s">
        <v>168</v>
      </c>
      <c r="H2458" s="295" t="s">
        <v>1589</v>
      </c>
      <c r="I2458" s="295" t="s">
        <v>1714</v>
      </c>
      <c r="J2458" s="295" t="s">
        <v>8432</v>
      </c>
      <c r="K2458" s="295" t="s">
        <v>1603</v>
      </c>
      <c r="L2458" s="286">
        <v>7</v>
      </c>
      <c r="M2458" s="295" t="s">
        <v>171</v>
      </c>
    </row>
    <row r="2459" spans="1:13" ht="15" customHeight="1" x14ac:dyDescent="0.25">
      <c r="A2459" s="295" t="s">
        <v>8444</v>
      </c>
      <c r="B2459" s="295" t="s">
        <v>8444</v>
      </c>
      <c r="C2459" s="295" t="s">
        <v>8445</v>
      </c>
      <c r="D2459" s="295" t="s">
        <v>8445</v>
      </c>
      <c r="E2459" s="295" t="s">
        <v>7833</v>
      </c>
      <c r="F2459" s="295" t="s">
        <v>8446</v>
      </c>
      <c r="G2459" s="295" t="s">
        <v>1594</v>
      </c>
      <c r="H2459" s="295" t="s">
        <v>1589</v>
      </c>
      <c r="I2459" s="295" t="s">
        <v>1714</v>
      </c>
      <c r="J2459" s="295" t="s">
        <v>8432</v>
      </c>
      <c r="L2459" s="286">
        <v>6</v>
      </c>
      <c r="M2459" s="295" t="s">
        <v>171</v>
      </c>
    </row>
    <row r="2460" spans="1:13" ht="15" customHeight="1" x14ac:dyDescent="0.25">
      <c r="A2460" s="295" t="s">
        <v>5126</v>
      </c>
      <c r="B2460" s="295" t="s">
        <v>5126</v>
      </c>
      <c r="C2460" s="295" t="s">
        <v>5128</v>
      </c>
      <c r="D2460" s="295" t="s">
        <v>5128</v>
      </c>
      <c r="E2460" s="295" t="s">
        <v>8448</v>
      </c>
      <c r="F2460" s="295" t="s">
        <v>8449</v>
      </c>
      <c r="G2460" s="295" t="s">
        <v>1678</v>
      </c>
      <c r="H2460" s="295" t="s">
        <v>1589</v>
      </c>
      <c r="I2460" s="295" t="s">
        <v>1598</v>
      </c>
      <c r="J2460" s="295" t="s">
        <v>177</v>
      </c>
      <c r="K2460" s="295" t="s">
        <v>1603</v>
      </c>
      <c r="L2460" s="286">
        <v>0</v>
      </c>
      <c r="M2460" s="295" t="s">
        <v>16372</v>
      </c>
    </row>
    <row r="2461" spans="1:13" ht="15" customHeight="1" x14ac:dyDescent="0.25">
      <c r="A2461" s="295" t="s">
        <v>8450</v>
      </c>
      <c r="B2461" s="295" t="s">
        <v>8450</v>
      </c>
      <c r="C2461" s="295" t="s">
        <v>8451</v>
      </c>
      <c r="D2461" s="295" t="s">
        <v>8451</v>
      </c>
      <c r="E2461" s="295" t="s">
        <v>8207</v>
      </c>
      <c r="F2461" s="295" t="s">
        <v>8452</v>
      </c>
      <c r="G2461" s="295" t="s">
        <v>1594</v>
      </c>
      <c r="H2461" s="295" t="s">
        <v>1589</v>
      </c>
      <c r="I2461" s="295" t="s">
        <v>1598</v>
      </c>
      <c r="J2461" s="295" t="s">
        <v>177</v>
      </c>
      <c r="L2461" s="286">
        <v>0</v>
      </c>
      <c r="M2461" s="295" t="s">
        <v>16372</v>
      </c>
    </row>
    <row r="2462" spans="1:13" ht="15" customHeight="1" x14ac:dyDescent="0.25">
      <c r="A2462" s="295" t="s">
        <v>8453</v>
      </c>
      <c r="B2462" s="295" t="s">
        <v>8453</v>
      </c>
      <c r="C2462" s="295" t="s">
        <v>8454</v>
      </c>
      <c r="D2462" s="295" t="s">
        <v>8454</v>
      </c>
      <c r="E2462" s="295" t="s">
        <v>8455</v>
      </c>
      <c r="F2462" s="295" t="s">
        <v>8456</v>
      </c>
      <c r="G2462" s="295" t="s">
        <v>168</v>
      </c>
      <c r="H2462" s="295" t="s">
        <v>1589</v>
      </c>
      <c r="I2462" s="295" t="s">
        <v>1598</v>
      </c>
      <c r="J2462" s="295" t="s">
        <v>177</v>
      </c>
      <c r="K2462" s="295" t="s">
        <v>1603</v>
      </c>
      <c r="L2462" s="286">
        <v>0</v>
      </c>
      <c r="M2462" s="295" t="s">
        <v>16372</v>
      </c>
    </row>
    <row r="2463" spans="1:13" ht="15" customHeight="1" x14ac:dyDescent="0.25">
      <c r="A2463" s="295" t="s">
        <v>8457</v>
      </c>
      <c r="B2463" s="295" t="s">
        <v>8457</v>
      </c>
      <c r="C2463" s="295" t="s">
        <v>8458</v>
      </c>
      <c r="D2463" s="295" t="s">
        <v>8458</v>
      </c>
      <c r="E2463" s="295" t="s">
        <v>1606</v>
      </c>
      <c r="F2463" s="295" t="s">
        <v>8459</v>
      </c>
      <c r="G2463" s="295" t="s">
        <v>168</v>
      </c>
      <c r="H2463" s="295" t="s">
        <v>1589</v>
      </c>
      <c r="I2463" s="295" t="s">
        <v>1598</v>
      </c>
      <c r="J2463" s="295" t="s">
        <v>330</v>
      </c>
      <c r="K2463" s="295" t="s">
        <v>1603</v>
      </c>
      <c r="L2463" s="286">
        <v>8</v>
      </c>
      <c r="M2463" s="295" t="s">
        <v>171</v>
      </c>
    </row>
    <row r="2464" spans="1:13" ht="15" customHeight="1" x14ac:dyDescent="0.25">
      <c r="A2464" s="295" t="s">
        <v>8460</v>
      </c>
      <c r="B2464" s="295" t="s">
        <v>8460</v>
      </c>
      <c r="C2464" s="295" t="s">
        <v>734</v>
      </c>
      <c r="D2464" s="295" t="s">
        <v>734</v>
      </c>
      <c r="E2464" s="295" t="s">
        <v>1606</v>
      </c>
      <c r="F2464" s="295" t="s">
        <v>8461</v>
      </c>
      <c r="G2464" s="295" t="s">
        <v>1594</v>
      </c>
      <c r="H2464" s="295" t="s">
        <v>1589</v>
      </c>
      <c r="I2464" s="295" t="s">
        <v>1598</v>
      </c>
      <c r="J2464" s="295" t="s">
        <v>330</v>
      </c>
      <c r="L2464" s="286">
        <v>8</v>
      </c>
      <c r="M2464" s="295" t="s">
        <v>171</v>
      </c>
    </row>
    <row r="2465" spans="1:13" ht="15" customHeight="1" x14ac:dyDescent="0.25">
      <c r="A2465" s="295" t="s">
        <v>8462</v>
      </c>
      <c r="B2465" s="295" t="s">
        <v>8462</v>
      </c>
      <c r="C2465" s="295" t="s">
        <v>745</v>
      </c>
      <c r="D2465" s="295" t="s">
        <v>745</v>
      </c>
      <c r="E2465" s="295" t="s">
        <v>1606</v>
      </c>
      <c r="F2465" s="295" t="s">
        <v>8463</v>
      </c>
      <c r="G2465" s="295" t="s">
        <v>168</v>
      </c>
      <c r="H2465" s="295" t="s">
        <v>1589</v>
      </c>
      <c r="I2465" s="295" t="s">
        <v>1598</v>
      </c>
      <c r="J2465" s="295" t="s">
        <v>1231</v>
      </c>
      <c r="K2465" s="295" t="s">
        <v>1603</v>
      </c>
      <c r="L2465" s="286">
        <v>5</v>
      </c>
      <c r="M2465" s="295" t="s">
        <v>171</v>
      </c>
    </row>
    <row r="2466" spans="1:13" ht="15" customHeight="1" x14ac:dyDescent="0.25">
      <c r="A2466" s="295" t="s">
        <v>8464</v>
      </c>
      <c r="B2466" s="295" t="s">
        <v>8464</v>
      </c>
      <c r="C2466" s="295" t="s">
        <v>8465</v>
      </c>
      <c r="D2466" s="295" t="s">
        <v>8465</v>
      </c>
      <c r="E2466" s="295" t="s">
        <v>1606</v>
      </c>
      <c r="F2466" s="295" t="s">
        <v>8466</v>
      </c>
      <c r="G2466" s="295" t="s">
        <v>1594</v>
      </c>
      <c r="H2466" s="295" t="s">
        <v>1589</v>
      </c>
      <c r="I2466" s="295" t="s">
        <v>1598</v>
      </c>
      <c r="J2466" s="295" t="s">
        <v>1231</v>
      </c>
      <c r="L2466" s="286">
        <v>0</v>
      </c>
      <c r="M2466" s="295" t="s">
        <v>16372</v>
      </c>
    </row>
    <row r="2467" spans="1:13" ht="15" customHeight="1" x14ac:dyDescent="0.25">
      <c r="A2467" s="295" t="s">
        <v>8467</v>
      </c>
      <c r="B2467" s="295" t="s">
        <v>8467</v>
      </c>
      <c r="C2467" s="295" t="s">
        <v>8468</v>
      </c>
      <c r="D2467" s="295" t="s">
        <v>8468</v>
      </c>
      <c r="E2467" s="295" t="s">
        <v>1606</v>
      </c>
      <c r="F2467" s="295" t="s">
        <v>8469</v>
      </c>
      <c r="G2467" s="295" t="s">
        <v>168</v>
      </c>
      <c r="H2467" s="295" t="s">
        <v>1589</v>
      </c>
      <c r="I2467" s="295" t="s">
        <v>1598</v>
      </c>
      <c r="J2467" s="295" t="s">
        <v>1231</v>
      </c>
      <c r="K2467" s="295" t="s">
        <v>1230</v>
      </c>
      <c r="L2467" s="286">
        <v>0</v>
      </c>
      <c r="M2467" s="295" t="s">
        <v>16372</v>
      </c>
    </row>
    <row r="2468" spans="1:13" ht="15" customHeight="1" x14ac:dyDescent="0.25">
      <c r="A2468" s="295" t="s">
        <v>8470</v>
      </c>
      <c r="B2468" s="295" t="s">
        <v>8470</v>
      </c>
      <c r="C2468" s="295" t="s">
        <v>8471</v>
      </c>
      <c r="D2468" s="295" t="s">
        <v>8471</v>
      </c>
      <c r="E2468" s="295" t="s">
        <v>1606</v>
      </c>
      <c r="F2468" s="295" t="s">
        <v>8472</v>
      </c>
      <c r="G2468" s="295" t="s">
        <v>168</v>
      </c>
      <c r="H2468" s="295" t="s">
        <v>1589</v>
      </c>
      <c r="I2468" s="295" t="s">
        <v>1598</v>
      </c>
      <c r="J2468" s="295" t="s">
        <v>1231</v>
      </c>
      <c r="K2468" s="295" t="s">
        <v>1603</v>
      </c>
      <c r="L2468" s="286">
        <v>0</v>
      </c>
      <c r="M2468" s="295" t="s">
        <v>16372</v>
      </c>
    </row>
    <row r="2469" spans="1:13" ht="15" customHeight="1" x14ac:dyDescent="0.25">
      <c r="A2469" s="295" t="s">
        <v>8473</v>
      </c>
      <c r="B2469" s="295" t="s">
        <v>8473</v>
      </c>
      <c r="C2469" s="295" t="s">
        <v>8474</v>
      </c>
      <c r="D2469" s="295" t="s">
        <v>8474</v>
      </c>
      <c r="E2469" s="295" t="s">
        <v>1606</v>
      </c>
      <c r="F2469" s="295" t="s">
        <v>8475</v>
      </c>
      <c r="G2469" s="295" t="s">
        <v>168</v>
      </c>
      <c r="H2469" s="295" t="s">
        <v>1589</v>
      </c>
      <c r="I2469" s="295" t="s">
        <v>1598</v>
      </c>
      <c r="J2469" s="295" t="s">
        <v>177</v>
      </c>
      <c r="K2469" s="295" t="s">
        <v>1603</v>
      </c>
      <c r="L2469" s="286">
        <v>0</v>
      </c>
      <c r="M2469" s="295" t="s">
        <v>16372</v>
      </c>
    </row>
    <row r="2470" spans="1:13" ht="15" customHeight="1" x14ac:dyDescent="0.25">
      <c r="A2470" s="295" t="s">
        <v>735</v>
      </c>
      <c r="B2470" s="295" t="s">
        <v>735</v>
      </c>
      <c r="C2470" s="295" t="s">
        <v>736</v>
      </c>
      <c r="D2470" s="295" t="s">
        <v>736</v>
      </c>
      <c r="E2470" s="295" t="s">
        <v>8476</v>
      </c>
      <c r="F2470" s="295" t="s">
        <v>8477</v>
      </c>
      <c r="G2470" s="295" t="s">
        <v>168</v>
      </c>
      <c r="H2470" s="295" t="s">
        <v>1589</v>
      </c>
      <c r="I2470" s="295" t="s">
        <v>1598</v>
      </c>
      <c r="J2470" s="295" t="s">
        <v>177</v>
      </c>
      <c r="K2470" s="295" t="s">
        <v>1603</v>
      </c>
      <c r="L2470" s="286">
        <v>0</v>
      </c>
      <c r="M2470" s="295" t="s">
        <v>16372</v>
      </c>
    </row>
    <row r="2471" spans="1:13" ht="15" customHeight="1" x14ac:dyDescent="0.25">
      <c r="A2471" s="295" t="s">
        <v>8478</v>
      </c>
      <c r="B2471" s="295" t="s">
        <v>8478</v>
      </c>
      <c r="C2471" s="295" t="s">
        <v>8479</v>
      </c>
      <c r="D2471" s="295" t="s">
        <v>8479</v>
      </c>
      <c r="E2471" s="295" t="s">
        <v>1606</v>
      </c>
      <c r="F2471" s="295" t="s">
        <v>8480</v>
      </c>
      <c r="G2471" s="295" t="s">
        <v>168</v>
      </c>
      <c r="H2471" s="295" t="s">
        <v>1589</v>
      </c>
      <c r="I2471" s="295" t="s">
        <v>1598</v>
      </c>
      <c r="J2471" s="295" t="s">
        <v>177</v>
      </c>
      <c r="K2471" s="295" t="s">
        <v>1603</v>
      </c>
      <c r="L2471" s="286">
        <v>4</v>
      </c>
      <c r="M2471" s="295" t="s">
        <v>171</v>
      </c>
    </row>
    <row r="2472" spans="1:13" ht="15" customHeight="1" x14ac:dyDescent="0.25">
      <c r="A2472" s="295" t="s">
        <v>8481</v>
      </c>
      <c r="B2472" s="295" t="s">
        <v>8481</v>
      </c>
      <c r="C2472" s="295" t="s">
        <v>8482</v>
      </c>
      <c r="D2472" s="295" t="s">
        <v>8482</v>
      </c>
      <c r="E2472" s="295" t="s">
        <v>1606</v>
      </c>
      <c r="F2472" s="295" t="s">
        <v>8483</v>
      </c>
      <c r="G2472" s="295" t="s">
        <v>1676</v>
      </c>
      <c r="H2472" s="295" t="s">
        <v>1589</v>
      </c>
      <c r="I2472" s="295" t="s">
        <v>1598</v>
      </c>
      <c r="J2472" s="295" t="s">
        <v>177</v>
      </c>
      <c r="K2472" s="295" t="s">
        <v>1603</v>
      </c>
      <c r="L2472" s="287">
        <v>7</v>
      </c>
      <c r="M2472" s="295" t="s">
        <v>171</v>
      </c>
    </row>
    <row r="2473" spans="1:13" ht="15" customHeight="1" x14ac:dyDescent="0.25">
      <c r="A2473" s="295" t="s">
        <v>8484</v>
      </c>
      <c r="B2473" s="295" t="s">
        <v>8484</v>
      </c>
      <c r="C2473" s="295" t="s">
        <v>8485</v>
      </c>
      <c r="D2473" s="295" t="s">
        <v>8485</v>
      </c>
      <c r="E2473" s="295" t="s">
        <v>8486</v>
      </c>
      <c r="F2473" s="295" t="s">
        <v>8487</v>
      </c>
      <c r="G2473" s="295" t="s">
        <v>1678</v>
      </c>
      <c r="H2473" s="295" t="s">
        <v>1589</v>
      </c>
      <c r="I2473" s="295" t="s">
        <v>1598</v>
      </c>
      <c r="J2473" s="295" t="s">
        <v>177</v>
      </c>
      <c r="K2473" s="295" t="s">
        <v>1603</v>
      </c>
      <c r="L2473" s="286">
        <v>7</v>
      </c>
      <c r="M2473" s="295" t="s">
        <v>171</v>
      </c>
    </row>
    <row r="2474" spans="1:13" ht="15" customHeight="1" x14ac:dyDescent="0.25">
      <c r="A2474" s="295" t="s">
        <v>737</v>
      </c>
      <c r="B2474" s="295" t="s">
        <v>737</v>
      </c>
      <c r="C2474" s="295" t="s">
        <v>738</v>
      </c>
      <c r="D2474" s="295" t="s">
        <v>738</v>
      </c>
      <c r="E2474" s="295" t="s">
        <v>8488</v>
      </c>
      <c r="F2474" s="295" t="s">
        <v>8489</v>
      </c>
      <c r="G2474" s="295" t="s">
        <v>168</v>
      </c>
      <c r="H2474" s="295" t="s">
        <v>1589</v>
      </c>
      <c r="I2474" s="295" t="s">
        <v>1598</v>
      </c>
      <c r="J2474" s="295" t="s">
        <v>177</v>
      </c>
      <c r="K2474" s="295" t="s">
        <v>1603</v>
      </c>
      <c r="L2474" s="286">
        <v>0</v>
      </c>
      <c r="M2474" s="295" t="s">
        <v>16372</v>
      </c>
    </row>
    <row r="2475" spans="1:13" ht="15" customHeight="1" x14ac:dyDescent="0.25">
      <c r="A2475" s="295" t="s">
        <v>8490</v>
      </c>
      <c r="B2475" s="295" t="s">
        <v>8490</v>
      </c>
      <c r="C2475" s="295" t="s">
        <v>8491</v>
      </c>
      <c r="D2475" s="295" t="s">
        <v>8491</v>
      </c>
      <c r="E2475" s="295" t="s">
        <v>1779</v>
      </c>
      <c r="F2475" s="295" t="s">
        <v>8492</v>
      </c>
      <c r="G2475" s="295" t="s">
        <v>168</v>
      </c>
      <c r="H2475" s="295" t="s">
        <v>1589</v>
      </c>
      <c r="I2475" s="295" t="s">
        <v>1598</v>
      </c>
      <c r="J2475" s="295" t="s">
        <v>177</v>
      </c>
      <c r="K2475" s="295" t="s">
        <v>1603</v>
      </c>
      <c r="L2475" s="286">
        <v>5</v>
      </c>
      <c r="M2475" s="295" t="s">
        <v>171</v>
      </c>
    </row>
    <row r="2476" spans="1:13" ht="15" customHeight="1" x14ac:dyDescent="0.25">
      <c r="A2476" s="295" t="s">
        <v>739</v>
      </c>
      <c r="B2476" s="295" t="s">
        <v>739</v>
      </c>
      <c r="C2476" s="295" t="s">
        <v>740</v>
      </c>
      <c r="D2476" s="295" t="s">
        <v>740</v>
      </c>
      <c r="E2476" s="295" t="s">
        <v>1606</v>
      </c>
      <c r="F2476" s="295" t="s">
        <v>8493</v>
      </c>
      <c r="G2476" s="295" t="s">
        <v>168</v>
      </c>
      <c r="H2476" s="295" t="s">
        <v>1589</v>
      </c>
      <c r="I2476" s="295" t="s">
        <v>1598</v>
      </c>
      <c r="J2476" s="295" t="s">
        <v>177</v>
      </c>
      <c r="K2476" s="295" t="s">
        <v>1603</v>
      </c>
      <c r="L2476" s="286">
        <v>0</v>
      </c>
      <c r="M2476" s="295" t="s">
        <v>16372</v>
      </c>
    </row>
    <row r="2477" spans="1:13" ht="15" customHeight="1" x14ac:dyDescent="0.25">
      <c r="A2477" s="295" t="s">
        <v>8494</v>
      </c>
      <c r="B2477" s="295" t="s">
        <v>8494</v>
      </c>
      <c r="C2477" s="295" t="s">
        <v>8495</v>
      </c>
      <c r="D2477" s="295" t="s">
        <v>8495</v>
      </c>
      <c r="E2477" s="295" t="s">
        <v>1606</v>
      </c>
      <c r="F2477" s="295" t="s">
        <v>8496</v>
      </c>
      <c r="G2477" s="295" t="s">
        <v>168</v>
      </c>
      <c r="H2477" s="295" t="s">
        <v>1589</v>
      </c>
      <c r="I2477" s="295" t="s">
        <v>1598</v>
      </c>
      <c r="J2477" s="295" t="s">
        <v>177</v>
      </c>
      <c r="K2477" s="295" t="s">
        <v>1603</v>
      </c>
      <c r="L2477" s="286">
        <v>5</v>
      </c>
      <c r="M2477" s="295" t="s">
        <v>171</v>
      </c>
    </row>
    <row r="2478" spans="1:13" ht="15" customHeight="1" x14ac:dyDescent="0.25">
      <c r="A2478" s="295" t="s">
        <v>8497</v>
      </c>
      <c r="B2478" s="295" t="s">
        <v>8497</v>
      </c>
      <c r="C2478" s="295" t="s">
        <v>8498</v>
      </c>
      <c r="D2478" s="295" t="s">
        <v>8498</v>
      </c>
      <c r="E2478" s="295" t="s">
        <v>1606</v>
      </c>
      <c r="F2478" s="295" t="s">
        <v>8499</v>
      </c>
      <c r="G2478" s="295" t="s">
        <v>168</v>
      </c>
      <c r="H2478" s="295" t="s">
        <v>1589</v>
      </c>
      <c r="I2478" s="295" t="s">
        <v>1598</v>
      </c>
      <c r="J2478" s="295" t="s">
        <v>177</v>
      </c>
      <c r="K2478" s="295" t="s">
        <v>1603</v>
      </c>
      <c r="L2478" s="286">
        <v>0</v>
      </c>
      <c r="M2478" s="295" t="s">
        <v>16372</v>
      </c>
    </row>
    <row r="2479" spans="1:13" ht="15" customHeight="1" x14ac:dyDescent="0.25">
      <c r="A2479" s="295" t="s">
        <v>8500</v>
      </c>
      <c r="B2479" s="295" t="s">
        <v>8500</v>
      </c>
      <c r="C2479" s="295" t="s">
        <v>8501</v>
      </c>
      <c r="D2479" s="295" t="s">
        <v>8501</v>
      </c>
      <c r="E2479" s="295" t="s">
        <v>8502</v>
      </c>
      <c r="F2479" s="295" t="s">
        <v>8503</v>
      </c>
      <c r="G2479" s="295" t="s">
        <v>168</v>
      </c>
      <c r="H2479" s="295" t="s">
        <v>1589</v>
      </c>
      <c r="I2479" s="295" t="s">
        <v>1598</v>
      </c>
      <c r="J2479" s="295" t="s">
        <v>177</v>
      </c>
      <c r="K2479" s="295" t="s">
        <v>1603</v>
      </c>
      <c r="L2479" s="286">
        <v>0</v>
      </c>
      <c r="M2479" s="295" t="s">
        <v>16372</v>
      </c>
    </row>
    <row r="2480" spans="1:13" ht="15" customHeight="1" x14ac:dyDescent="0.25">
      <c r="A2480" s="295" t="s">
        <v>8504</v>
      </c>
      <c r="B2480" s="295" t="s">
        <v>8504</v>
      </c>
      <c r="C2480" s="295" t="s">
        <v>8505</v>
      </c>
      <c r="D2480" s="295" t="s">
        <v>8505</v>
      </c>
      <c r="E2480" s="295" t="s">
        <v>1606</v>
      </c>
      <c r="F2480" s="295" t="s">
        <v>8506</v>
      </c>
      <c r="G2480" s="295" t="s">
        <v>168</v>
      </c>
      <c r="H2480" s="295" t="s">
        <v>1589</v>
      </c>
      <c r="I2480" s="295" t="s">
        <v>1598</v>
      </c>
      <c r="J2480" s="295" t="s">
        <v>177</v>
      </c>
      <c r="K2480" s="295" t="s">
        <v>1603</v>
      </c>
      <c r="L2480" s="286">
        <v>0</v>
      </c>
      <c r="M2480" s="295" t="s">
        <v>16372</v>
      </c>
    </row>
    <row r="2481" spans="1:13" ht="15" customHeight="1" x14ac:dyDescent="0.25">
      <c r="A2481" s="295" t="s">
        <v>8507</v>
      </c>
      <c r="B2481" s="295" t="s">
        <v>8507</v>
      </c>
      <c r="C2481" s="295" t="s">
        <v>742</v>
      </c>
      <c r="D2481" s="295" t="s">
        <v>742</v>
      </c>
      <c r="E2481" s="295" t="s">
        <v>1880</v>
      </c>
      <c r="F2481" s="295" t="s">
        <v>8508</v>
      </c>
      <c r="G2481" s="295" t="s">
        <v>168</v>
      </c>
      <c r="H2481" s="295" t="s">
        <v>1589</v>
      </c>
      <c r="I2481" s="295" t="s">
        <v>1598</v>
      </c>
      <c r="J2481" s="295" t="s">
        <v>177</v>
      </c>
      <c r="K2481" s="295" t="s">
        <v>1603</v>
      </c>
      <c r="L2481" s="286">
        <v>7</v>
      </c>
      <c r="M2481" s="295" t="s">
        <v>171</v>
      </c>
    </row>
    <row r="2482" spans="1:13" ht="15" customHeight="1" x14ac:dyDescent="0.25">
      <c r="A2482" s="295" t="s">
        <v>8509</v>
      </c>
      <c r="B2482" s="295" t="s">
        <v>8509</v>
      </c>
      <c r="C2482" s="295" t="s">
        <v>741</v>
      </c>
      <c r="D2482" s="295" t="s">
        <v>741</v>
      </c>
      <c r="E2482" s="295" t="s">
        <v>1606</v>
      </c>
      <c r="F2482" s="295" t="s">
        <v>8510</v>
      </c>
      <c r="G2482" s="295" t="s">
        <v>1594</v>
      </c>
      <c r="H2482" s="295" t="s">
        <v>1589</v>
      </c>
      <c r="I2482" s="295" t="s">
        <v>1598</v>
      </c>
      <c r="J2482" s="295" t="s">
        <v>177</v>
      </c>
      <c r="L2482" s="286">
        <v>0</v>
      </c>
      <c r="M2482" s="295" t="s">
        <v>16372</v>
      </c>
    </row>
    <row r="2483" spans="1:13" ht="15" customHeight="1" x14ac:dyDescent="0.25">
      <c r="A2483" s="295" t="s">
        <v>743</v>
      </c>
      <c r="B2483" s="295" t="s">
        <v>8484</v>
      </c>
      <c r="C2483" s="295" t="s">
        <v>744</v>
      </c>
      <c r="D2483" s="295" t="s">
        <v>8485</v>
      </c>
      <c r="E2483" s="295" t="s">
        <v>1606</v>
      </c>
      <c r="F2483" s="295" t="s">
        <v>8511</v>
      </c>
      <c r="G2483" s="295" t="s">
        <v>168</v>
      </c>
      <c r="H2483" s="295" t="s">
        <v>1632</v>
      </c>
      <c r="I2483" s="295" t="s">
        <v>1598</v>
      </c>
      <c r="J2483" s="295" t="s">
        <v>177</v>
      </c>
      <c r="K2483" s="295" t="s">
        <v>1603</v>
      </c>
      <c r="L2483" s="287">
        <v>7</v>
      </c>
      <c r="M2483" s="295" t="s">
        <v>171</v>
      </c>
    </row>
    <row r="2484" spans="1:13" ht="15" customHeight="1" x14ac:dyDescent="0.25">
      <c r="A2484" s="295" t="s">
        <v>8512</v>
      </c>
      <c r="B2484" s="295" t="s">
        <v>8512</v>
      </c>
      <c r="C2484" s="295" t="s">
        <v>8513</v>
      </c>
      <c r="D2484" s="295" t="s">
        <v>8513</v>
      </c>
      <c r="E2484" s="295" t="s">
        <v>1606</v>
      </c>
      <c r="F2484" s="295" t="s">
        <v>8514</v>
      </c>
      <c r="G2484" s="295" t="s">
        <v>168</v>
      </c>
      <c r="H2484" s="295" t="s">
        <v>1589</v>
      </c>
      <c r="I2484" s="295" t="s">
        <v>1598</v>
      </c>
      <c r="J2484" s="295" t="s">
        <v>177</v>
      </c>
      <c r="K2484" s="295" t="s">
        <v>1603</v>
      </c>
      <c r="L2484" s="286">
        <v>7</v>
      </c>
      <c r="M2484" s="295" t="s">
        <v>171</v>
      </c>
    </row>
    <row r="2485" spans="1:13" ht="15" customHeight="1" x14ac:dyDescent="0.25">
      <c r="A2485" s="295" t="s">
        <v>8515</v>
      </c>
      <c r="B2485" s="295" t="s">
        <v>8515</v>
      </c>
      <c r="C2485" s="295" t="s">
        <v>8516</v>
      </c>
      <c r="D2485" s="295" t="s">
        <v>8516</v>
      </c>
      <c r="E2485" s="295" t="s">
        <v>1779</v>
      </c>
      <c r="F2485" s="295" t="s">
        <v>8510</v>
      </c>
      <c r="G2485" s="295" t="s">
        <v>1702</v>
      </c>
      <c r="H2485" s="295" t="s">
        <v>1589</v>
      </c>
      <c r="I2485" s="295" t="s">
        <v>1598</v>
      </c>
      <c r="J2485" s="295" t="s">
        <v>177</v>
      </c>
      <c r="K2485" s="295" t="s">
        <v>1603</v>
      </c>
      <c r="L2485" s="286">
        <v>0</v>
      </c>
      <c r="M2485" s="295" t="s">
        <v>16372</v>
      </c>
    </row>
    <row r="2486" spans="1:13" ht="15" customHeight="1" x14ac:dyDescent="0.25">
      <c r="A2486" s="295" t="s">
        <v>8517</v>
      </c>
      <c r="B2486" s="295" t="s">
        <v>8517</v>
      </c>
      <c r="C2486" s="295" t="s">
        <v>8518</v>
      </c>
      <c r="D2486" s="295" t="s">
        <v>8518</v>
      </c>
      <c r="E2486" s="295" t="s">
        <v>8519</v>
      </c>
      <c r="F2486" s="295" t="s">
        <v>8510</v>
      </c>
      <c r="G2486" s="295" t="s">
        <v>1702</v>
      </c>
      <c r="H2486" s="295" t="s">
        <v>1589</v>
      </c>
      <c r="I2486" s="295" t="s">
        <v>1598</v>
      </c>
      <c r="J2486" s="295" t="s">
        <v>177</v>
      </c>
      <c r="K2486" s="295" t="s">
        <v>1603</v>
      </c>
      <c r="L2486" s="286">
        <v>0</v>
      </c>
      <c r="M2486" s="295" t="s">
        <v>16372</v>
      </c>
    </row>
    <row r="2487" spans="1:13" ht="15" customHeight="1" x14ac:dyDescent="0.25">
      <c r="A2487" s="295" t="s">
        <v>8520</v>
      </c>
      <c r="B2487" s="295" t="s">
        <v>8520</v>
      </c>
      <c r="C2487" s="295" t="s">
        <v>8521</v>
      </c>
      <c r="D2487" s="295" t="s">
        <v>8521</v>
      </c>
      <c r="E2487" s="295" t="s">
        <v>2433</v>
      </c>
      <c r="F2487" s="295" t="s">
        <v>8522</v>
      </c>
      <c r="G2487" s="295" t="s">
        <v>168</v>
      </c>
      <c r="H2487" s="295" t="s">
        <v>1589</v>
      </c>
      <c r="I2487" s="295" t="s">
        <v>1714</v>
      </c>
      <c r="J2487" s="295" t="s">
        <v>174</v>
      </c>
      <c r="K2487" s="295" t="s">
        <v>1892</v>
      </c>
      <c r="L2487" s="286">
        <v>9</v>
      </c>
      <c r="M2487" s="295" t="s">
        <v>171</v>
      </c>
    </row>
    <row r="2488" spans="1:13" ht="15" customHeight="1" x14ac:dyDescent="0.25">
      <c r="A2488" s="295" t="s">
        <v>8523</v>
      </c>
      <c r="B2488" s="295" t="s">
        <v>8523</v>
      </c>
      <c r="C2488" s="295" t="s">
        <v>8524</v>
      </c>
      <c r="D2488" s="295" t="s">
        <v>8524</v>
      </c>
      <c r="E2488" s="295" t="s">
        <v>3833</v>
      </c>
      <c r="F2488" s="295" t="s">
        <v>8525</v>
      </c>
      <c r="G2488" s="295" t="s">
        <v>1594</v>
      </c>
      <c r="H2488" s="295" t="s">
        <v>1589</v>
      </c>
      <c r="I2488" s="295" t="s">
        <v>1714</v>
      </c>
      <c r="J2488" s="295" t="s">
        <v>174</v>
      </c>
      <c r="L2488" s="286">
        <v>9</v>
      </c>
      <c r="M2488" s="295" t="s">
        <v>171</v>
      </c>
    </row>
    <row r="2489" spans="1:13" ht="15" customHeight="1" x14ac:dyDescent="0.25">
      <c r="A2489" s="295" t="s">
        <v>746</v>
      </c>
      <c r="B2489" s="295" t="s">
        <v>746</v>
      </c>
      <c r="C2489" s="295" t="s">
        <v>747</v>
      </c>
      <c r="D2489" s="295" t="s">
        <v>747</v>
      </c>
      <c r="E2489" s="295" t="s">
        <v>1606</v>
      </c>
      <c r="F2489" s="295" t="s">
        <v>8526</v>
      </c>
      <c r="G2489" s="295" t="s">
        <v>168</v>
      </c>
      <c r="H2489" s="295" t="s">
        <v>1589</v>
      </c>
      <c r="I2489" s="295" t="s">
        <v>1714</v>
      </c>
      <c r="J2489" s="295" t="s">
        <v>174</v>
      </c>
      <c r="K2489" s="295" t="s">
        <v>1892</v>
      </c>
      <c r="L2489" s="286">
        <v>0</v>
      </c>
      <c r="M2489" s="295" t="s">
        <v>16372</v>
      </c>
    </row>
    <row r="2490" spans="1:13" ht="15" customHeight="1" x14ac:dyDescent="0.25">
      <c r="A2490" s="295" t="s">
        <v>8527</v>
      </c>
      <c r="B2490" s="295" t="s">
        <v>8527</v>
      </c>
      <c r="C2490" s="295" t="s">
        <v>8528</v>
      </c>
      <c r="D2490" s="295" t="s">
        <v>8528</v>
      </c>
      <c r="E2490" s="295" t="s">
        <v>1606</v>
      </c>
      <c r="F2490" s="295" t="s">
        <v>8526</v>
      </c>
      <c r="G2490" s="295" t="s">
        <v>1594</v>
      </c>
      <c r="H2490" s="295" t="s">
        <v>1589</v>
      </c>
      <c r="I2490" s="295" t="s">
        <v>1714</v>
      </c>
      <c r="J2490" s="295" t="s">
        <v>174</v>
      </c>
      <c r="L2490" s="286">
        <v>0</v>
      </c>
      <c r="M2490" s="295" t="s">
        <v>16372</v>
      </c>
    </row>
    <row r="2491" spans="1:13" ht="15" customHeight="1" x14ac:dyDescent="0.25">
      <c r="A2491" s="295" t="s">
        <v>8529</v>
      </c>
      <c r="B2491" s="295" t="s">
        <v>8529</v>
      </c>
      <c r="C2491" s="295" t="s">
        <v>8530</v>
      </c>
      <c r="D2491" s="295" t="s">
        <v>8530</v>
      </c>
      <c r="E2491" s="295" t="s">
        <v>1606</v>
      </c>
      <c r="F2491" s="295" t="s">
        <v>1504</v>
      </c>
      <c r="G2491" s="295" t="s">
        <v>1594</v>
      </c>
      <c r="H2491" s="295" t="s">
        <v>1589</v>
      </c>
      <c r="I2491" s="295" t="s">
        <v>1598</v>
      </c>
      <c r="J2491" s="295" t="s">
        <v>270</v>
      </c>
      <c r="L2491" s="286">
        <v>0</v>
      </c>
      <c r="M2491" s="295" t="s">
        <v>16372</v>
      </c>
    </row>
    <row r="2492" spans="1:13" ht="15" customHeight="1" x14ac:dyDescent="0.25">
      <c r="A2492" s="295" t="s">
        <v>1502</v>
      </c>
      <c r="B2492" s="295" t="s">
        <v>1502</v>
      </c>
      <c r="C2492" s="295" t="s">
        <v>1503</v>
      </c>
      <c r="D2492" s="295" t="s">
        <v>1503</v>
      </c>
      <c r="E2492" s="295" t="s">
        <v>1606</v>
      </c>
      <c r="F2492" s="295" t="s">
        <v>8531</v>
      </c>
      <c r="G2492" s="295" t="s">
        <v>168</v>
      </c>
      <c r="H2492" s="295" t="s">
        <v>1589</v>
      </c>
      <c r="I2492" s="295" t="s">
        <v>1598</v>
      </c>
      <c r="J2492" s="295" t="s">
        <v>270</v>
      </c>
      <c r="K2492" s="295" t="s">
        <v>1603</v>
      </c>
      <c r="L2492" s="286">
        <v>0</v>
      </c>
      <c r="M2492" s="295" t="s">
        <v>16372</v>
      </c>
    </row>
    <row r="2493" spans="1:13" ht="15" customHeight="1" x14ac:dyDescent="0.25">
      <c r="A2493" s="295" t="s">
        <v>16764</v>
      </c>
      <c r="B2493" s="295" t="s">
        <v>16764</v>
      </c>
      <c r="C2493" s="295" t="s">
        <v>17331</v>
      </c>
      <c r="D2493" s="295" t="s">
        <v>17331</v>
      </c>
      <c r="G2493" s="295" t="s">
        <v>1594</v>
      </c>
      <c r="H2493" s="295" t="s">
        <v>1589</v>
      </c>
      <c r="I2493" s="295" t="s">
        <v>14673</v>
      </c>
      <c r="J2493" s="295" t="s">
        <v>17960</v>
      </c>
      <c r="K2493" s="295" t="s">
        <v>14674</v>
      </c>
      <c r="L2493" s="287" t="s">
        <v>17977</v>
      </c>
      <c r="M2493" s="295" t="s">
        <v>171</v>
      </c>
    </row>
    <row r="2494" spans="1:13" ht="15" customHeight="1" x14ac:dyDescent="0.25">
      <c r="A2494" s="295" t="s">
        <v>16765</v>
      </c>
      <c r="B2494" s="295" t="s">
        <v>16765</v>
      </c>
      <c r="C2494" s="295" t="s">
        <v>17332</v>
      </c>
      <c r="D2494" s="295" t="s">
        <v>17332</v>
      </c>
      <c r="E2494" s="295" t="s">
        <v>17653</v>
      </c>
      <c r="G2494" s="295" t="s">
        <v>168</v>
      </c>
      <c r="H2494" s="295" t="s">
        <v>1589</v>
      </c>
      <c r="I2494" s="295" t="s">
        <v>14673</v>
      </c>
      <c r="J2494" s="295" t="s">
        <v>17960</v>
      </c>
      <c r="K2494" s="295" t="s">
        <v>14674</v>
      </c>
      <c r="L2494" s="287" t="s">
        <v>17977</v>
      </c>
      <c r="M2494" s="295" t="s">
        <v>171</v>
      </c>
    </row>
    <row r="2495" spans="1:13" ht="15" customHeight="1" x14ac:dyDescent="0.25">
      <c r="A2495" s="295" t="s">
        <v>6664</v>
      </c>
      <c r="B2495" s="295" t="s">
        <v>3177</v>
      </c>
      <c r="C2495" s="295" t="s">
        <v>8532</v>
      </c>
      <c r="D2495" s="295" t="s">
        <v>3179</v>
      </c>
      <c r="E2495" s="295" t="s">
        <v>8533</v>
      </c>
      <c r="F2495" s="295" t="s">
        <v>3181</v>
      </c>
      <c r="G2495" s="295" t="s">
        <v>168</v>
      </c>
      <c r="H2495" s="295" t="s">
        <v>1632</v>
      </c>
      <c r="I2495" s="295" t="s">
        <v>1746</v>
      </c>
      <c r="J2495" s="295" t="s">
        <v>581</v>
      </c>
      <c r="K2495" s="295" t="s">
        <v>1603</v>
      </c>
      <c r="L2495" s="287">
        <v>9</v>
      </c>
      <c r="M2495" s="295" t="s">
        <v>171</v>
      </c>
    </row>
    <row r="2496" spans="1:13" ht="15" customHeight="1" x14ac:dyDescent="0.25">
      <c r="A2496" s="295" t="s">
        <v>16766</v>
      </c>
      <c r="B2496" s="295" t="s">
        <v>16766</v>
      </c>
      <c r="C2496" s="295" t="s">
        <v>17333</v>
      </c>
      <c r="D2496" s="295" t="s">
        <v>17333</v>
      </c>
      <c r="G2496" s="295" t="s">
        <v>1594</v>
      </c>
      <c r="H2496" s="295" t="s">
        <v>1589</v>
      </c>
      <c r="I2496" s="295" t="s">
        <v>14673</v>
      </c>
      <c r="J2496" s="295" t="s">
        <v>17936</v>
      </c>
      <c r="K2496" s="295" t="s">
        <v>14674</v>
      </c>
      <c r="L2496" s="287">
        <v>7</v>
      </c>
      <c r="M2496" s="295" t="s">
        <v>171</v>
      </c>
    </row>
    <row r="2497" spans="1:13" ht="15" customHeight="1" x14ac:dyDescent="0.25">
      <c r="A2497" s="295" t="s">
        <v>16767</v>
      </c>
      <c r="B2497" s="295" t="s">
        <v>16767</v>
      </c>
      <c r="C2497" s="295" t="s">
        <v>17334</v>
      </c>
      <c r="D2497" s="295" t="s">
        <v>17334</v>
      </c>
      <c r="E2497" s="295" t="s">
        <v>17791</v>
      </c>
      <c r="G2497" s="295" t="s">
        <v>168</v>
      </c>
      <c r="H2497" s="295" t="s">
        <v>1589</v>
      </c>
      <c r="I2497" s="295" t="s">
        <v>14673</v>
      </c>
      <c r="J2497" s="295" t="s">
        <v>17936</v>
      </c>
      <c r="K2497" s="295" t="s">
        <v>14674</v>
      </c>
      <c r="L2497" s="287">
        <v>7</v>
      </c>
      <c r="M2497" s="295" t="s">
        <v>171</v>
      </c>
    </row>
    <row r="2498" spans="1:13" ht="15" customHeight="1" x14ac:dyDescent="0.25">
      <c r="A2498" s="295" t="s">
        <v>16769</v>
      </c>
      <c r="B2498" s="295" t="s">
        <v>16769</v>
      </c>
      <c r="C2498" s="295" t="s">
        <v>17336</v>
      </c>
      <c r="D2498" s="295" t="s">
        <v>17336</v>
      </c>
      <c r="E2498" s="295" t="s">
        <v>17791</v>
      </c>
      <c r="G2498" s="295" t="s">
        <v>168</v>
      </c>
      <c r="H2498" s="295" t="s">
        <v>1589</v>
      </c>
      <c r="I2498" s="295" t="s">
        <v>14673</v>
      </c>
      <c r="J2498" s="295" t="s">
        <v>17943</v>
      </c>
      <c r="K2498" s="295" t="s">
        <v>14674</v>
      </c>
      <c r="L2498" s="287">
        <v>5</v>
      </c>
      <c r="M2498" s="295" t="s">
        <v>171</v>
      </c>
    </row>
    <row r="2499" spans="1:13" ht="15" customHeight="1" x14ac:dyDescent="0.25">
      <c r="A2499" s="295" t="s">
        <v>16768</v>
      </c>
      <c r="B2499" s="295" t="s">
        <v>16768</v>
      </c>
      <c r="C2499" s="295" t="s">
        <v>17335</v>
      </c>
      <c r="D2499" s="295" t="s">
        <v>17335</v>
      </c>
      <c r="G2499" s="295" t="s">
        <v>1594</v>
      </c>
      <c r="H2499" s="295" t="s">
        <v>1589</v>
      </c>
      <c r="I2499" s="295" t="s">
        <v>14673</v>
      </c>
      <c r="J2499" s="295" t="s">
        <v>17943</v>
      </c>
      <c r="K2499" s="295" t="s">
        <v>14674</v>
      </c>
      <c r="L2499" s="287">
        <v>5</v>
      </c>
      <c r="M2499" s="295" t="s">
        <v>171</v>
      </c>
    </row>
    <row r="2500" spans="1:13" ht="15" customHeight="1" x14ac:dyDescent="0.25">
      <c r="A2500" s="295" t="s">
        <v>8534</v>
      </c>
      <c r="B2500" s="295" t="s">
        <v>8534</v>
      </c>
      <c r="C2500" s="295" t="s">
        <v>8535</v>
      </c>
      <c r="D2500" s="295" t="s">
        <v>8535</v>
      </c>
      <c r="E2500" s="295" t="s">
        <v>8536</v>
      </c>
      <c r="F2500" s="295" t="s">
        <v>8537</v>
      </c>
      <c r="G2500" s="295" t="s">
        <v>1676</v>
      </c>
      <c r="H2500" s="295" t="s">
        <v>1589</v>
      </c>
      <c r="I2500" s="295" t="s">
        <v>1598</v>
      </c>
      <c r="J2500" s="295" t="s">
        <v>270</v>
      </c>
      <c r="K2500" s="295" t="s">
        <v>1603</v>
      </c>
      <c r="L2500" s="287">
        <v>10</v>
      </c>
      <c r="M2500" s="295" t="s">
        <v>171</v>
      </c>
    </row>
    <row r="2501" spans="1:13" ht="15" customHeight="1" x14ac:dyDescent="0.25">
      <c r="A2501" s="295" t="s">
        <v>8539</v>
      </c>
      <c r="B2501" s="295" t="s">
        <v>8539</v>
      </c>
      <c r="C2501" s="295" t="s">
        <v>8540</v>
      </c>
      <c r="D2501" s="295" t="s">
        <v>8540</v>
      </c>
      <c r="E2501" s="295" t="s">
        <v>8541</v>
      </c>
      <c r="F2501" s="295" t="s">
        <v>8537</v>
      </c>
      <c r="G2501" s="295" t="s">
        <v>1738</v>
      </c>
      <c r="H2501" s="295" t="s">
        <v>1589</v>
      </c>
      <c r="I2501" s="295" t="s">
        <v>1598</v>
      </c>
      <c r="J2501" s="295" t="s">
        <v>270</v>
      </c>
      <c r="K2501" s="295" t="s">
        <v>1603</v>
      </c>
      <c r="L2501" s="286">
        <v>10</v>
      </c>
      <c r="M2501" s="295" t="s">
        <v>171</v>
      </c>
    </row>
    <row r="2502" spans="1:13" ht="15" customHeight="1" x14ac:dyDescent="0.25">
      <c r="A2502" s="295" t="s">
        <v>8538</v>
      </c>
      <c r="B2502" s="295" t="s">
        <v>8539</v>
      </c>
      <c r="C2502" s="295" t="s">
        <v>8542</v>
      </c>
      <c r="D2502" s="295" t="s">
        <v>8540</v>
      </c>
      <c r="E2502" s="295" t="s">
        <v>8543</v>
      </c>
      <c r="F2502" s="295" t="s">
        <v>8537</v>
      </c>
      <c r="G2502" s="295" t="s">
        <v>1678</v>
      </c>
      <c r="H2502" s="295" t="s">
        <v>1632</v>
      </c>
      <c r="I2502" s="295" t="s">
        <v>1598</v>
      </c>
      <c r="J2502" s="295" t="s">
        <v>270</v>
      </c>
      <c r="K2502" s="295" t="s">
        <v>1603</v>
      </c>
      <c r="L2502" s="286">
        <v>10</v>
      </c>
      <c r="M2502" s="295" t="s">
        <v>171</v>
      </c>
    </row>
    <row r="2503" spans="1:13" ht="15" customHeight="1" x14ac:dyDescent="0.25">
      <c r="A2503" s="295" t="s">
        <v>8544</v>
      </c>
      <c r="B2503" s="295" t="s">
        <v>8544</v>
      </c>
      <c r="C2503" s="295" t="s">
        <v>8545</v>
      </c>
      <c r="D2503" s="295" t="s">
        <v>8545</v>
      </c>
      <c r="E2503" s="295" t="s">
        <v>3385</v>
      </c>
      <c r="F2503" s="295" t="s">
        <v>8546</v>
      </c>
      <c r="G2503" s="295" t="s">
        <v>1594</v>
      </c>
      <c r="H2503" s="295" t="s">
        <v>1589</v>
      </c>
      <c r="I2503" s="295" t="s">
        <v>1598</v>
      </c>
      <c r="J2503" s="295" t="s">
        <v>270</v>
      </c>
      <c r="L2503" s="286">
        <v>10</v>
      </c>
      <c r="M2503" s="295" t="s">
        <v>171</v>
      </c>
    </row>
    <row r="2504" spans="1:13" ht="15" customHeight="1" x14ac:dyDescent="0.25">
      <c r="A2504" s="295" t="s">
        <v>752</v>
      </c>
      <c r="B2504" s="295" t="s">
        <v>752</v>
      </c>
      <c r="C2504" s="295" t="s">
        <v>751</v>
      </c>
      <c r="D2504" s="295" t="s">
        <v>751</v>
      </c>
      <c r="E2504" s="295" t="s">
        <v>1606</v>
      </c>
      <c r="F2504" s="295" t="s">
        <v>8547</v>
      </c>
      <c r="G2504" s="295" t="s">
        <v>1676</v>
      </c>
      <c r="H2504" s="295" t="s">
        <v>1589</v>
      </c>
      <c r="I2504" s="295" t="s">
        <v>1714</v>
      </c>
      <c r="J2504" s="295" t="s">
        <v>174</v>
      </c>
      <c r="K2504" s="295" t="s">
        <v>1892</v>
      </c>
      <c r="L2504" s="286">
        <v>0</v>
      </c>
      <c r="M2504" s="295" t="s">
        <v>16372</v>
      </c>
    </row>
    <row r="2505" spans="1:13" ht="15" customHeight="1" x14ac:dyDescent="0.25">
      <c r="A2505" s="295" t="s">
        <v>749</v>
      </c>
      <c r="B2505" s="295" t="s">
        <v>749</v>
      </c>
      <c r="C2505" s="295" t="s">
        <v>750</v>
      </c>
      <c r="D2505" s="295" t="s">
        <v>750</v>
      </c>
      <c r="E2505" s="295" t="s">
        <v>1606</v>
      </c>
      <c r="F2505" s="295" t="s">
        <v>8547</v>
      </c>
      <c r="G2505" s="295" t="s">
        <v>1738</v>
      </c>
      <c r="H2505" s="295" t="s">
        <v>1589</v>
      </c>
      <c r="I2505" s="295" t="s">
        <v>1714</v>
      </c>
      <c r="J2505" s="295" t="s">
        <v>174</v>
      </c>
      <c r="K2505" s="295" t="s">
        <v>1892</v>
      </c>
      <c r="L2505" s="286">
        <v>0</v>
      </c>
      <c r="M2505" s="295" t="s">
        <v>16372</v>
      </c>
    </row>
    <row r="2506" spans="1:13" ht="15" customHeight="1" x14ac:dyDescent="0.25">
      <c r="A2506" s="295" t="s">
        <v>8548</v>
      </c>
      <c r="B2506" s="295" t="s">
        <v>5674</v>
      </c>
      <c r="C2506" s="295" t="s">
        <v>8549</v>
      </c>
      <c r="D2506" s="295" t="s">
        <v>5676</v>
      </c>
      <c r="E2506" s="295" t="s">
        <v>4974</v>
      </c>
      <c r="F2506" s="295" t="s">
        <v>5678</v>
      </c>
      <c r="G2506" s="295" t="s">
        <v>168</v>
      </c>
      <c r="H2506" s="295" t="s">
        <v>1632</v>
      </c>
      <c r="I2506" s="295" t="s">
        <v>1714</v>
      </c>
      <c r="J2506" s="295" t="s">
        <v>174</v>
      </c>
      <c r="K2506" s="295" t="s">
        <v>1892</v>
      </c>
      <c r="L2506" s="286">
        <v>0</v>
      </c>
      <c r="M2506" s="295" t="s">
        <v>16372</v>
      </c>
    </row>
    <row r="2507" spans="1:13" ht="15" customHeight="1" x14ac:dyDescent="0.25">
      <c r="A2507" s="295" t="s">
        <v>5674</v>
      </c>
      <c r="B2507" s="295" t="s">
        <v>5674</v>
      </c>
      <c r="C2507" s="295" t="s">
        <v>5676</v>
      </c>
      <c r="D2507" s="295" t="s">
        <v>5676</v>
      </c>
      <c r="E2507" s="295" t="s">
        <v>8550</v>
      </c>
      <c r="F2507" s="295" t="s">
        <v>5678</v>
      </c>
      <c r="G2507" s="295" t="s">
        <v>1738</v>
      </c>
      <c r="H2507" s="295" t="s">
        <v>1589</v>
      </c>
      <c r="I2507" s="295" t="s">
        <v>1714</v>
      </c>
      <c r="J2507" s="295" t="s">
        <v>174</v>
      </c>
      <c r="K2507" s="295" t="s">
        <v>1892</v>
      </c>
      <c r="L2507" s="286">
        <v>0</v>
      </c>
      <c r="M2507" s="295" t="s">
        <v>16372</v>
      </c>
    </row>
    <row r="2508" spans="1:13" ht="15" customHeight="1" x14ac:dyDescent="0.25">
      <c r="A2508" s="295" t="s">
        <v>753</v>
      </c>
      <c r="B2508" s="295" t="s">
        <v>753</v>
      </c>
      <c r="C2508" s="295" t="s">
        <v>754</v>
      </c>
      <c r="D2508" s="295" t="s">
        <v>754</v>
      </c>
      <c r="E2508" s="295" t="s">
        <v>2665</v>
      </c>
      <c r="F2508" s="295" t="s">
        <v>8551</v>
      </c>
      <c r="G2508" s="295" t="s">
        <v>168</v>
      </c>
      <c r="H2508" s="295" t="s">
        <v>1589</v>
      </c>
      <c r="I2508" s="295" t="s">
        <v>1714</v>
      </c>
      <c r="J2508" s="295" t="s">
        <v>174</v>
      </c>
      <c r="K2508" s="295" t="s">
        <v>1892</v>
      </c>
      <c r="L2508" s="286">
        <v>0</v>
      </c>
      <c r="M2508" s="295" t="s">
        <v>16372</v>
      </c>
    </row>
    <row r="2509" spans="1:13" ht="15" customHeight="1" x14ac:dyDescent="0.25">
      <c r="A2509" s="295" t="s">
        <v>5684</v>
      </c>
      <c r="B2509" s="295" t="s">
        <v>5684</v>
      </c>
      <c r="C2509" s="295" t="s">
        <v>748</v>
      </c>
      <c r="D2509" s="295" t="s">
        <v>748</v>
      </c>
      <c r="E2509" s="295" t="s">
        <v>1606</v>
      </c>
      <c r="F2509" s="295" t="s">
        <v>8552</v>
      </c>
      <c r="G2509" s="295" t="s">
        <v>1594</v>
      </c>
      <c r="H2509" s="295" t="s">
        <v>1589</v>
      </c>
      <c r="I2509" s="295" t="s">
        <v>1714</v>
      </c>
      <c r="J2509" s="295" t="s">
        <v>174</v>
      </c>
      <c r="L2509" s="286">
        <v>0</v>
      </c>
      <c r="M2509" s="295" t="s">
        <v>16372</v>
      </c>
    </row>
    <row r="2510" spans="1:13" ht="15" customHeight="1" x14ac:dyDescent="0.25">
      <c r="A2510" s="295" t="s">
        <v>8553</v>
      </c>
      <c r="B2510" s="295" t="s">
        <v>8553</v>
      </c>
      <c r="C2510" s="295" t="s">
        <v>8554</v>
      </c>
      <c r="D2510" s="295" t="s">
        <v>8554</v>
      </c>
      <c r="E2510" s="295" t="s">
        <v>1606</v>
      </c>
      <c r="F2510" s="295" t="s">
        <v>8555</v>
      </c>
      <c r="G2510" s="295" t="s">
        <v>168</v>
      </c>
      <c r="H2510" s="295" t="s">
        <v>1589</v>
      </c>
      <c r="I2510" s="295" t="s">
        <v>1714</v>
      </c>
      <c r="J2510" s="295" t="s">
        <v>174</v>
      </c>
      <c r="K2510" s="295" t="s">
        <v>1892</v>
      </c>
      <c r="L2510" s="286">
        <v>0</v>
      </c>
      <c r="M2510" s="295" t="s">
        <v>16372</v>
      </c>
    </row>
    <row r="2511" spans="1:13" ht="15" customHeight="1" x14ac:dyDescent="0.25">
      <c r="A2511" s="295" t="s">
        <v>8556</v>
      </c>
      <c r="B2511" s="295" t="s">
        <v>8556</v>
      </c>
      <c r="C2511" s="295" t="s">
        <v>8557</v>
      </c>
      <c r="D2511" s="295" t="s">
        <v>8557</v>
      </c>
      <c r="E2511" s="295" t="s">
        <v>8558</v>
      </c>
      <c r="F2511" s="295" t="s">
        <v>8559</v>
      </c>
      <c r="G2511" s="295" t="s">
        <v>168</v>
      </c>
      <c r="H2511" s="295" t="s">
        <v>1589</v>
      </c>
      <c r="I2511" s="295" t="s">
        <v>1714</v>
      </c>
      <c r="J2511" s="295" t="s">
        <v>353</v>
      </c>
      <c r="K2511" s="295" t="s">
        <v>1603</v>
      </c>
      <c r="L2511" s="286">
        <v>0</v>
      </c>
      <c r="M2511" s="295" t="s">
        <v>16372</v>
      </c>
    </row>
    <row r="2512" spans="1:13" ht="15" customHeight="1" x14ac:dyDescent="0.25">
      <c r="A2512" s="295" t="s">
        <v>8560</v>
      </c>
      <c r="B2512" s="295" t="s">
        <v>8560</v>
      </c>
      <c r="C2512" s="295" t="s">
        <v>8561</v>
      </c>
      <c r="D2512" s="295" t="s">
        <v>8561</v>
      </c>
      <c r="E2512" s="295" t="s">
        <v>8562</v>
      </c>
      <c r="F2512" s="295" t="s">
        <v>8563</v>
      </c>
      <c r="G2512" s="295" t="s">
        <v>168</v>
      </c>
      <c r="H2512" s="295" t="s">
        <v>1589</v>
      </c>
      <c r="I2512" s="295" t="s">
        <v>1714</v>
      </c>
      <c r="J2512" s="295" t="s">
        <v>353</v>
      </c>
      <c r="K2512" s="295" t="s">
        <v>1603</v>
      </c>
      <c r="L2512" s="286">
        <v>0</v>
      </c>
      <c r="M2512" s="295" t="s">
        <v>16372</v>
      </c>
    </row>
    <row r="2513" spans="1:13" ht="15" customHeight="1" x14ac:dyDescent="0.25">
      <c r="A2513" s="295" t="s">
        <v>8564</v>
      </c>
      <c r="B2513" s="295" t="s">
        <v>8564</v>
      </c>
      <c r="C2513" s="295" t="s">
        <v>8565</v>
      </c>
      <c r="D2513" s="295" t="s">
        <v>8565</v>
      </c>
      <c r="E2513" s="295" t="s">
        <v>8566</v>
      </c>
      <c r="F2513" s="295" t="s">
        <v>8567</v>
      </c>
      <c r="G2513" s="295" t="s">
        <v>1594</v>
      </c>
      <c r="H2513" s="295" t="s">
        <v>1589</v>
      </c>
      <c r="I2513" s="295" t="s">
        <v>1714</v>
      </c>
      <c r="J2513" s="295" t="s">
        <v>353</v>
      </c>
      <c r="L2513" s="286">
        <v>0</v>
      </c>
      <c r="M2513" s="295" t="s">
        <v>16372</v>
      </c>
    </row>
    <row r="2514" spans="1:13" ht="15" customHeight="1" x14ac:dyDescent="0.25">
      <c r="A2514" s="295" t="s">
        <v>8568</v>
      </c>
      <c r="B2514" s="295" t="s">
        <v>8568</v>
      </c>
      <c r="C2514" s="295" t="s">
        <v>8569</v>
      </c>
      <c r="D2514" s="295" t="s">
        <v>8569</v>
      </c>
      <c r="E2514" s="295" t="s">
        <v>8570</v>
      </c>
      <c r="F2514" s="295" t="s">
        <v>8571</v>
      </c>
      <c r="G2514" s="295" t="s">
        <v>168</v>
      </c>
      <c r="H2514" s="295" t="s">
        <v>1589</v>
      </c>
      <c r="I2514" s="295" t="s">
        <v>1714</v>
      </c>
      <c r="J2514" s="295" t="s">
        <v>353</v>
      </c>
      <c r="K2514" s="295" t="s">
        <v>1603</v>
      </c>
      <c r="L2514" s="286">
        <v>0</v>
      </c>
      <c r="M2514" s="295" t="s">
        <v>16372</v>
      </c>
    </row>
    <row r="2515" spans="1:13" ht="15" customHeight="1" x14ac:dyDescent="0.25">
      <c r="A2515" s="295" t="s">
        <v>8572</v>
      </c>
      <c r="B2515" s="295" t="s">
        <v>8572</v>
      </c>
      <c r="C2515" s="295" t="s">
        <v>8573</v>
      </c>
      <c r="D2515" s="295" t="s">
        <v>8573</v>
      </c>
      <c r="E2515" s="295" t="s">
        <v>1724</v>
      </c>
      <c r="F2515" s="295" t="s">
        <v>8574</v>
      </c>
      <c r="G2515" s="295" t="s">
        <v>168</v>
      </c>
      <c r="H2515" s="295" t="s">
        <v>1589</v>
      </c>
      <c r="I2515" s="295" t="s">
        <v>1598</v>
      </c>
      <c r="J2515" s="295" t="s">
        <v>573</v>
      </c>
      <c r="K2515" s="295" t="s">
        <v>1603</v>
      </c>
      <c r="L2515" s="286">
        <v>10</v>
      </c>
      <c r="M2515" s="295" t="s">
        <v>171</v>
      </c>
    </row>
    <row r="2516" spans="1:13" ht="15" customHeight="1" x14ac:dyDescent="0.25">
      <c r="A2516" s="295" t="s">
        <v>8575</v>
      </c>
      <c r="B2516" s="295" t="s">
        <v>8575</v>
      </c>
      <c r="C2516" s="295" t="s">
        <v>8576</v>
      </c>
      <c r="D2516" s="295" t="s">
        <v>8576</v>
      </c>
      <c r="E2516" s="295" t="s">
        <v>1606</v>
      </c>
      <c r="F2516" s="295" t="s">
        <v>8577</v>
      </c>
      <c r="G2516" s="295" t="s">
        <v>1594</v>
      </c>
      <c r="H2516" s="295" t="s">
        <v>1589</v>
      </c>
      <c r="I2516" s="295" t="s">
        <v>1598</v>
      </c>
      <c r="J2516" s="295" t="s">
        <v>573</v>
      </c>
      <c r="L2516" s="286">
        <v>10</v>
      </c>
      <c r="M2516" s="295" t="s">
        <v>171</v>
      </c>
    </row>
    <row r="2517" spans="1:13" ht="15" customHeight="1" x14ac:dyDescent="0.25">
      <c r="A2517" s="295" t="s">
        <v>8578</v>
      </c>
      <c r="B2517" s="295" t="s">
        <v>8578</v>
      </c>
      <c r="C2517" s="295" t="s">
        <v>8579</v>
      </c>
      <c r="D2517" s="295" t="s">
        <v>8579</v>
      </c>
      <c r="E2517" s="295" t="s">
        <v>1606</v>
      </c>
      <c r="F2517" s="295" t="s">
        <v>8580</v>
      </c>
      <c r="G2517" s="295" t="s">
        <v>168</v>
      </c>
      <c r="H2517" s="295" t="s">
        <v>1589</v>
      </c>
      <c r="I2517" s="295" t="s">
        <v>1598</v>
      </c>
      <c r="J2517" s="295" t="s">
        <v>679</v>
      </c>
      <c r="K2517" s="295" t="s">
        <v>1603</v>
      </c>
      <c r="L2517" s="286">
        <v>4</v>
      </c>
      <c r="M2517" s="295" t="s">
        <v>171</v>
      </c>
    </row>
    <row r="2518" spans="1:13" ht="15" customHeight="1" x14ac:dyDescent="0.25">
      <c r="A2518" s="295" t="s">
        <v>8581</v>
      </c>
      <c r="B2518" s="295" t="s">
        <v>8581</v>
      </c>
      <c r="C2518" s="295" t="s">
        <v>8582</v>
      </c>
      <c r="D2518" s="295" t="s">
        <v>8582</v>
      </c>
      <c r="E2518" s="295" t="s">
        <v>2394</v>
      </c>
      <c r="F2518" s="295" t="s">
        <v>8583</v>
      </c>
      <c r="G2518" s="295" t="s">
        <v>168</v>
      </c>
      <c r="H2518" s="295" t="s">
        <v>1589</v>
      </c>
      <c r="I2518" s="295" t="s">
        <v>1598</v>
      </c>
      <c r="J2518" s="295" t="s">
        <v>679</v>
      </c>
      <c r="K2518" s="295" t="s">
        <v>1603</v>
      </c>
      <c r="L2518" s="286">
        <v>10</v>
      </c>
      <c r="M2518" s="295" t="s">
        <v>171</v>
      </c>
    </row>
    <row r="2519" spans="1:13" ht="15" customHeight="1" x14ac:dyDescent="0.25">
      <c r="A2519" s="295" t="s">
        <v>8584</v>
      </c>
      <c r="B2519" s="295" t="s">
        <v>8584</v>
      </c>
      <c r="C2519" s="295" t="s">
        <v>8585</v>
      </c>
      <c r="D2519" s="295" t="s">
        <v>8585</v>
      </c>
      <c r="E2519" s="295" t="s">
        <v>1606</v>
      </c>
      <c r="F2519" s="295" t="s">
        <v>8586</v>
      </c>
      <c r="G2519" s="295" t="s">
        <v>168</v>
      </c>
      <c r="H2519" s="295" t="s">
        <v>1589</v>
      </c>
      <c r="I2519" s="295" t="s">
        <v>1598</v>
      </c>
      <c r="J2519" s="295" t="s">
        <v>679</v>
      </c>
      <c r="K2519" s="295" t="s">
        <v>1603</v>
      </c>
      <c r="L2519" s="286">
        <v>5</v>
      </c>
      <c r="M2519" s="295" t="s">
        <v>171</v>
      </c>
    </row>
    <row r="2520" spans="1:13" ht="15" customHeight="1" x14ac:dyDescent="0.25">
      <c r="A2520" s="295" t="s">
        <v>8587</v>
      </c>
      <c r="B2520" s="295" t="s">
        <v>8587</v>
      </c>
      <c r="C2520" s="295" t="s">
        <v>8588</v>
      </c>
      <c r="D2520" s="295" t="s">
        <v>8588</v>
      </c>
      <c r="E2520" s="295" t="s">
        <v>8589</v>
      </c>
      <c r="F2520" s="295" t="s">
        <v>8590</v>
      </c>
      <c r="G2520" s="295" t="s">
        <v>168</v>
      </c>
      <c r="H2520" s="295" t="s">
        <v>1589</v>
      </c>
      <c r="I2520" s="295" t="s">
        <v>1598</v>
      </c>
      <c r="J2520" s="295" t="s">
        <v>679</v>
      </c>
      <c r="K2520" s="295" t="s">
        <v>1603</v>
      </c>
      <c r="L2520" s="286">
        <v>3</v>
      </c>
      <c r="M2520" s="295" t="s">
        <v>171</v>
      </c>
    </row>
    <row r="2521" spans="1:13" ht="15" customHeight="1" x14ac:dyDescent="0.25">
      <c r="A2521" s="295" t="s">
        <v>8591</v>
      </c>
      <c r="B2521" s="295" t="s">
        <v>8591</v>
      </c>
      <c r="C2521" s="295" t="s">
        <v>8592</v>
      </c>
      <c r="D2521" s="295" t="s">
        <v>8592</v>
      </c>
      <c r="E2521" s="295" t="s">
        <v>1606</v>
      </c>
      <c r="F2521" s="295" t="s">
        <v>8593</v>
      </c>
      <c r="G2521" s="295" t="s">
        <v>1594</v>
      </c>
      <c r="H2521" s="295" t="s">
        <v>1589</v>
      </c>
      <c r="I2521" s="295" t="s">
        <v>1598</v>
      </c>
      <c r="J2521" s="295" t="s">
        <v>679</v>
      </c>
      <c r="L2521" s="286">
        <v>5</v>
      </c>
      <c r="M2521" s="295" t="s">
        <v>171</v>
      </c>
    </row>
    <row r="2522" spans="1:13" ht="15" customHeight="1" x14ac:dyDescent="0.25">
      <c r="A2522" s="295" t="s">
        <v>8594</v>
      </c>
      <c r="B2522" s="295" t="s">
        <v>8594</v>
      </c>
      <c r="C2522" s="295" t="s">
        <v>8595</v>
      </c>
      <c r="D2522" s="295" t="s">
        <v>8595</v>
      </c>
      <c r="E2522" s="295" t="s">
        <v>1606</v>
      </c>
      <c r="F2522" s="295" t="s">
        <v>8596</v>
      </c>
      <c r="G2522" s="295" t="s">
        <v>168</v>
      </c>
      <c r="H2522" s="295" t="s">
        <v>1589</v>
      </c>
      <c r="I2522" s="295" t="s">
        <v>1598</v>
      </c>
      <c r="J2522" s="295" t="s">
        <v>5693</v>
      </c>
      <c r="K2522" s="295" t="s">
        <v>2550</v>
      </c>
      <c r="L2522" s="286">
        <v>6</v>
      </c>
      <c r="M2522" s="295" t="s">
        <v>171</v>
      </c>
    </row>
    <row r="2523" spans="1:13" ht="15" customHeight="1" x14ac:dyDescent="0.25">
      <c r="A2523" s="295" t="s">
        <v>8597</v>
      </c>
      <c r="B2523" s="295" t="s">
        <v>8597</v>
      </c>
      <c r="C2523" s="295" t="s">
        <v>8598</v>
      </c>
      <c r="D2523" s="295" t="s">
        <v>8598</v>
      </c>
      <c r="E2523" s="295" t="s">
        <v>1606</v>
      </c>
      <c r="F2523" s="295" t="s">
        <v>8599</v>
      </c>
      <c r="G2523" s="295" t="s">
        <v>1594</v>
      </c>
      <c r="H2523" s="295" t="s">
        <v>1589</v>
      </c>
      <c r="I2523" s="295" t="s">
        <v>1598</v>
      </c>
      <c r="J2523" s="295" t="s">
        <v>5693</v>
      </c>
      <c r="L2523" s="286">
        <v>7</v>
      </c>
      <c r="M2523" s="295" t="s">
        <v>171</v>
      </c>
    </row>
    <row r="2524" spans="1:13" ht="15" customHeight="1" x14ac:dyDescent="0.25">
      <c r="A2524" s="295" t="s">
        <v>8600</v>
      </c>
      <c r="B2524" s="295" t="s">
        <v>8600</v>
      </c>
      <c r="C2524" s="295" t="s">
        <v>8601</v>
      </c>
      <c r="D2524" s="295" t="s">
        <v>8601</v>
      </c>
      <c r="E2524" s="295" t="s">
        <v>2665</v>
      </c>
      <c r="F2524" s="295" t="s">
        <v>8602</v>
      </c>
      <c r="G2524" s="295" t="s">
        <v>168</v>
      </c>
      <c r="H2524" s="295" t="s">
        <v>1589</v>
      </c>
      <c r="I2524" s="295" t="s">
        <v>1598</v>
      </c>
      <c r="J2524" s="295" t="s">
        <v>5693</v>
      </c>
      <c r="K2524" s="295" t="s">
        <v>2253</v>
      </c>
      <c r="L2524" s="286">
        <v>8</v>
      </c>
      <c r="M2524" s="295" t="s">
        <v>171</v>
      </c>
    </row>
    <row r="2525" spans="1:13" ht="15" customHeight="1" x14ac:dyDescent="0.25">
      <c r="A2525" s="295" t="s">
        <v>8603</v>
      </c>
      <c r="B2525" s="295" t="s">
        <v>8603</v>
      </c>
      <c r="C2525" s="295" t="s">
        <v>8604</v>
      </c>
      <c r="D2525" s="295" t="s">
        <v>8604</v>
      </c>
      <c r="E2525" s="295" t="s">
        <v>8605</v>
      </c>
      <c r="F2525" s="295" t="s">
        <v>8606</v>
      </c>
      <c r="G2525" s="295" t="s">
        <v>168</v>
      </c>
      <c r="H2525" s="295" t="s">
        <v>1589</v>
      </c>
      <c r="I2525" s="295" t="s">
        <v>1598</v>
      </c>
      <c r="J2525" s="295" t="s">
        <v>453</v>
      </c>
      <c r="K2525" s="295" t="s">
        <v>1755</v>
      </c>
      <c r="L2525" s="286">
        <v>0</v>
      </c>
      <c r="M2525" s="295" t="s">
        <v>16372</v>
      </c>
    </row>
    <row r="2526" spans="1:13" ht="15" customHeight="1" x14ac:dyDescent="0.25">
      <c r="A2526" s="295" t="s">
        <v>8607</v>
      </c>
      <c r="B2526" s="295" t="s">
        <v>8607</v>
      </c>
      <c r="C2526" s="295" t="s">
        <v>8608</v>
      </c>
      <c r="D2526" s="295" t="s">
        <v>8608</v>
      </c>
      <c r="E2526" s="295" t="s">
        <v>1606</v>
      </c>
      <c r="F2526" s="295" t="s">
        <v>8609</v>
      </c>
      <c r="G2526" s="295" t="s">
        <v>1676</v>
      </c>
      <c r="H2526" s="295" t="s">
        <v>1589</v>
      </c>
      <c r="I2526" s="295" t="s">
        <v>1598</v>
      </c>
      <c r="J2526" s="295" t="s">
        <v>453</v>
      </c>
      <c r="K2526" s="295" t="s">
        <v>1755</v>
      </c>
      <c r="L2526" s="287">
        <v>0</v>
      </c>
      <c r="M2526" s="295" t="s">
        <v>16372</v>
      </c>
    </row>
    <row r="2527" spans="1:13" ht="15" customHeight="1" x14ac:dyDescent="0.25">
      <c r="A2527" s="295" t="s">
        <v>8610</v>
      </c>
      <c r="B2527" s="295" t="s">
        <v>8610</v>
      </c>
      <c r="C2527" s="295" t="s">
        <v>8611</v>
      </c>
      <c r="D2527" s="295" t="s">
        <v>8611</v>
      </c>
      <c r="E2527" s="295" t="s">
        <v>8612</v>
      </c>
      <c r="F2527" s="295" t="s">
        <v>8609</v>
      </c>
      <c r="G2527" s="295" t="s">
        <v>1678</v>
      </c>
      <c r="H2527" s="295" t="s">
        <v>1589</v>
      </c>
      <c r="I2527" s="295" t="s">
        <v>1598</v>
      </c>
      <c r="J2527" s="295" t="s">
        <v>453</v>
      </c>
      <c r="K2527" s="295" t="s">
        <v>1755</v>
      </c>
      <c r="L2527" s="286">
        <v>1</v>
      </c>
      <c r="M2527" s="295" t="s">
        <v>171</v>
      </c>
    </row>
    <row r="2528" spans="1:13" ht="15" customHeight="1" x14ac:dyDescent="0.25">
      <c r="A2528" s="295" t="s">
        <v>8613</v>
      </c>
      <c r="B2528" s="295" t="s">
        <v>8613</v>
      </c>
      <c r="C2528" s="295" t="s">
        <v>8614</v>
      </c>
      <c r="D2528" s="295" t="s">
        <v>8614</v>
      </c>
      <c r="E2528" s="295" t="s">
        <v>1606</v>
      </c>
      <c r="F2528" s="295" t="s">
        <v>8615</v>
      </c>
      <c r="G2528" s="295" t="s">
        <v>1678</v>
      </c>
      <c r="H2528" s="295" t="s">
        <v>1589</v>
      </c>
      <c r="I2528" s="295" t="s">
        <v>1598</v>
      </c>
      <c r="J2528" s="295" t="s">
        <v>453</v>
      </c>
      <c r="K2528" s="295" t="s">
        <v>1755</v>
      </c>
      <c r="L2528" s="287">
        <v>0</v>
      </c>
      <c r="M2528" s="295" t="s">
        <v>16372</v>
      </c>
    </row>
    <row r="2529" spans="1:13" ht="15" customHeight="1" x14ac:dyDescent="0.25">
      <c r="A2529" s="295" t="s">
        <v>8616</v>
      </c>
      <c r="B2529" s="295" t="s">
        <v>8616</v>
      </c>
      <c r="C2529" s="295" t="s">
        <v>8617</v>
      </c>
      <c r="D2529" s="295" t="s">
        <v>8617</v>
      </c>
      <c r="E2529" s="295" t="s">
        <v>1606</v>
      </c>
      <c r="F2529" s="295" t="s">
        <v>8618</v>
      </c>
      <c r="G2529" s="295" t="s">
        <v>1594</v>
      </c>
      <c r="H2529" s="295" t="s">
        <v>1589</v>
      </c>
      <c r="I2529" s="295" t="s">
        <v>1598</v>
      </c>
      <c r="J2529" s="295" t="s">
        <v>453</v>
      </c>
      <c r="L2529" s="286">
        <v>0</v>
      </c>
      <c r="M2529" s="295" t="s">
        <v>16372</v>
      </c>
    </row>
    <row r="2530" spans="1:13" ht="15" customHeight="1" x14ac:dyDescent="0.25">
      <c r="A2530" s="295" t="s">
        <v>8619</v>
      </c>
      <c r="B2530" s="295" t="s">
        <v>8619</v>
      </c>
      <c r="C2530" s="295" t="s">
        <v>8620</v>
      </c>
      <c r="D2530" s="295" t="s">
        <v>8620</v>
      </c>
      <c r="E2530" s="295" t="s">
        <v>8621</v>
      </c>
      <c r="F2530" s="295" t="s">
        <v>8622</v>
      </c>
      <c r="G2530" s="295" t="s">
        <v>168</v>
      </c>
      <c r="H2530" s="295" t="s">
        <v>1589</v>
      </c>
      <c r="I2530" s="295" t="s">
        <v>1746</v>
      </c>
      <c r="J2530" s="295" t="s">
        <v>755</v>
      </c>
      <c r="K2530" s="295" t="s">
        <v>1603</v>
      </c>
      <c r="L2530" s="286">
        <v>9</v>
      </c>
      <c r="M2530" s="295" t="s">
        <v>171</v>
      </c>
    </row>
    <row r="2531" spans="1:13" ht="15" customHeight="1" x14ac:dyDescent="0.25">
      <c r="A2531" s="295" t="s">
        <v>8624</v>
      </c>
      <c r="B2531" s="295" t="s">
        <v>8624</v>
      </c>
      <c r="C2531" s="295" t="s">
        <v>8625</v>
      </c>
      <c r="D2531" s="295" t="s">
        <v>8625</v>
      </c>
      <c r="E2531" s="295" t="s">
        <v>6069</v>
      </c>
      <c r="F2531" s="295" t="s">
        <v>8626</v>
      </c>
      <c r="G2531" s="295" t="s">
        <v>1594</v>
      </c>
      <c r="H2531" s="295" t="s">
        <v>1589</v>
      </c>
      <c r="I2531" s="295" t="s">
        <v>1746</v>
      </c>
      <c r="J2531" s="295" t="s">
        <v>755</v>
      </c>
      <c r="L2531" s="286">
        <v>9</v>
      </c>
      <c r="M2531" s="295" t="s">
        <v>171</v>
      </c>
    </row>
    <row r="2532" spans="1:13" ht="15" customHeight="1" x14ac:dyDescent="0.25">
      <c r="A2532" s="295" t="s">
        <v>8627</v>
      </c>
      <c r="B2532" s="295" t="s">
        <v>8627</v>
      </c>
      <c r="C2532" s="295" t="s">
        <v>8628</v>
      </c>
      <c r="D2532" s="295" t="s">
        <v>8628</v>
      </c>
      <c r="E2532" s="295" t="s">
        <v>8629</v>
      </c>
      <c r="F2532" s="295" t="s">
        <v>8630</v>
      </c>
      <c r="G2532" s="295" t="s">
        <v>168</v>
      </c>
      <c r="H2532" s="295" t="s">
        <v>1589</v>
      </c>
      <c r="I2532" s="295" t="s">
        <v>1598</v>
      </c>
      <c r="J2532" s="295" t="s">
        <v>1404</v>
      </c>
      <c r="K2532" s="295" t="s">
        <v>1603</v>
      </c>
      <c r="L2532" s="286">
        <v>8</v>
      </c>
      <c r="M2532" s="295" t="s">
        <v>171</v>
      </c>
    </row>
    <row r="2533" spans="1:13" ht="15" customHeight="1" x14ac:dyDescent="0.25">
      <c r="A2533" s="295" t="s">
        <v>8631</v>
      </c>
      <c r="B2533" s="295" t="s">
        <v>8631</v>
      </c>
      <c r="C2533" s="295" t="s">
        <v>8632</v>
      </c>
      <c r="D2533" s="295" t="s">
        <v>8632</v>
      </c>
      <c r="E2533" s="295" t="s">
        <v>2463</v>
      </c>
      <c r="F2533" s="295" t="s">
        <v>8633</v>
      </c>
      <c r="G2533" s="295" t="s">
        <v>1594</v>
      </c>
      <c r="H2533" s="295" t="s">
        <v>1589</v>
      </c>
      <c r="I2533" s="295" t="s">
        <v>1598</v>
      </c>
      <c r="J2533" s="295" t="s">
        <v>1404</v>
      </c>
      <c r="L2533" s="286">
        <v>8</v>
      </c>
      <c r="M2533" s="295" t="s">
        <v>171</v>
      </c>
    </row>
    <row r="2534" spans="1:13" ht="15" customHeight="1" x14ac:dyDescent="0.25">
      <c r="A2534" s="295" t="s">
        <v>8634</v>
      </c>
      <c r="B2534" s="295" t="s">
        <v>8634</v>
      </c>
      <c r="C2534" s="295" t="s">
        <v>8635</v>
      </c>
      <c r="D2534" s="295" t="s">
        <v>8635</v>
      </c>
      <c r="E2534" s="295" t="s">
        <v>1606</v>
      </c>
      <c r="F2534" s="295" t="s">
        <v>8636</v>
      </c>
      <c r="G2534" s="295" t="s">
        <v>168</v>
      </c>
      <c r="H2534" s="295" t="s">
        <v>1589</v>
      </c>
      <c r="I2534" s="295" t="s">
        <v>1598</v>
      </c>
      <c r="J2534" s="295" t="s">
        <v>1008</v>
      </c>
      <c r="K2534" s="295" t="s">
        <v>1230</v>
      </c>
      <c r="L2534" s="286">
        <v>9</v>
      </c>
      <c r="M2534" s="295" t="s">
        <v>171</v>
      </c>
    </row>
    <row r="2535" spans="1:13" ht="15" customHeight="1" x14ac:dyDescent="0.25">
      <c r="A2535" s="297" t="s">
        <v>8637</v>
      </c>
      <c r="B2535" s="295" t="s">
        <v>8637</v>
      </c>
      <c r="C2535" s="295" t="s">
        <v>8638</v>
      </c>
      <c r="D2535" s="295" t="s">
        <v>8638</v>
      </c>
      <c r="E2535" s="295" t="s">
        <v>8639</v>
      </c>
      <c r="F2535" s="295" t="s">
        <v>8640</v>
      </c>
      <c r="G2535" s="295" t="s">
        <v>168</v>
      </c>
      <c r="H2535" s="295" t="s">
        <v>1589</v>
      </c>
      <c r="I2535" s="295" t="s">
        <v>1598</v>
      </c>
      <c r="J2535" s="295" t="s">
        <v>1008</v>
      </c>
      <c r="K2535" s="295" t="s">
        <v>1230</v>
      </c>
      <c r="L2535" s="286">
        <v>0</v>
      </c>
      <c r="M2535" s="295" t="s">
        <v>16372</v>
      </c>
    </row>
    <row r="2536" spans="1:13" ht="15" customHeight="1" x14ac:dyDescent="0.25">
      <c r="A2536" s="295" t="s">
        <v>8641</v>
      </c>
      <c r="B2536" s="295" t="s">
        <v>8641</v>
      </c>
      <c r="C2536" s="295" t="s">
        <v>8642</v>
      </c>
      <c r="D2536" s="295" t="s">
        <v>8642</v>
      </c>
      <c r="E2536" s="295" t="s">
        <v>1606</v>
      </c>
      <c r="F2536" s="295" t="s">
        <v>8643</v>
      </c>
      <c r="G2536" s="295" t="s">
        <v>1594</v>
      </c>
      <c r="H2536" s="295" t="s">
        <v>1589</v>
      </c>
      <c r="I2536" s="295" t="s">
        <v>1598</v>
      </c>
      <c r="J2536" s="295" t="s">
        <v>1008</v>
      </c>
      <c r="L2536" s="286">
        <v>9</v>
      </c>
      <c r="M2536" s="295" t="s">
        <v>171</v>
      </c>
    </row>
    <row r="2537" spans="1:13" ht="15" customHeight="1" x14ac:dyDescent="0.25">
      <c r="A2537" s="295" t="s">
        <v>8644</v>
      </c>
      <c r="B2537" s="295" t="s">
        <v>8644</v>
      </c>
      <c r="C2537" s="295" t="s">
        <v>756</v>
      </c>
      <c r="D2537" s="295" t="s">
        <v>756</v>
      </c>
      <c r="E2537" s="295" t="s">
        <v>1606</v>
      </c>
      <c r="F2537" s="295" t="s">
        <v>8645</v>
      </c>
      <c r="G2537" s="295" t="s">
        <v>168</v>
      </c>
      <c r="H2537" s="295" t="s">
        <v>1589</v>
      </c>
      <c r="I2537" s="295" t="s">
        <v>1598</v>
      </c>
      <c r="J2537" s="295" t="s">
        <v>180</v>
      </c>
      <c r="K2537" s="295" t="s">
        <v>1603</v>
      </c>
      <c r="L2537" s="286">
        <v>8</v>
      </c>
      <c r="M2537" s="295" t="s">
        <v>171</v>
      </c>
    </row>
    <row r="2538" spans="1:13" ht="15" customHeight="1" x14ac:dyDescent="0.25">
      <c r="A2538" s="295" t="s">
        <v>8646</v>
      </c>
      <c r="B2538" s="295" t="s">
        <v>8646</v>
      </c>
      <c r="C2538" s="295" t="s">
        <v>8647</v>
      </c>
      <c r="D2538" s="295" t="s">
        <v>8647</v>
      </c>
      <c r="E2538" s="295" t="s">
        <v>1606</v>
      </c>
      <c r="F2538" s="295" t="s">
        <v>8648</v>
      </c>
      <c r="G2538" s="295" t="s">
        <v>1594</v>
      </c>
      <c r="H2538" s="295" t="s">
        <v>1589</v>
      </c>
      <c r="I2538" s="295" t="s">
        <v>1598</v>
      </c>
      <c r="J2538" s="295" t="s">
        <v>180</v>
      </c>
      <c r="L2538" s="286">
        <v>8</v>
      </c>
      <c r="M2538" s="295" t="s">
        <v>171</v>
      </c>
    </row>
    <row r="2539" spans="1:13" ht="15" customHeight="1" x14ac:dyDescent="0.25">
      <c r="A2539" s="295" t="s">
        <v>8649</v>
      </c>
      <c r="B2539" s="295" t="s">
        <v>8649</v>
      </c>
      <c r="C2539" s="295" t="s">
        <v>8650</v>
      </c>
      <c r="D2539" s="295" t="s">
        <v>8650</v>
      </c>
      <c r="E2539" s="295" t="s">
        <v>5866</v>
      </c>
      <c r="F2539" s="295" t="s">
        <v>8651</v>
      </c>
      <c r="G2539" s="295" t="s">
        <v>1594</v>
      </c>
      <c r="H2539" s="295" t="s">
        <v>1589</v>
      </c>
      <c r="I2539" s="295" t="s">
        <v>1714</v>
      </c>
      <c r="J2539" s="295" t="s">
        <v>614</v>
      </c>
      <c r="L2539" s="286">
        <v>0</v>
      </c>
      <c r="M2539" s="295" t="s">
        <v>16372</v>
      </c>
    </row>
    <row r="2540" spans="1:13" ht="15" customHeight="1" x14ac:dyDescent="0.25">
      <c r="A2540" s="295" t="s">
        <v>8652</v>
      </c>
      <c r="B2540" s="295" t="s">
        <v>8652</v>
      </c>
      <c r="C2540" s="295" t="s">
        <v>8653</v>
      </c>
      <c r="D2540" s="295" t="s">
        <v>8653</v>
      </c>
      <c r="E2540" s="295" t="s">
        <v>8654</v>
      </c>
      <c r="F2540" s="295" t="s">
        <v>8651</v>
      </c>
      <c r="G2540" s="295" t="s">
        <v>168</v>
      </c>
      <c r="H2540" s="295" t="s">
        <v>1589</v>
      </c>
      <c r="I2540" s="295" t="s">
        <v>1714</v>
      </c>
      <c r="J2540" s="295" t="s">
        <v>614</v>
      </c>
      <c r="K2540" s="295" t="s">
        <v>1603</v>
      </c>
      <c r="L2540" s="286">
        <v>0</v>
      </c>
      <c r="M2540" s="295" t="s">
        <v>16372</v>
      </c>
    </row>
    <row r="2541" spans="1:13" ht="15" customHeight="1" x14ac:dyDescent="0.25">
      <c r="A2541" s="295" t="s">
        <v>8655</v>
      </c>
      <c r="B2541" s="295" t="s">
        <v>8655</v>
      </c>
      <c r="C2541" s="295" t="s">
        <v>8656</v>
      </c>
      <c r="D2541" s="295" t="s">
        <v>8656</v>
      </c>
      <c r="E2541" s="295" t="s">
        <v>1606</v>
      </c>
      <c r="F2541" s="295" t="s">
        <v>8657</v>
      </c>
      <c r="G2541" s="295" t="s">
        <v>168</v>
      </c>
      <c r="H2541" s="295" t="s">
        <v>1589</v>
      </c>
      <c r="I2541" s="295" t="s">
        <v>1714</v>
      </c>
      <c r="J2541" s="295" t="s">
        <v>614</v>
      </c>
      <c r="K2541" s="295" t="s">
        <v>1603</v>
      </c>
      <c r="L2541" s="286">
        <v>0</v>
      </c>
      <c r="M2541" s="295" t="s">
        <v>16372</v>
      </c>
    </row>
    <row r="2542" spans="1:13" ht="15" customHeight="1" x14ac:dyDescent="0.25">
      <c r="A2542" s="295" t="s">
        <v>8658</v>
      </c>
      <c r="B2542" s="295" t="s">
        <v>8658</v>
      </c>
      <c r="C2542" s="295" t="s">
        <v>8659</v>
      </c>
      <c r="D2542" s="295" t="s">
        <v>8659</v>
      </c>
      <c r="E2542" s="295" t="s">
        <v>1606</v>
      </c>
      <c r="F2542" s="295" t="s">
        <v>8660</v>
      </c>
      <c r="G2542" s="295" t="s">
        <v>1594</v>
      </c>
      <c r="H2542" s="295" t="s">
        <v>1589</v>
      </c>
      <c r="I2542" s="295" t="s">
        <v>1714</v>
      </c>
      <c r="J2542" s="295" t="s">
        <v>614</v>
      </c>
      <c r="L2542" s="286">
        <v>0</v>
      </c>
      <c r="M2542" s="295" t="s">
        <v>16372</v>
      </c>
    </row>
    <row r="2543" spans="1:13" ht="15" customHeight="1" x14ac:dyDescent="0.25">
      <c r="A2543" s="295" t="s">
        <v>8661</v>
      </c>
      <c r="B2543" s="295" t="s">
        <v>8661</v>
      </c>
      <c r="C2543" s="295" t="s">
        <v>8662</v>
      </c>
      <c r="D2543" s="295" t="s">
        <v>8662</v>
      </c>
      <c r="E2543" s="295" t="s">
        <v>1606</v>
      </c>
      <c r="F2543" s="295" t="s">
        <v>8663</v>
      </c>
      <c r="G2543" s="295" t="s">
        <v>168</v>
      </c>
      <c r="H2543" s="295" t="s">
        <v>1589</v>
      </c>
      <c r="I2543" s="295" t="s">
        <v>1598</v>
      </c>
      <c r="J2543" s="295" t="s">
        <v>237</v>
      </c>
      <c r="K2543" s="295" t="s">
        <v>1603</v>
      </c>
      <c r="L2543" s="286">
        <v>5</v>
      </c>
      <c r="M2543" s="295" t="s">
        <v>171</v>
      </c>
    </row>
    <row r="2544" spans="1:13" ht="15" customHeight="1" x14ac:dyDescent="0.25">
      <c r="A2544" s="295" t="s">
        <v>8664</v>
      </c>
      <c r="B2544" s="295" t="s">
        <v>8664</v>
      </c>
      <c r="C2544" s="295" t="s">
        <v>8665</v>
      </c>
      <c r="D2544" s="295" t="s">
        <v>8665</v>
      </c>
      <c r="E2544" s="295" t="s">
        <v>8666</v>
      </c>
      <c r="F2544" s="295" t="s">
        <v>8667</v>
      </c>
      <c r="G2544" s="295" t="s">
        <v>168</v>
      </c>
      <c r="H2544" s="295" t="s">
        <v>1589</v>
      </c>
      <c r="I2544" s="295" t="s">
        <v>1598</v>
      </c>
      <c r="J2544" s="295" t="s">
        <v>237</v>
      </c>
      <c r="K2544" s="295" t="s">
        <v>1603</v>
      </c>
      <c r="L2544" s="286">
        <v>8</v>
      </c>
      <c r="M2544" s="295" t="s">
        <v>171</v>
      </c>
    </row>
    <row r="2545" spans="1:13" ht="15" customHeight="1" x14ac:dyDescent="0.25">
      <c r="A2545" s="295" t="s">
        <v>1467</v>
      </c>
      <c r="B2545" s="295" t="s">
        <v>1467</v>
      </c>
      <c r="C2545" s="295" t="s">
        <v>763</v>
      </c>
      <c r="D2545" s="295" t="s">
        <v>763</v>
      </c>
      <c r="E2545" s="295" t="s">
        <v>8668</v>
      </c>
      <c r="F2545" s="295" t="s">
        <v>8669</v>
      </c>
      <c r="G2545" s="295" t="s">
        <v>168</v>
      </c>
      <c r="H2545" s="295" t="s">
        <v>1589</v>
      </c>
      <c r="I2545" s="295" t="s">
        <v>1598</v>
      </c>
      <c r="J2545" s="295" t="s">
        <v>237</v>
      </c>
      <c r="K2545" s="295" t="s">
        <v>1603</v>
      </c>
      <c r="L2545" s="286">
        <v>7</v>
      </c>
      <c r="M2545" s="295" t="s">
        <v>171</v>
      </c>
    </row>
    <row r="2546" spans="1:13" ht="15" customHeight="1" x14ac:dyDescent="0.25">
      <c r="A2546" s="295" t="s">
        <v>8670</v>
      </c>
      <c r="B2546" s="295" t="s">
        <v>8670</v>
      </c>
      <c r="C2546" s="295" t="s">
        <v>8671</v>
      </c>
      <c r="D2546" s="295" t="s">
        <v>8671</v>
      </c>
      <c r="E2546" s="295" t="s">
        <v>1696</v>
      </c>
      <c r="F2546" s="295" t="s">
        <v>8672</v>
      </c>
      <c r="G2546" s="295" t="s">
        <v>168</v>
      </c>
      <c r="H2546" s="295" t="s">
        <v>1589</v>
      </c>
      <c r="I2546" s="295" t="s">
        <v>1598</v>
      </c>
      <c r="J2546" s="295" t="s">
        <v>237</v>
      </c>
      <c r="K2546" s="295" t="s">
        <v>1603</v>
      </c>
      <c r="L2546" s="286">
        <v>0</v>
      </c>
      <c r="M2546" s="295" t="s">
        <v>16372</v>
      </c>
    </row>
    <row r="2547" spans="1:13" ht="15" customHeight="1" x14ac:dyDescent="0.25">
      <c r="A2547" s="295" t="s">
        <v>8673</v>
      </c>
      <c r="B2547" s="295" t="s">
        <v>8673</v>
      </c>
      <c r="C2547" s="295" t="s">
        <v>8674</v>
      </c>
      <c r="D2547" s="295" t="s">
        <v>8674</v>
      </c>
      <c r="E2547" s="295" t="s">
        <v>1606</v>
      </c>
      <c r="F2547" s="295" t="s">
        <v>1468</v>
      </c>
      <c r="G2547" s="295" t="s">
        <v>1594</v>
      </c>
      <c r="H2547" s="295" t="s">
        <v>1589</v>
      </c>
      <c r="I2547" s="295" t="s">
        <v>1598</v>
      </c>
      <c r="J2547" s="295" t="s">
        <v>237</v>
      </c>
      <c r="L2547" s="286">
        <v>6</v>
      </c>
      <c r="M2547" s="295" t="s">
        <v>171</v>
      </c>
    </row>
    <row r="2548" spans="1:13" ht="15" customHeight="1" x14ac:dyDescent="0.25">
      <c r="A2548" s="295" t="s">
        <v>8675</v>
      </c>
      <c r="B2548" s="295" t="s">
        <v>8675</v>
      </c>
      <c r="C2548" s="295" t="s">
        <v>8676</v>
      </c>
      <c r="D2548" s="295" t="s">
        <v>8676</v>
      </c>
      <c r="E2548" s="295" t="s">
        <v>1606</v>
      </c>
      <c r="F2548" s="295" t="s">
        <v>8677</v>
      </c>
      <c r="G2548" s="295" t="s">
        <v>168</v>
      </c>
      <c r="H2548" s="295" t="s">
        <v>1589</v>
      </c>
      <c r="I2548" s="295" t="s">
        <v>1598</v>
      </c>
      <c r="J2548" s="295" t="s">
        <v>237</v>
      </c>
      <c r="K2548" s="295" t="s">
        <v>1603</v>
      </c>
      <c r="L2548" s="286">
        <v>6</v>
      </c>
      <c r="M2548" s="295" t="s">
        <v>171</v>
      </c>
    </row>
    <row r="2549" spans="1:13" ht="15" customHeight="1" x14ac:dyDescent="0.25">
      <c r="A2549" s="295" t="s">
        <v>8678</v>
      </c>
      <c r="B2549" s="295" t="s">
        <v>8678</v>
      </c>
      <c r="C2549" s="295" t="s">
        <v>8679</v>
      </c>
      <c r="D2549" s="295" t="s">
        <v>8679</v>
      </c>
      <c r="E2549" s="295" t="s">
        <v>1663</v>
      </c>
      <c r="F2549" s="295" t="s">
        <v>8680</v>
      </c>
      <c r="G2549" s="295" t="s">
        <v>1676</v>
      </c>
      <c r="H2549" s="295" t="s">
        <v>1589</v>
      </c>
      <c r="I2549" s="295" t="s">
        <v>1598</v>
      </c>
      <c r="J2549" s="295" t="s">
        <v>237</v>
      </c>
      <c r="K2549" s="295" t="s">
        <v>1603</v>
      </c>
      <c r="L2549" s="287">
        <v>6</v>
      </c>
      <c r="M2549" s="295" t="s">
        <v>171</v>
      </c>
    </row>
    <row r="2550" spans="1:13" ht="15" customHeight="1" x14ac:dyDescent="0.25">
      <c r="A2550" s="295" t="s">
        <v>8681</v>
      </c>
      <c r="B2550" s="295" t="s">
        <v>8681</v>
      </c>
      <c r="C2550" s="295" t="s">
        <v>8682</v>
      </c>
      <c r="D2550" s="295" t="s">
        <v>8682</v>
      </c>
      <c r="E2550" s="295" t="s">
        <v>1663</v>
      </c>
      <c r="F2550" s="295" t="s">
        <v>8680</v>
      </c>
      <c r="G2550" s="295" t="s">
        <v>1678</v>
      </c>
      <c r="H2550" s="295" t="s">
        <v>1589</v>
      </c>
      <c r="I2550" s="295" t="s">
        <v>1598</v>
      </c>
      <c r="J2550" s="295" t="s">
        <v>237</v>
      </c>
      <c r="K2550" s="295" t="s">
        <v>1603</v>
      </c>
      <c r="L2550" s="286">
        <v>6</v>
      </c>
      <c r="M2550" s="295" t="s">
        <v>171</v>
      </c>
    </row>
    <row r="2551" spans="1:13" ht="15" customHeight="1" x14ac:dyDescent="0.25">
      <c r="A2551" s="295" t="s">
        <v>8683</v>
      </c>
      <c r="B2551" s="295" t="s">
        <v>8683</v>
      </c>
      <c r="C2551" s="295" t="s">
        <v>8684</v>
      </c>
      <c r="D2551" s="295" t="s">
        <v>8684</v>
      </c>
      <c r="E2551" s="295" t="s">
        <v>1606</v>
      </c>
      <c r="F2551" s="295" t="s">
        <v>8685</v>
      </c>
      <c r="G2551" s="295" t="s">
        <v>168</v>
      </c>
      <c r="H2551" s="295" t="s">
        <v>1589</v>
      </c>
      <c r="I2551" s="295" t="s">
        <v>1598</v>
      </c>
      <c r="J2551" s="295" t="s">
        <v>757</v>
      </c>
      <c r="K2551" s="295" t="s">
        <v>1603</v>
      </c>
      <c r="L2551" s="286">
        <v>8</v>
      </c>
      <c r="M2551" s="295" t="s">
        <v>171</v>
      </c>
    </row>
    <row r="2552" spans="1:13" ht="15" customHeight="1" x14ac:dyDescent="0.25">
      <c r="A2552" s="295" t="s">
        <v>8686</v>
      </c>
      <c r="B2552" s="295" t="s">
        <v>8686</v>
      </c>
      <c r="C2552" s="295" t="s">
        <v>758</v>
      </c>
      <c r="D2552" s="295" t="s">
        <v>758</v>
      </c>
      <c r="E2552" s="295" t="s">
        <v>1606</v>
      </c>
      <c r="F2552" s="295" t="s">
        <v>8687</v>
      </c>
      <c r="G2552" s="295" t="s">
        <v>1594</v>
      </c>
      <c r="H2552" s="295" t="s">
        <v>1589</v>
      </c>
      <c r="I2552" s="295" t="s">
        <v>1598</v>
      </c>
      <c r="J2552" s="295" t="s">
        <v>757</v>
      </c>
      <c r="L2552" s="286">
        <v>8</v>
      </c>
      <c r="M2552" s="295" t="s">
        <v>171</v>
      </c>
    </row>
    <row r="2553" spans="1:13" ht="15" customHeight="1" x14ac:dyDescent="0.25">
      <c r="A2553" s="295" t="s">
        <v>8688</v>
      </c>
      <c r="B2553" s="295" t="s">
        <v>8688</v>
      </c>
      <c r="C2553" s="295" t="s">
        <v>8689</v>
      </c>
      <c r="D2553" s="295" t="s">
        <v>8689</v>
      </c>
      <c r="E2553" s="295" t="s">
        <v>1606</v>
      </c>
      <c r="F2553" s="295" t="s">
        <v>8690</v>
      </c>
      <c r="G2553" s="295" t="s">
        <v>168</v>
      </c>
      <c r="H2553" s="295" t="s">
        <v>1589</v>
      </c>
      <c r="I2553" s="295" t="s">
        <v>1598</v>
      </c>
      <c r="J2553" s="295" t="s">
        <v>757</v>
      </c>
      <c r="K2553" s="295" t="s">
        <v>1603</v>
      </c>
      <c r="L2553" s="286">
        <v>8</v>
      </c>
      <c r="M2553" s="295" t="s">
        <v>171</v>
      </c>
    </row>
    <row r="2554" spans="1:13" ht="15" customHeight="1" x14ac:dyDescent="0.25">
      <c r="A2554" s="295" t="s">
        <v>16771</v>
      </c>
      <c r="B2554" s="295" t="s">
        <v>16772</v>
      </c>
      <c r="C2554" s="295" t="s">
        <v>17338</v>
      </c>
      <c r="D2554" s="295" t="s">
        <v>17343</v>
      </c>
      <c r="E2554" s="295" t="s">
        <v>17707</v>
      </c>
      <c r="G2554" s="295" t="s">
        <v>168</v>
      </c>
      <c r="H2554" s="295" t="s">
        <v>1632</v>
      </c>
      <c r="I2554" s="295" t="s">
        <v>14673</v>
      </c>
      <c r="J2554" s="295" t="s">
        <v>17927</v>
      </c>
      <c r="K2554" s="295" t="s">
        <v>14674</v>
      </c>
      <c r="L2554" s="287">
        <v>3</v>
      </c>
      <c r="M2554" s="295" t="s">
        <v>171</v>
      </c>
    </row>
    <row r="2555" spans="1:13" ht="15" customHeight="1" x14ac:dyDescent="0.25">
      <c r="A2555" s="295" t="s">
        <v>16773</v>
      </c>
      <c r="B2555" s="295" t="s">
        <v>16774</v>
      </c>
      <c r="C2555" s="295" t="s">
        <v>17339</v>
      </c>
      <c r="D2555" s="295" t="s">
        <v>17342</v>
      </c>
      <c r="E2555" s="295" t="s">
        <v>17792</v>
      </c>
      <c r="G2555" s="295" t="s">
        <v>168</v>
      </c>
      <c r="H2555" s="295" t="s">
        <v>1632</v>
      </c>
      <c r="I2555" s="295" t="s">
        <v>14673</v>
      </c>
      <c r="J2555" s="295" t="s">
        <v>17927</v>
      </c>
      <c r="K2555" s="295" t="s">
        <v>14674</v>
      </c>
      <c r="L2555" s="287">
        <v>5</v>
      </c>
      <c r="M2555" s="295" t="s">
        <v>171</v>
      </c>
    </row>
    <row r="2556" spans="1:13" ht="15" customHeight="1" x14ac:dyDescent="0.25">
      <c r="A2556" s="295" t="s">
        <v>16770</v>
      </c>
      <c r="B2556" s="295" t="s">
        <v>16770</v>
      </c>
      <c r="C2556" s="295" t="s">
        <v>17337</v>
      </c>
      <c r="D2556" s="295" t="s">
        <v>17337</v>
      </c>
      <c r="G2556" s="295" t="s">
        <v>1594</v>
      </c>
      <c r="H2556" s="295" t="s">
        <v>1589</v>
      </c>
      <c r="I2556" s="295" t="s">
        <v>14673</v>
      </c>
      <c r="J2556" s="295" t="s">
        <v>17927</v>
      </c>
      <c r="K2556" s="295" t="s">
        <v>14674</v>
      </c>
      <c r="L2556" s="287">
        <v>3</v>
      </c>
      <c r="M2556" s="295" t="s">
        <v>171</v>
      </c>
    </row>
    <row r="2557" spans="1:13" ht="15" customHeight="1" x14ac:dyDescent="0.25">
      <c r="A2557" s="295" t="s">
        <v>16775</v>
      </c>
      <c r="B2557" s="295" t="s">
        <v>16772</v>
      </c>
      <c r="C2557" s="295" t="s">
        <v>17340</v>
      </c>
      <c r="D2557" s="295" t="s">
        <v>17343</v>
      </c>
      <c r="E2557" s="295" t="s">
        <v>17762</v>
      </c>
      <c r="G2557" s="295" t="s">
        <v>168</v>
      </c>
      <c r="H2557" s="295" t="s">
        <v>1632</v>
      </c>
      <c r="I2557" s="295" t="s">
        <v>14673</v>
      </c>
      <c r="J2557" s="295" t="s">
        <v>17927</v>
      </c>
      <c r="K2557" s="295" t="s">
        <v>14674</v>
      </c>
      <c r="L2557" s="287">
        <v>3</v>
      </c>
      <c r="M2557" s="295" t="s">
        <v>171</v>
      </c>
    </row>
    <row r="2558" spans="1:13" ht="15" customHeight="1" x14ac:dyDescent="0.25">
      <c r="A2558" s="295" t="s">
        <v>16476</v>
      </c>
      <c r="B2558" s="295" t="s">
        <v>16476</v>
      </c>
      <c r="C2558" s="295" t="s">
        <v>17341</v>
      </c>
      <c r="D2558" s="295" t="s">
        <v>17341</v>
      </c>
      <c r="E2558" s="295" t="s">
        <v>17793</v>
      </c>
      <c r="G2558" s="295" t="s">
        <v>168</v>
      </c>
      <c r="H2558" s="295" t="s">
        <v>1589</v>
      </c>
      <c r="I2558" s="295" t="s">
        <v>14673</v>
      </c>
      <c r="J2558" s="295" t="s">
        <v>17927</v>
      </c>
      <c r="K2558" s="295" t="s">
        <v>14674</v>
      </c>
      <c r="L2558" s="287">
        <v>4</v>
      </c>
      <c r="M2558" s="295" t="s">
        <v>171</v>
      </c>
    </row>
    <row r="2559" spans="1:13" ht="15" customHeight="1" x14ac:dyDescent="0.25">
      <c r="A2559" s="295" t="s">
        <v>16774</v>
      </c>
      <c r="B2559" s="295" t="s">
        <v>16774</v>
      </c>
      <c r="C2559" s="295" t="s">
        <v>17342</v>
      </c>
      <c r="D2559" s="295" t="s">
        <v>17342</v>
      </c>
      <c r="E2559" s="295" t="s">
        <v>17794</v>
      </c>
      <c r="G2559" s="295" t="s">
        <v>1678</v>
      </c>
      <c r="H2559" s="295" t="s">
        <v>1589</v>
      </c>
      <c r="I2559" s="295" t="s">
        <v>14673</v>
      </c>
      <c r="J2559" s="295" t="s">
        <v>17927</v>
      </c>
      <c r="K2559" s="295" t="s">
        <v>14674</v>
      </c>
      <c r="L2559" s="287">
        <v>5</v>
      </c>
      <c r="M2559" s="295" t="s">
        <v>171</v>
      </c>
    </row>
    <row r="2560" spans="1:13" ht="15" customHeight="1" x14ac:dyDescent="0.25">
      <c r="A2560" s="295" t="s">
        <v>16772</v>
      </c>
      <c r="B2560" s="295" t="s">
        <v>16772</v>
      </c>
      <c r="C2560" s="295" t="s">
        <v>17343</v>
      </c>
      <c r="D2560" s="295" t="s">
        <v>17343</v>
      </c>
      <c r="E2560" s="295" t="s">
        <v>17795</v>
      </c>
      <c r="G2560" s="295" t="s">
        <v>1678</v>
      </c>
      <c r="H2560" s="295" t="s">
        <v>1589</v>
      </c>
      <c r="I2560" s="295" t="s">
        <v>14673</v>
      </c>
      <c r="J2560" s="295" t="s">
        <v>17927</v>
      </c>
      <c r="K2560" s="295" t="s">
        <v>14674</v>
      </c>
      <c r="L2560" s="287">
        <v>3</v>
      </c>
      <c r="M2560" s="295" t="s">
        <v>171</v>
      </c>
    </row>
    <row r="2561" spans="1:13" ht="15" customHeight="1" x14ac:dyDescent="0.25">
      <c r="A2561" s="295" t="s">
        <v>16777</v>
      </c>
      <c r="B2561" s="295" t="s">
        <v>16777</v>
      </c>
      <c r="C2561" s="295" t="s">
        <v>17345</v>
      </c>
      <c r="D2561" s="295" t="s">
        <v>17345</v>
      </c>
      <c r="E2561" s="295" t="s">
        <v>17796</v>
      </c>
      <c r="G2561" s="295" t="s">
        <v>168</v>
      </c>
      <c r="H2561" s="295" t="s">
        <v>1589</v>
      </c>
      <c r="I2561" s="295" t="s">
        <v>14673</v>
      </c>
      <c r="J2561" s="295" t="s">
        <v>17927</v>
      </c>
      <c r="K2561" s="295" t="s">
        <v>14674</v>
      </c>
      <c r="L2561" s="287" t="s">
        <v>17977</v>
      </c>
      <c r="M2561" s="295" t="s">
        <v>171</v>
      </c>
    </row>
    <row r="2562" spans="1:13" ht="15" customHeight="1" x14ac:dyDescent="0.25">
      <c r="A2562" s="295" t="s">
        <v>16778</v>
      </c>
      <c r="B2562" s="295" t="s">
        <v>16778</v>
      </c>
      <c r="C2562" s="295" t="s">
        <v>17346</v>
      </c>
      <c r="D2562" s="295" t="s">
        <v>17346</v>
      </c>
      <c r="E2562" s="295" t="s">
        <v>17797</v>
      </c>
      <c r="G2562" s="295" t="s">
        <v>168</v>
      </c>
      <c r="H2562" s="295" t="s">
        <v>1589</v>
      </c>
      <c r="I2562" s="295" t="s">
        <v>14673</v>
      </c>
      <c r="J2562" s="295" t="s">
        <v>17927</v>
      </c>
      <c r="K2562" s="295" t="s">
        <v>14674</v>
      </c>
      <c r="L2562" s="287">
        <v>5</v>
      </c>
      <c r="M2562" s="295" t="s">
        <v>171</v>
      </c>
    </row>
    <row r="2563" spans="1:13" ht="15" customHeight="1" x14ac:dyDescent="0.25">
      <c r="A2563" s="295" t="s">
        <v>16779</v>
      </c>
      <c r="B2563" s="295" t="s">
        <v>16779</v>
      </c>
      <c r="C2563" s="295" t="s">
        <v>17347</v>
      </c>
      <c r="D2563" s="295" t="s">
        <v>17347</v>
      </c>
      <c r="E2563" s="295" t="s">
        <v>17798</v>
      </c>
      <c r="G2563" s="295" t="s">
        <v>168</v>
      </c>
      <c r="H2563" s="295" t="s">
        <v>1589</v>
      </c>
      <c r="I2563" s="295" t="s">
        <v>14673</v>
      </c>
      <c r="J2563" s="295" t="s">
        <v>17927</v>
      </c>
      <c r="K2563" s="295" t="s">
        <v>14674</v>
      </c>
      <c r="L2563" s="287">
        <v>5</v>
      </c>
      <c r="M2563" s="295" t="s">
        <v>171</v>
      </c>
    </row>
    <row r="2564" spans="1:13" ht="15" customHeight="1" x14ac:dyDescent="0.25">
      <c r="A2564" s="295" t="s">
        <v>16780</v>
      </c>
      <c r="B2564" s="295" t="s">
        <v>16780</v>
      </c>
      <c r="C2564" s="295" t="s">
        <v>17348</v>
      </c>
      <c r="D2564" s="295" t="s">
        <v>17348</v>
      </c>
      <c r="E2564" s="295" t="s">
        <v>17799</v>
      </c>
      <c r="G2564" s="295" t="s">
        <v>168</v>
      </c>
      <c r="H2564" s="295" t="s">
        <v>1589</v>
      </c>
      <c r="I2564" s="295" t="s">
        <v>14673</v>
      </c>
      <c r="J2564" s="295" t="s">
        <v>17927</v>
      </c>
      <c r="K2564" s="295" t="s">
        <v>14674</v>
      </c>
      <c r="L2564" s="287">
        <v>6</v>
      </c>
      <c r="M2564" s="295" t="s">
        <v>171</v>
      </c>
    </row>
    <row r="2565" spans="1:13" ht="15" customHeight="1" x14ac:dyDescent="0.25">
      <c r="A2565" s="295" t="s">
        <v>16781</v>
      </c>
      <c r="B2565" s="295" t="s">
        <v>16751</v>
      </c>
      <c r="C2565" s="295" t="s">
        <v>17349</v>
      </c>
      <c r="D2565" s="295" t="s">
        <v>17316</v>
      </c>
      <c r="E2565" s="295" t="s">
        <v>17800</v>
      </c>
      <c r="G2565" s="295" t="s">
        <v>168</v>
      </c>
      <c r="H2565" s="295" t="s">
        <v>1632</v>
      </c>
      <c r="I2565" s="295" t="s">
        <v>14673</v>
      </c>
      <c r="J2565" s="295" t="s">
        <v>17927</v>
      </c>
      <c r="K2565" s="295" t="s">
        <v>14674</v>
      </c>
      <c r="L2565" s="287">
        <v>7</v>
      </c>
      <c r="M2565" s="295" t="s">
        <v>171</v>
      </c>
    </row>
    <row r="2566" spans="1:13" ht="15" customHeight="1" x14ac:dyDescent="0.25">
      <c r="A2566" s="295" t="s">
        <v>16782</v>
      </c>
      <c r="B2566" s="295" t="s">
        <v>16782</v>
      </c>
      <c r="C2566" s="295" t="s">
        <v>17350</v>
      </c>
      <c r="D2566" s="295" t="s">
        <v>17350</v>
      </c>
      <c r="E2566" s="295" t="s">
        <v>17707</v>
      </c>
      <c r="G2566" s="295" t="s">
        <v>168</v>
      </c>
      <c r="H2566" s="295" t="s">
        <v>1589</v>
      </c>
      <c r="I2566" s="295" t="s">
        <v>14673</v>
      </c>
      <c r="J2566" s="295" t="s">
        <v>17927</v>
      </c>
      <c r="K2566" s="295" t="s">
        <v>14674</v>
      </c>
      <c r="L2566" s="287">
        <v>6</v>
      </c>
      <c r="M2566" s="295" t="s">
        <v>171</v>
      </c>
    </row>
    <row r="2567" spans="1:13" ht="15" customHeight="1" x14ac:dyDescent="0.25">
      <c r="A2567" s="295" t="s">
        <v>16783</v>
      </c>
      <c r="B2567" s="295" t="s">
        <v>16783</v>
      </c>
      <c r="C2567" s="295" t="s">
        <v>17351</v>
      </c>
      <c r="D2567" s="295" t="s">
        <v>17351</v>
      </c>
      <c r="E2567" s="295" t="s">
        <v>17801</v>
      </c>
      <c r="G2567" s="295" t="s">
        <v>168</v>
      </c>
      <c r="H2567" s="295" t="s">
        <v>1589</v>
      </c>
      <c r="I2567" s="295" t="s">
        <v>14673</v>
      </c>
      <c r="J2567" s="295" t="s">
        <v>17927</v>
      </c>
      <c r="K2567" s="295" t="s">
        <v>14674</v>
      </c>
      <c r="L2567" s="287">
        <v>5</v>
      </c>
      <c r="M2567" s="295" t="s">
        <v>171</v>
      </c>
    </row>
    <row r="2568" spans="1:13" ht="15" customHeight="1" x14ac:dyDescent="0.25">
      <c r="A2568" s="295" t="s">
        <v>16776</v>
      </c>
      <c r="B2568" s="295" t="s">
        <v>16776</v>
      </c>
      <c r="C2568" s="295" t="s">
        <v>17344</v>
      </c>
      <c r="D2568" s="295" t="s">
        <v>17344</v>
      </c>
      <c r="G2568" s="295" t="s">
        <v>1594</v>
      </c>
      <c r="H2568" s="295" t="s">
        <v>1589</v>
      </c>
      <c r="I2568" s="295" t="s">
        <v>14673</v>
      </c>
      <c r="J2568" s="295" t="s">
        <v>17927</v>
      </c>
      <c r="K2568" s="295" t="s">
        <v>14674</v>
      </c>
      <c r="L2568" s="287">
        <v>5</v>
      </c>
      <c r="M2568" s="295" t="s">
        <v>171</v>
      </c>
    </row>
    <row r="2569" spans="1:13" ht="15" customHeight="1" x14ac:dyDescent="0.25">
      <c r="A2569" s="295" t="s">
        <v>16784</v>
      </c>
      <c r="B2569" s="295" t="s">
        <v>16784</v>
      </c>
      <c r="C2569" s="295" t="s">
        <v>17352</v>
      </c>
      <c r="D2569" s="295" t="s">
        <v>17352</v>
      </c>
      <c r="G2569" s="295" t="s">
        <v>1594</v>
      </c>
      <c r="H2569" s="295" t="s">
        <v>1589</v>
      </c>
      <c r="I2569" s="295" t="s">
        <v>14673</v>
      </c>
      <c r="J2569" s="295" t="s">
        <v>17961</v>
      </c>
      <c r="K2569" s="295" t="s">
        <v>14674</v>
      </c>
      <c r="L2569" s="287">
        <v>8</v>
      </c>
      <c r="M2569" s="295" t="s">
        <v>171</v>
      </c>
    </row>
    <row r="2570" spans="1:13" ht="15" customHeight="1" x14ac:dyDescent="0.25">
      <c r="A2570" s="295" t="s">
        <v>16785</v>
      </c>
      <c r="B2570" s="295" t="s">
        <v>16785</v>
      </c>
      <c r="C2570" s="295" t="s">
        <v>17353</v>
      </c>
      <c r="D2570" s="295" t="s">
        <v>17353</v>
      </c>
      <c r="E2570" s="295" t="s">
        <v>17650</v>
      </c>
      <c r="G2570" s="295" t="s">
        <v>168</v>
      </c>
      <c r="H2570" s="295" t="s">
        <v>1589</v>
      </c>
      <c r="I2570" s="295" t="s">
        <v>14673</v>
      </c>
      <c r="J2570" s="295" t="s">
        <v>17961</v>
      </c>
      <c r="K2570" s="295" t="s">
        <v>14674</v>
      </c>
      <c r="L2570" s="287">
        <v>8</v>
      </c>
      <c r="M2570" s="295" t="s">
        <v>171</v>
      </c>
    </row>
    <row r="2571" spans="1:13" ht="15" customHeight="1" x14ac:dyDescent="0.25">
      <c r="A2571" s="295" t="s">
        <v>16787</v>
      </c>
      <c r="B2571" s="295" t="s">
        <v>16788</v>
      </c>
      <c r="C2571" s="295" t="s">
        <v>17355</v>
      </c>
      <c r="D2571" s="295" t="s">
        <v>17401</v>
      </c>
      <c r="E2571" s="295" t="s">
        <v>17682</v>
      </c>
      <c r="G2571" s="295" t="s">
        <v>168</v>
      </c>
      <c r="H2571" s="295" t="s">
        <v>1632</v>
      </c>
      <c r="I2571" s="295" t="s">
        <v>14673</v>
      </c>
      <c r="J2571" s="295" t="s">
        <v>17961</v>
      </c>
      <c r="K2571" s="295" t="s">
        <v>14674</v>
      </c>
      <c r="L2571" s="287">
        <v>8</v>
      </c>
      <c r="M2571" s="295" t="s">
        <v>171</v>
      </c>
    </row>
    <row r="2572" spans="1:13" ht="15" customHeight="1" x14ac:dyDescent="0.25">
      <c r="A2572" s="295" t="s">
        <v>16786</v>
      </c>
      <c r="B2572" s="295" t="s">
        <v>16786</v>
      </c>
      <c r="C2572" s="295" t="s">
        <v>17354</v>
      </c>
      <c r="D2572" s="295" t="s">
        <v>17354</v>
      </c>
      <c r="G2572" s="295" t="s">
        <v>1594</v>
      </c>
      <c r="H2572" s="295" t="s">
        <v>1589</v>
      </c>
      <c r="I2572" s="295" t="s">
        <v>14673</v>
      </c>
      <c r="J2572" s="295" t="s">
        <v>17961</v>
      </c>
      <c r="K2572" s="295" t="s">
        <v>14674</v>
      </c>
      <c r="L2572" s="287">
        <v>8</v>
      </c>
      <c r="M2572" s="295" t="s">
        <v>171</v>
      </c>
    </row>
    <row r="2573" spans="1:13" ht="15" customHeight="1" x14ac:dyDescent="0.25">
      <c r="A2573" s="295" t="s">
        <v>16789</v>
      </c>
      <c r="B2573" s="295" t="s">
        <v>16789</v>
      </c>
      <c r="C2573" s="295" t="s">
        <v>17356</v>
      </c>
      <c r="D2573" s="295" t="s">
        <v>17356</v>
      </c>
      <c r="E2573" s="295" t="s">
        <v>17653</v>
      </c>
      <c r="G2573" s="295" t="s">
        <v>168</v>
      </c>
      <c r="H2573" s="295" t="s">
        <v>1589</v>
      </c>
      <c r="I2573" s="295" t="s">
        <v>14673</v>
      </c>
      <c r="J2573" s="295" t="s">
        <v>17961</v>
      </c>
      <c r="K2573" s="295" t="s">
        <v>14674</v>
      </c>
      <c r="L2573" s="287">
        <v>8</v>
      </c>
      <c r="M2573" s="295" t="s">
        <v>171</v>
      </c>
    </row>
    <row r="2574" spans="1:13" ht="15" customHeight="1" x14ac:dyDescent="0.25">
      <c r="A2574" s="295" t="s">
        <v>6231</v>
      </c>
      <c r="B2574" s="295" t="s">
        <v>6227</v>
      </c>
      <c r="C2574" s="295" t="s">
        <v>8691</v>
      </c>
      <c r="D2574" s="295" t="s">
        <v>6228</v>
      </c>
      <c r="E2574" s="295" t="s">
        <v>8692</v>
      </c>
      <c r="F2574" s="295" t="s">
        <v>8693</v>
      </c>
      <c r="G2574" s="295" t="s">
        <v>168</v>
      </c>
      <c r="H2574" s="295" t="s">
        <v>1632</v>
      </c>
      <c r="I2574" s="295" t="s">
        <v>1598</v>
      </c>
      <c r="J2574" s="295" t="s">
        <v>179</v>
      </c>
      <c r="K2574" s="295" t="s">
        <v>1603</v>
      </c>
      <c r="L2574" s="287">
        <v>7</v>
      </c>
      <c r="M2574" s="295" t="s">
        <v>171</v>
      </c>
    </row>
    <row r="2575" spans="1:13" ht="15" customHeight="1" x14ac:dyDescent="0.25">
      <c r="A2575" s="295" t="s">
        <v>6246</v>
      </c>
      <c r="B2575" s="295" t="s">
        <v>6243</v>
      </c>
      <c r="C2575" s="295" t="s">
        <v>8694</v>
      </c>
      <c r="D2575" s="295" t="s">
        <v>6244</v>
      </c>
      <c r="E2575" s="295" t="s">
        <v>8695</v>
      </c>
      <c r="F2575" s="295" t="s">
        <v>8696</v>
      </c>
      <c r="G2575" s="295" t="s">
        <v>168</v>
      </c>
      <c r="H2575" s="295" t="s">
        <v>1632</v>
      </c>
      <c r="I2575" s="295" t="s">
        <v>1598</v>
      </c>
      <c r="J2575" s="295" t="s">
        <v>179</v>
      </c>
      <c r="K2575" s="295" t="s">
        <v>1603</v>
      </c>
      <c r="L2575" s="287">
        <v>7</v>
      </c>
      <c r="M2575" s="295" t="s">
        <v>171</v>
      </c>
    </row>
    <row r="2576" spans="1:13" ht="15" customHeight="1" x14ac:dyDescent="0.25">
      <c r="A2576" s="295" t="s">
        <v>6263</v>
      </c>
      <c r="B2576" s="295" t="s">
        <v>6260</v>
      </c>
      <c r="C2576" s="295" t="s">
        <v>8697</v>
      </c>
      <c r="D2576" s="295" t="s">
        <v>6261</v>
      </c>
      <c r="E2576" s="295" t="s">
        <v>8698</v>
      </c>
      <c r="F2576" s="295" t="s">
        <v>6262</v>
      </c>
      <c r="G2576" s="295" t="s">
        <v>168</v>
      </c>
      <c r="H2576" s="295" t="s">
        <v>1632</v>
      </c>
      <c r="I2576" s="283" t="s">
        <v>1598</v>
      </c>
      <c r="J2576" s="283" t="s">
        <v>179</v>
      </c>
      <c r="K2576" s="283" t="s">
        <v>1603</v>
      </c>
      <c r="L2576" s="287">
        <v>8</v>
      </c>
      <c r="M2576" s="295" t="s">
        <v>171</v>
      </c>
    </row>
    <row r="2577" spans="1:13" ht="15" customHeight="1" x14ac:dyDescent="0.25">
      <c r="A2577" s="295" t="s">
        <v>8699</v>
      </c>
      <c r="B2577" s="295" t="s">
        <v>8699</v>
      </c>
      <c r="C2577" s="295" t="s">
        <v>8700</v>
      </c>
      <c r="D2577" s="295" t="s">
        <v>8700</v>
      </c>
      <c r="E2577" s="295" t="s">
        <v>8701</v>
      </c>
      <c r="F2577" s="295" t="s">
        <v>8702</v>
      </c>
      <c r="G2577" s="295" t="s">
        <v>1594</v>
      </c>
      <c r="H2577" s="295" t="s">
        <v>1589</v>
      </c>
      <c r="I2577" s="295" t="s">
        <v>1598</v>
      </c>
      <c r="J2577" s="295" t="s">
        <v>524</v>
      </c>
      <c r="L2577" s="286">
        <v>4</v>
      </c>
      <c r="M2577" s="295" t="s">
        <v>171</v>
      </c>
    </row>
    <row r="2578" spans="1:13" ht="15" customHeight="1" x14ac:dyDescent="0.25">
      <c r="A2578" s="295" t="s">
        <v>8703</v>
      </c>
      <c r="B2578" s="295" t="s">
        <v>8703</v>
      </c>
      <c r="C2578" s="295" t="s">
        <v>8704</v>
      </c>
      <c r="D2578" s="295" t="s">
        <v>8704</v>
      </c>
      <c r="E2578" s="295" t="s">
        <v>8705</v>
      </c>
      <c r="F2578" s="295" t="s">
        <v>8706</v>
      </c>
      <c r="G2578" s="295" t="s">
        <v>168</v>
      </c>
      <c r="H2578" s="295" t="s">
        <v>1589</v>
      </c>
      <c r="I2578" s="295" t="s">
        <v>1598</v>
      </c>
      <c r="J2578" s="295" t="s">
        <v>524</v>
      </c>
      <c r="K2578" s="295" t="s">
        <v>1603</v>
      </c>
      <c r="L2578" s="286">
        <v>7</v>
      </c>
      <c r="M2578" s="295" t="s">
        <v>171</v>
      </c>
    </row>
    <row r="2579" spans="1:13" ht="15" customHeight="1" x14ac:dyDescent="0.25">
      <c r="A2579" s="295" t="s">
        <v>8708</v>
      </c>
      <c r="B2579" s="295" t="s">
        <v>8708</v>
      </c>
      <c r="C2579" s="295" t="s">
        <v>8709</v>
      </c>
      <c r="D2579" s="295" t="s">
        <v>8709</v>
      </c>
      <c r="E2579" s="295" t="s">
        <v>8710</v>
      </c>
      <c r="F2579" s="295" t="s">
        <v>8711</v>
      </c>
      <c r="G2579" s="295" t="s">
        <v>1676</v>
      </c>
      <c r="H2579" s="295" t="s">
        <v>1589</v>
      </c>
      <c r="I2579" s="295" t="s">
        <v>1598</v>
      </c>
      <c r="J2579" s="295" t="s">
        <v>524</v>
      </c>
      <c r="K2579" s="295" t="s">
        <v>1603</v>
      </c>
      <c r="L2579" s="287">
        <v>0</v>
      </c>
      <c r="M2579" s="295" t="s">
        <v>16372</v>
      </c>
    </row>
    <row r="2580" spans="1:13" ht="15" customHeight="1" x14ac:dyDescent="0.25">
      <c r="A2580" s="295" t="s">
        <v>8712</v>
      </c>
      <c r="B2580" s="295" t="s">
        <v>8712</v>
      </c>
      <c r="C2580" s="295" t="s">
        <v>8713</v>
      </c>
      <c r="D2580" s="295" t="s">
        <v>8713</v>
      </c>
      <c r="E2580" s="295" t="s">
        <v>8710</v>
      </c>
      <c r="F2580" s="295" t="s">
        <v>8711</v>
      </c>
      <c r="G2580" s="295" t="s">
        <v>1738</v>
      </c>
      <c r="H2580" s="295" t="s">
        <v>1589</v>
      </c>
      <c r="I2580" s="295" t="s">
        <v>1598</v>
      </c>
      <c r="J2580" s="295" t="s">
        <v>524</v>
      </c>
      <c r="K2580" s="295" t="s">
        <v>1603</v>
      </c>
      <c r="L2580" s="286">
        <v>0</v>
      </c>
      <c r="M2580" s="295" t="s">
        <v>16372</v>
      </c>
    </row>
    <row r="2581" spans="1:13" ht="15" customHeight="1" x14ac:dyDescent="0.25">
      <c r="A2581" s="295" t="s">
        <v>16791</v>
      </c>
      <c r="B2581" s="295" t="s">
        <v>16791</v>
      </c>
      <c r="C2581" s="295" t="s">
        <v>17358</v>
      </c>
      <c r="D2581" s="295" t="s">
        <v>17358</v>
      </c>
      <c r="E2581" s="295" t="s">
        <v>17802</v>
      </c>
      <c r="G2581" s="295" t="s">
        <v>168</v>
      </c>
      <c r="H2581" s="295" t="s">
        <v>1589</v>
      </c>
      <c r="I2581" s="295" t="s">
        <v>14673</v>
      </c>
      <c r="J2581" s="295" t="s">
        <v>17926</v>
      </c>
      <c r="K2581" s="295" t="s">
        <v>14674</v>
      </c>
      <c r="L2581" s="287">
        <v>7</v>
      </c>
      <c r="M2581" s="295" t="s">
        <v>171</v>
      </c>
    </row>
    <row r="2582" spans="1:13" ht="15" customHeight="1" x14ac:dyDescent="0.25">
      <c r="A2582" s="295" t="s">
        <v>16790</v>
      </c>
      <c r="B2582" s="295" t="s">
        <v>16790</v>
      </c>
      <c r="C2582" s="295" t="s">
        <v>17357</v>
      </c>
      <c r="D2582" s="295" t="s">
        <v>17357</v>
      </c>
      <c r="G2582" s="295" t="s">
        <v>1594</v>
      </c>
      <c r="H2582" s="295" t="s">
        <v>1589</v>
      </c>
      <c r="I2582" s="295" t="s">
        <v>14673</v>
      </c>
      <c r="J2582" s="295" t="s">
        <v>17926</v>
      </c>
      <c r="K2582" s="295" t="s">
        <v>14674</v>
      </c>
      <c r="L2582" s="287">
        <v>7</v>
      </c>
      <c r="M2582" s="295" t="s">
        <v>171</v>
      </c>
    </row>
    <row r="2583" spans="1:13" ht="15" customHeight="1" x14ac:dyDescent="0.25">
      <c r="A2583" s="295" t="s">
        <v>16793</v>
      </c>
      <c r="B2583" s="295" t="s">
        <v>16793</v>
      </c>
      <c r="C2583" s="295" t="s">
        <v>17360</v>
      </c>
      <c r="D2583" s="295" t="s">
        <v>17360</v>
      </c>
      <c r="E2583" s="295" t="s">
        <v>17803</v>
      </c>
      <c r="G2583" s="295" t="s">
        <v>168</v>
      </c>
      <c r="H2583" s="295" t="s">
        <v>1589</v>
      </c>
      <c r="I2583" s="295" t="s">
        <v>14673</v>
      </c>
      <c r="J2583" s="295" t="s">
        <v>17926</v>
      </c>
      <c r="K2583" s="295" t="s">
        <v>14674</v>
      </c>
      <c r="L2583" s="287">
        <v>7</v>
      </c>
      <c r="M2583" s="295" t="s">
        <v>171</v>
      </c>
    </row>
    <row r="2584" spans="1:13" ht="15" customHeight="1" x14ac:dyDescent="0.25">
      <c r="A2584" s="295" t="s">
        <v>16792</v>
      </c>
      <c r="B2584" s="295" t="s">
        <v>16792</v>
      </c>
      <c r="C2584" s="295" t="s">
        <v>17359</v>
      </c>
      <c r="D2584" s="295" t="s">
        <v>17359</v>
      </c>
      <c r="G2584" s="295" t="s">
        <v>1594</v>
      </c>
      <c r="H2584" s="295" t="s">
        <v>1589</v>
      </c>
      <c r="I2584" s="295" t="s">
        <v>14673</v>
      </c>
      <c r="J2584" s="295" t="s">
        <v>17926</v>
      </c>
      <c r="K2584" s="295" t="s">
        <v>14674</v>
      </c>
      <c r="L2584" s="287">
        <v>7</v>
      </c>
      <c r="M2584" s="295" t="s">
        <v>171</v>
      </c>
    </row>
    <row r="2585" spans="1:13" ht="15" customHeight="1" x14ac:dyDescent="0.25">
      <c r="A2585" s="295" t="s">
        <v>8715</v>
      </c>
      <c r="B2585" s="295" t="s">
        <v>8715</v>
      </c>
      <c r="C2585" s="295" t="s">
        <v>8716</v>
      </c>
      <c r="D2585" s="295" t="s">
        <v>8716</v>
      </c>
      <c r="E2585" s="295" t="s">
        <v>1606</v>
      </c>
      <c r="F2585" s="295" t="s">
        <v>8717</v>
      </c>
      <c r="G2585" s="295" t="s">
        <v>168</v>
      </c>
      <c r="H2585" s="295" t="s">
        <v>1589</v>
      </c>
      <c r="I2585" s="295" t="s">
        <v>1598</v>
      </c>
      <c r="J2585" s="295" t="s">
        <v>1247</v>
      </c>
      <c r="K2585" s="295" t="s">
        <v>1603</v>
      </c>
      <c r="L2585" s="286">
        <v>0</v>
      </c>
      <c r="M2585" s="295" t="s">
        <v>16372</v>
      </c>
    </row>
    <row r="2586" spans="1:13" ht="15" customHeight="1" x14ac:dyDescent="0.25">
      <c r="A2586" s="295" t="s">
        <v>8718</v>
      </c>
      <c r="B2586" s="295" t="s">
        <v>8718</v>
      </c>
      <c r="C2586" s="295" t="s">
        <v>8719</v>
      </c>
      <c r="D2586" s="295" t="s">
        <v>8719</v>
      </c>
      <c r="E2586" s="295" t="s">
        <v>1606</v>
      </c>
      <c r="F2586" s="295" t="s">
        <v>8717</v>
      </c>
      <c r="G2586" s="295" t="s">
        <v>1594</v>
      </c>
      <c r="H2586" s="295" t="s">
        <v>1589</v>
      </c>
      <c r="I2586" s="295" t="s">
        <v>1598</v>
      </c>
      <c r="J2586" s="295" t="s">
        <v>1247</v>
      </c>
      <c r="L2586" s="286">
        <v>0</v>
      </c>
      <c r="M2586" s="295" t="s">
        <v>16372</v>
      </c>
    </row>
    <row r="2587" spans="1:13" ht="15" customHeight="1" x14ac:dyDescent="0.25">
      <c r="A2587" s="295" t="s">
        <v>8720</v>
      </c>
      <c r="B2587" s="295" t="s">
        <v>8720</v>
      </c>
      <c r="C2587" s="295" t="s">
        <v>8721</v>
      </c>
      <c r="D2587" s="295" t="s">
        <v>8721</v>
      </c>
      <c r="E2587" s="295" t="s">
        <v>8722</v>
      </c>
      <c r="F2587" s="295" t="s">
        <v>8723</v>
      </c>
      <c r="G2587" s="295" t="s">
        <v>168</v>
      </c>
      <c r="H2587" s="295" t="s">
        <v>1589</v>
      </c>
      <c r="I2587" s="295" t="s">
        <v>1598</v>
      </c>
      <c r="J2587" s="295" t="s">
        <v>8724</v>
      </c>
      <c r="K2587" s="295" t="s">
        <v>1603</v>
      </c>
      <c r="L2587" s="286">
        <v>8</v>
      </c>
      <c r="M2587" s="295" t="s">
        <v>171</v>
      </c>
    </row>
    <row r="2588" spans="1:13" ht="15" customHeight="1" x14ac:dyDescent="0.25">
      <c r="A2588" s="295" t="s">
        <v>8725</v>
      </c>
      <c r="B2588" s="295" t="s">
        <v>8725</v>
      </c>
      <c r="C2588" s="295" t="s">
        <v>8726</v>
      </c>
      <c r="D2588" s="295" t="s">
        <v>8726</v>
      </c>
      <c r="E2588" s="295" t="s">
        <v>1606</v>
      </c>
      <c r="F2588" s="295" t="s">
        <v>8727</v>
      </c>
      <c r="G2588" s="295" t="s">
        <v>168</v>
      </c>
      <c r="H2588" s="295" t="s">
        <v>1589</v>
      </c>
      <c r="I2588" s="295" t="s">
        <v>1598</v>
      </c>
      <c r="J2588" s="295" t="s">
        <v>8724</v>
      </c>
      <c r="K2588" s="295" t="s">
        <v>1603</v>
      </c>
      <c r="L2588" s="287">
        <v>9</v>
      </c>
      <c r="M2588" s="295" t="s">
        <v>171</v>
      </c>
    </row>
    <row r="2589" spans="1:13" ht="15" customHeight="1" x14ac:dyDescent="0.25">
      <c r="A2589" s="295" t="s">
        <v>8728</v>
      </c>
      <c r="B2589" s="295" t="s">
        <v>8725</v>
      </c>
      <c r="C2589" s="295" t="s">
        <v>8730</v>
      </c>
      <c r="D2589" s="295" t="s">
        <v>8726</v>
      </c>
      <c r="E2589" s="295" t="s">
        <v>8731</v>
      </c>
      <c r="F2589" s="295" t="s">
        <v>8727</v>
      </c>
      <c r="G2589" s="295" t="s">
        <v>1738</v>
      </c>
      <c r="H2589" s="295" t="s">
        <v>1632</v>
      </c>
      <c r="I2589" s="295" t="s">
        <v>1598</v>
      </c>
      <c r="J2589" s="295" t="s">
        <v>8724</v>
      </c>
      <c r="K2589" s="295" t="s">
        <v>1603</v>
      </c>
      <c r="L2589" s="286">
        <v>9</v>
      </c>
      <c r="M2589" s="295" t="s">
        <v>171</v>
      </c>
    </row>
    <row r="2590" spans="1:13" ht="15" customHeight="1" x14ac:dyDescent="0.25">
      <c r="A2590" s="295" t="s">
        <v>8732</v>
      </c>
      <c r="B2590" s="295" t="s">
        <v>8732</v>
      </c>
      <c r="C2590" s="295" t="s">
        <v>8733</v>
      </c>
      <c r="D2590" s="295" t="s">
        <v>8733</v>
      </c>
      <c r="E2590" s="295" t="s">
        <v>8734</v>
      </c>
      <c r="F2590" s="295" t="s">
        <v>8735</v>
      </c>
      <c r="G2590" s="295" t="s">
        <v>168</v>
      </c>
      <c r="H2590" s="295" t="s">
        <v>1589</v>
      </c>
      <c r="I2590" s="295" t="s">
        <v>1598</v>
      </c>
      <c r="J2590" s="295" t="s">
        <v>8724</v>
      </c>
      <c r="K2590" s="295" t="s">
        <v>1603</v>
      </c>
      <c r="L2590" s="286">
        <v>7</v>
      </c>
      <c r="M2590" s="295" t="s">
        <v>171</v>
      </c>
    </row>
    <row r="2591" spans="1:13" ht="15" customHeight="1" x14ac:dyDescent="0.25">
      <c r="A2591" s="295" t="s">
        <v>8736</v>
      </c>
      <c r="B2591" s="295" t="s">
        <v>8736</v>
      </c>
      <c r="C2591" s="295" t="s">
        <v>8737</v>
      </c>
      <c r="D2591" s="295" t="s">
        <v>8737</v>
      </c>
      <c r="E2591" s="295" t="s">
        <v>1606</v>
      </c>
      <c r="F2591" s="295" t="s">
        <v>8738</v>
      </c>
      <c r="G2591" s="295" t="s">
        <v>168</v>
      </c>
      <c r="H2591" s="295" t="s">
        <v>1589</v>
      </c>
      <c r="I2591" s="295" t="s">
        <v>1598</v>
      </c>
      <c r="J2591" s="295" t="s">
        <v>8724</v>
      </c>
      <c r="K2591" s="295" t="s">
        <v>1603</v>
      </c>
      <c r="L2591" s="286">
        <v>4</v>
      </c>
      <c r="M2591" s="295" t="s">
        <v>171</v>
      </c>
    </row>
    <row r="2592" spans="1:13" ht="15" customHeight="1" x14ac:dyDescent="0.25">
      <c r="A2592" s="295" t="s">
        <v>8739</v>
      </c>
      <c r="B2592" s="295" t="s">
        <v>8739</v>
      </c>
      <c r="C2592" s="295" t="s">
        <v>8740</v>
      </c>
      <c r="D2592" s="295" t="s">
        <v>8740</v>
      </c>
      <c r="E2592" s="295" t="s">
        <v>3879</v>
      </c>
      <c r="F2592" s="295" t="s">
        <v>8741</v>
      </c>
      <c r="G2592" s="295" t="s">
        <v>168</v>
      </c>
      <c r="H2592" s="295" t="s">
        <v>1589</v>
      </c>
      <c r="I2592" s="295" t="s">
        <v>1598</v>
      </c>
      <c r="J2592" s="295" t="s">
        <v>8724</v>
      </c>
      <c r="K2592" s="295" t="s">
        <v>2253</v>
      </c>
      <c r="L2592" s="286">
        <v>5</v>
      </c>
      <c r="M2592" s="295" t="s">
        <v>171</v>
      </c>
    </row>
    <row r="2593" spans="1:13" ht="15" customHeight="1" x14ac:dyDescent="0.25">
      <c r="A2593" s="295" t="s">
        <v>8743</v>
      </c>
      <c r="B2593" s="295" t="s">
        <v>8743</v>
      </c>
      <c r="C2593" s="295" t="s">
        <v>8744</v>
      </c>
      <c r="D2593" s="295" t="s">
        <v>8744</v>
      </c>
      <c r="E2593" s="295" t="s">
        <v>1978</v>
      </c>
      <c r="F2593" s="295" t="s">
        <v>8745</v>
      </c>
      <c r="G2593" s="295" t="s">
        <v>168</v>
      </c>
      <c r="H2593" s="295" t="s">
        <v>1589</v>
      </c>
      <c r="I2593" s="295" t="s">
        <v>1598</v>
      </c>
      <c r="J2593" s="295" t="s">
        <v>8724</v>
      </c>
      <c r="K2593" s="295" t="s">
        <v>1230</v>
      </c>
      <c r="L2593" s="286">
        <v>8</v>
      </c>
      <c r="M2593" s="295" t="s">
        <v>171</v>
      </c>
    </row>
    <row r="2594" spans="1:13" ht="15" customHeight="1" x14ac:dyDescent="0.25">
      <c r="A2594" s="295" t="s">
        <v>8746</v>
      </c>
      <c r="B2594" s="295" t="s">
        <v>8746</v>
      </c>
      <c r="C2594" s="295" t="s">
        <v>8747</v>
      </c>
      <c r="D2594" s="295" t="s">
        <v>8747</v>
      </c>
      <c r="E2594" s="295" t="s">
        <v>2019</v>
      </c>
      <c r="F2594" s="295" t="s">
        <v>8748</v>
      </c>
      <c r="G2594" s="295" t="s">
        <v>168</v>
      </c>
      <c r="H2594" s="295" t="s">
        <v>1589</v>
      </c>
      <c r="I2594" s="295" t="s">
        <v>1598</v>
      </c>
      <c r="J2594" s="295" t="s">
        <v>8724</v>
      </c>
      <c r="K2594" s="295" t="s">
        <v>1603</v>
      </c>
      <c r="L2594" s="286">
        <v>8</v>
      </c>
      <c r="M2594" s="295" t="s">
        <v>171</v>
      </c>
    </row>
    <row r="2595" spans="1:13" ht="15" customHeight="1" x14ac:dyDescent="0.25">
      <c r="A2595" s="295" t="s">
        <v>8749</v>
      </c>
      <c r="B2595" s="295" t="s">
        <v>8749</v>
      </c>
      <c r="C2595" s="295" t="s">
        <v>8750</v>
      </c>
      <c r="D2595" s="295" t="s">
        <v>8750</v>
      </c>
      <c r="E2595" s="295" t="s">
        <v>2801</v>
      </c>
      <c r="F2595" s="295" t="s">
        <v>8751</v>
      </c>
      <c r="G2595" s="295" t="s">
        <v>168</v>
      </c>
      <c r="H2595" s="295" t="s">
        <v>1589</v>
      </c>
      <c r="I2595" s="295" t="s">
        <v>1598</v>
      </c>
      <c r="J2595" s="295" t="s">
        <v>8724</v>
      </c>
      <c r="K2595" s="295" t="s">
        <v>1603</v>
      </c>
      <c r="L2595" s="286">
        <v>8</v>
      </c>
      <c r="M2595" s="295" t="s">
        <v>171</v>
      </c>
    </row>
    <row r="2596" spans="1:13" ht="15" customHeight="1" x14ac:dyDescent="0.25">
      <c r="A2596" s="295" t="s">
        <v>8752</v>
      </c>
      <c r="B2596" s="295" t="s">
        <v>8752</v>
      </c>
      <c r="C2596" s="295" t="s">
        <v>8753</v>
      </c>
      <c r="D2596" s="295" t="s">
        <v>8753</v>
      </c>
      <c r="E2596" s="295" t="s">
        <v>5044</v>
      </c>
      <c r="F2596" s="295" t="s">
        <v>8754</v>
      </c>
      <c r="G2596" s="295" t="s">
        <v>168</v>
      </c>
      <c r="H2596" s="295" t="s">
        <v>1589</v>
      </c>
      <c r="I2596" s="295" t="s">
        <v>1598</v>
      </c>
      <c r="J2596" s="295" t="s">
        <v>8724</v>
      </c>
      <c r="K2596" s="295" t="s">
        <v>1603</v>
      </c>
      <c r="L2596" s="286">
        <v>9</v>
      </c>
      <c r="M2596" s="295" t="s">
        <v>171</v>
      </c>
    </row>
    <row r="2597" spans="1:13" ht="15" customHeight="1" x14ac:dyDescent="0.25">
      <c r="A2597" s="297" t="s">
        <v>8755</v>
      </c>
      <c r="B2597" s="295" t="s">
        <v>8756</v>
      </c>
      <c r="C2597" s="295" t="s">
        <v>8757</v>
      </c>
      <c r="D2597" s="295" t="s">
        <v>8758</v>
      </c>
      <c r="E2597" s="295" t="s">
        <v>8759</v>
      </c>
      <c r="F2597" s="295" t="s">
        <v>8760</v>
      </c>
      <c r="G2597" s="295" t="s">
        <v>168</v>
      </c>
      <c r="H2597" s="295" t="s">
        <v>1632</v>
      </c>
      <c r="I2597" s="295" t="s">
        <v>1598</v>
      </c>
      <c r="J2597" s="295" t="s">
        <v>8724</v>
      </c>
      <c r="K2597" s="295" t="s">
        <v>1603</v>
      </c>
      <c r="L2597" s="287">
        <v>8</v>
      </c>
      <c r="M2597" s="295" t="s">
        <v>171</v>
      </c>
    </row>
    <row r="2598" spans="1:13" ht="15" customHeight="1" x14ac:dyDescent="0.25">
      <c r="A2598" s="295" t="s">
        <v>8761</v>
      </c>
      <c r="B2598" s="295" t="s">
        <v>8761</v>
      </c>
      <c r="C2598" s="295" t="s">
        <v>8762</v>
      </c>
      <c r="D2598" s="295" t="s">
        <v>8762</v>
      </c>
      <c r="E2598" s="295" t="s">
        <v>1770</v>
      </c>
      <c r="F2598" s="295" t="s">
        <v>8763</v>
      </c>
      <c r="G2598" s="295" t="s">
        <v>168</v>
      </c>
      <c r="H2598" s="295" t="s">
        <v>1589</v>
      </c>
      <c r="I2598" s="295" t="s">
        <v>1598</v>
      </c>
      <c r="J2598" s="295" t="s">
        <v>8724</v>
      </c>
      <c r="K2598" s="295" t="s">
        <v>1603</v>
      </c>
      <c r="L2598" s="286">
        <v>3</v>
      </c>
      <c r="M2598" s="295" t="s">
        <v>171</v>
      </c>
    </row>
    <row r="2599" spans="1:13" ht="15" customHeight="1" x14ac:dyDescent="0.25">
      <c r="A2599" s="295" t="s">
        <v>8764</v>
      </c>
      <c r="B2599" s="295" t="s">
        <v>8764</v>
      </c>
      <c r="C2599" s="295" t="s">
        <v>8765</v>
      </c>
      <c r="D2599" s="295" t="s">
        <v>8765</v>
      </c>
      <c r="E2599" s="295" t="s">
        <v>8766</v>
      </c>
      <c r="F2599" s="295" t="s">
        <v>8767</v>
      </c>
      <c r="G2599" s="295" t="s">
        <v>168</v>
      </c>
      <c r="H2599" s="295" t="s">
        <v>1589</v>
      </c>
      <c r="I2599" s="295" t="s">
        <v>1598</v>
      </c>
      <c r="J2599" s="295" t="s">
        <v>8724</v>
      </c>
      <c r="K2599" s="295" t="s">
        <v>1603</v>
      </c>
      <c r="L2599" s="286">
        <v>7</v>
      </c>
      <c r="M2599" s="295" t="s">
        <v>171</v>
      </c>
    </row>
    <row r="2600" spans="1:13" ht="15" customHeight="1" x14ac:dyDescent="0.25">
      <c r="A2600" s="295" t="s">
        <v>8768</v>
      </c>
      <c r="B2600" s="295" t="s">
        <v>8768</v>
      </c>
      <c r="C2600" s="295" t="s">
        <v>8769</v>
      </c>
      <c r="D2600" s="295" t="s">
        <v>8769</v>
      </c>
      <c r="E2600" s="295" t="s">
        <v>3879</v>
      </c>
      <c r="F2600" s="295" t="s">
        <v>8770</v>
      </c>
      <c r="G2600" s="295" t="s">
        <v>1676</v>
      </c>
      <c r="H2600" s="295" t="s">
        <v>1589</v>
      </c>
      <c r="I2600" s="295" t="s">
        <v>1598</v>
      </c>
      <c r="J2600" s="295" t="s">
        <v>8724</v>
      </c>
      <c r="K2600" s="295" t="s">
        <v>2253</v>
      </c>
      <c r="L2600" s="287">
        <v>6</v>
      </c>
      <c r="M2600" s="295" t="s">
        <v>171</v>
      </c>
    </row>
    <row r="2601" spans="1:13" ht="15" customHeight="1" x14ac:dyDescent="0.25">
      <c r="A2601" s="295" t="s">
        <v>8771</v>
      </c>
      <c r="B2601" s="295" t="s">
        <v>8771</v>
      </c>
      <c r="C2601" s="295" t="s">
        <v>8772</v>
      </c>
      <c r="D2601" s="295" t="s">
        <v>8772</v>
      </c>
      <c r="E2601" s="295" t="s">
        <v>3879</v>
      </c>
      <c r="F2601" s="295" t="s">
        <v>8770</v>
      </c>
      <c r="G2601" s="295" t="s">
        <v>1738</v>
      </c>
      <c r="H2601" s="295" t="s">
        <v>1589</v>
      </c>
      <c r="I2601" s="295" t="s">
        <v>1598</v>
      </c>
      <c r="J2601" s="295" t="s">
        <v>8724</v>
      </c>
      <c r="K2601" s="295" t="s">
        <v>2550</v>
      </c>
      <c r="L2601" s="286">
        <v>6</v>
      </c>
      <c r="M2601" s="295" t="s">
        <v>171</v>
      </c>
    </row>
    <row r="2602" spans="1:13" ht="15" customHeight="1" x14ac:dyDescent="0.25">
      <c r="A2602" s="295" t="s">
        <v>8773</v>
      </c>
      <c r="B2602" s="295" t="s">
        <v>8773</v>
      </c>
      <c r="C2602" s="295" t="s">
        <v>8774</v>
      </c>
      <c r="D2602" s="295" t="s">
        <v>8774</v>
      </c>
      <c r="E2602" s="295" t="s">
        <v>8775</v>
      </c>
      <c r="F2602" s="295" t="s">
        <v>8770</v>
      </c>
      <c r="G2602" s="295" t="s">
        <v>1738</v>
      </c>
      <c r="H2602" s="295" t="s">
        <v>1589</v>
      </c>
      <c r="I2602" s="295" t="s">
        <v>1598</v>
      </c>
      <c r="J2602" s="295" t="s">
        <v>8724</v>
      </c>
      <c r="K2602" s="295" t="s">
        <v>2253</v>
      </c>
      <c r="L2602" s="286">
        <v>4</v>
      </c>
      <c r="M2602" s="295" t="s">
        <v>171</v>
      </c>
    </row>
    <row r="2603" spans="1:13" ht="15" customHeight="1" x14ac:dyDescent="0.25">
      <c r="A2603" s="295" t="s">
        <v>8777</v>
      </c>
      <c r="B2603" s="295" t="s">
        <v>8777</v>
      </c>
      <c r="C2603" s="295" t="s">
        <v>8778</v>
      </c>
      <c r="D2603" s="295" t="s">
        <v>8778</v>
      </c>
      <c r="E2603" s="295" t="s">
        <v>1806</v>
      </c>
      <c r="F2603" s="295" t="s">
        <v>8779</v>
      </c>
      <c r="G2603" s="295" t="s">
        <v>168</v>
      </c>
      <c r="H2603" s="295" t="s">
        <v>1589</v>
      </c>
      <c r="I2603" s="295" t="s">
        <v>1598</v>
      </c>
      <c r="J2603" s="295" t="s">
        <v>8724</v>
      </c>
      <c r="K2603" s="295" t="s">
        <v>1603</v>
      </c>
      <c r="L2603" s="286">
        <v>10</v>
      </c>
      <c r="M2603" s="295" t="s">
        <v>171</v>
      </c>
    </row>
    <row r="2604" spans="1:13" ht="15" customHeight="1" x14ac:dyDescent="0.25">
      <c r="A2604" s="295" t="s">
        <v>8780</v>
      </c>
      <c r="B2604" s="295" t="s">
        <v>8780</v>
      </c>
      <c r="C2604" s="295" t="s">
        <v>8781</v>
      </c>
      <c r="D2604" s="295" t="s">
        <v>8781</v>
      </c>
      <c r="E2604" s="295" t="s">
        <v>1606</v>
      </c>
      <c r="F2604" s="295" t="s">
        <v>8782</v>
      </c>
      <c r="G2604" s="295" t="s">
        <v>168</v>
      </c>
      <c r="H2604" s="295" t="s">
        <v>1589</v>
      </c>
      <c r="I2604" s="295" t="s">
        <v>1598</v>
      </c>
      <c r="J2604" s="295" t="s">
        <v>8724</v>
      </c>
      <c r="K2604" s="295" t="s">
        <v>1603</v>
      </c>
      <c r="L2604" s="286">
        <v>3</v>
      </c>
      <c r="M2604" s="295" t="s">
        <v>171</v>
      </c>
    </row>
    <row r="2605" spans="1:13" ht="15" customHeight="1" x14ac:dyDescent="0.25">
      <c r="A2605" s="295" t="s">
        <v>759</v>
      </c>
      <c r="B2605" s="295" t="s">
        <v>759</v>
      </c>
      <c r="C2605" s="295" t="s">
        <v>760</v>
      </c>
      <c r="D2605" s="295" t="s">
        <v>760</v>
      </c>
      <c r="E2605" s="295" t="s">
        <v>1606</v>
      </c>
      <c r="F2605" s="295" t="s">
        <v>8783</v>
      </c>
      <c r="G2605" s="295" t="s">
        <v>168</v>
      </c>
      <c r="H2605" s="295" t="s">
        <v>1589</v>
      </c>
      <c r="I2605" s="295" t="s">
        <v>1598</v>
      </c>
      <c r="J2605" s="295" t="s">
        <v>8724</v>
      </c>
      <c r="K2605" s="295" t="s">
        <v>1603</v>
      </c>
      <c r="L2605" s="286">
        <v>0</v>
      </c>
      <c r="M2605" s="295" t="s">
        <v>16372</v>
      </c>
    </row>
    <row r="2606" spans="1:13" ht="15" customHeight="1" x14ac:dyDescent="0.25">
      <c r="A2606" s="295" t="s">
        <v>8784</v>
      </c>
      <c r="B2606" s="295" t="s">
        <v>8784</v>
      </c>
      <c r="C2606" s="295" t="s">
        <v>8785</v>
      </c>
      <c r="D2606" s="295" t="s">
        <v>8785</v>
      </c>
      <c r="E2606" s="295" t="s">
        <v>1606</v>
      </c>
      <c r="F2606" s="295" t="s">
        <v>8786</v>
      </c>
      <c r="G2606" s="295" t="s">
        <v>168</v>
      </c>
      <c r="H2606" s="295" t="s">
        <v>1589</v>
      </c>
      <c r="I2606" s="295" t="s">
        <v>1598</v>
      </c>
      <c r="J2606" s="295" t="s">
        <v>8724</v>
      </c>
      <c r="K2606" s="295" t="s">
        <v>1230</v>
      </c>
      <c r="L2606" s="286">
        <v>6</v>
      </c>
      <c r="M2606" s="295" t="s">
        <v>171</v>
      </c>
    </row>
    <row r="2607" spans="1:13" ht="15" customHeight="1" x14ac:dyDescent="0.25">
      <c r="A2607" s="295" t="s">
        <v>8787</v>
      </c>
      <c r="B2607" s="295" t="s">
        <v>8787</v>
      </c>
      <c r="C2607" s="295" t="s">
        <v>8788</v>
      </c>
      <c r="D2607" s="295" t="s">
        <v>8788</v>
      </c>
      <c r="E2607" s="295" t="s">
        <v>1696</v>
      </c>
      <c r="F2607" s="295" t="s">
        <v>8789</v>
      </c>
      <c r="G2607" s="295" t="s">
        <v>168</v>
      </c>
      <c r="H2607" s="295" t="s">
        <v>1589</v>
      </c>
      <c r="I2607" s="295" t="s">
        <v>1598</v>
      </c>
      <c r="J2607" s="295" t="s">
        <v>8724</v>
      </c>
      <c r="K2607" s="295" t="s">
        <v>1603</v>
      </c>
      <c r="L2607" s="286">
        <v>1</v>
      </c>
      <c r="M2607" s="295" t="s">
        <v>171</v>
      </c>
    </row>
    <row r="2608" spans="1:13" ht="15" customHeight="1" x14ac:dyDescent="0.25">
      <c r="A2608" s="295" t="s">
        <v>8729</v>
      </c>
      <c r="B2608" s="295" t="s">
        <v>8725</v>
      </c>
      <c r="C2608" s="295" t="s">
        <v>8790</v>
      </c>
      <c r="D2608" s="295" t="s">
        <v>8726</v>
      </c>
      <c r="E2608" s="295" t="s">
        <v>8791</v>
      </c>
      <c r="F2608" s="295" t="s">
        <v>8727</v>
      </c>
      <c r="G2608" s="295" t="s">
        <v>168</v>
      </c>
      <c r="H2608" s="295" t="s">
        <v>1632</v>
      </c>
      <c r="I2608" s="295" t="s">
        <v>1598</v>
      </c>
      <c r="J2608" s="295" t="s">
        <v>8724</v>
      </c>
      <c r="K2608" s="295" t="s">
        <v>1603</v>
      </c>
      <c r="L2608" s="286">
        <v>9</v>
      </c>
      <c r="M2608" s="295" t="s">
        <v>171</v>
      </c>
    </row>
    <row r="2609" spans="1:13" ht="15" customHeight="1" x14ac:dyDescent="0.25">
      <c r="A2609" s="295" t="s">
        <v>8792</v>
      </c>
      <c r="B2609" s="295" t="s">
        <v>8792</v>
      </c>
      <c r="C2609" s="295" t="s">
        <v>8793</v>
      </c>
      <c r="D2609" s="295" t="s">
        <v>8793</v>
      </c>
      <c r="E2609" s="295" t="s">
        <v>1606</v>
      </c>
      <c r="F2609" s="295" t="s">
        <v>8794</v>
      </c>
      <c r="G2609" s="295" t="s">
        <v>1594</v>
      </c>
      <c r="H2609" s="295" t="s">
        <v>1589</v>
      </c>
      <c r="I2609" s="295" t="s">
        <v>1598</v>
      </c>
      <c r="J2609" s="295" t="s">
        <v>8724</v>
      </c>
      <c r="L2609" s="286">
        <v>6</v>
      </c>
      <c r="M2609" s="295" t="s">
        <v>171</v>
      </c>
    </row>
    <row r="2610" spans="1:13" ht="15" customHeight="1" x14ac:dyDescent="0.25">
      <c r="A2610" s="295" t="s">
        <v>8742</v>
      </c>
      <c r="B2610" s="295" t="s">
        <v>8739</v>
      </c>
      <c r="C2610" s="295" t="s">
        <v>8795</v>
      </c>
      <c r="D2610" s="295" t="s">
        <v>8740</v>
      </c>
      <c r="E2610" s="295" t="s">
        <v>8796</v>
      </c>
      <c r="F2610" s="295" t="s">
        <v>8741</v>
      </c>
      <c r="G2610" s="295" t="s">
        <v>168</v>
      </c>
      <c r="H2610" s="295" t="s">
        <v>1632</v>
      </c>
      <c r="I2610" s="295" t="s">
        <v>1598</v>
      </c>
      <c r="J2610" s="295" t="s">
        <v>8724</v>
      </c>
      <c r="K2610" s="295" t="s">
        <v>2253</v>
      </c>
      <c r="L2610" s="286">
        <v>5</v>
      </c>
      <c r="M2610" s="295" t="s">
        <v>171</v>
      </c>
    </row>
    <row r="2611" spans="1:13" ht="15" customHeight="1" x14ac:dyDescent="0.25">
      <c r="A2611" s="295" t="s">
        <v>8776</v>
      </c>
      <c r="B2611" s="295" t="s">
        <v>8773</v>
      </c>
      <c r="C2611" s="295" t="s">
        <v>8797</v>
      </c>
      <c r="D2611" s="295" t="s">
        <v>8774</v>
      </c>
      <c r="E2611" s="295" t="s">
        <v>8798</v>
      </c>
      <c r="F2611" s="295" t="s">
        <v>8770</v>
      </c>
      <c r="G2611" s="295" t="s">
        <v>168</v>
      </c>
      <c r="H2611" s="295" t="s">
        <v>1632</v>
      </c>
      <c r="I2611" s="295" t="s">
        <v>1598</v>
      </c>
      <c r="J2611" s="295" t="s">
        <v>8724</v>
      </c>
      <c r="K2611" s="295" t="s">
        <v>2253</v>
      </c>
      <c r="L2611" s="286">
        <v>4</v>
      </c>
      <c r="M2611" s="295" t="s">
        <v>171</v>
      </c>
    </row>
    <row r="2612" spans="1:13" ht="15" customHeight="1" x14ac:dyDescent="0.25">
      <c r="A2612" s="295" t="s">
        <v>8799</v>
      </c>
      <c r="B2612" s="295" t="s">
        <v>8800</v>
      </c>
      <c r="C2612" s="295" t="s">
        <v>8801</v>
      </c>
      <c r="D2612" s="295" t="s">
        <v>8802</v>
      </c>
      <c r="E2612" s="295" t="s">
        <v>1606</v>
      </c>
      <c r="F2612" s="295" t="s">
        <v>8803</v>
      </c>
      <c r="G2612" s="295" t="s">
        <v>168</v>
      </c>
      <c r="H2612" s="295" t="s">
        <v>1632</v>
      </c>
      <c r="I2612" s="295" t="s">
        <v>1598</v>
      </c>
      <c r="J2612" s="295" t="s">
        <v>8724</v>
      </c>
      <c r="K2612" s="295" t="s">
        <v>1603</v>
      </c>
      <c r="L2612" s="287">
        <v>7</v>
      </c>
      <c r="M2612" s="295" t="s">
        <v>171</v>
      </c>
    </row>
    <row r="2613" spans="1:13" ht="15" customHeight="1" x14ac:dyDescent="0.25">
      <c r="A2613" s="295" t="s">
        <v>8804</v>
      </c>
      <c r="B2613" s="295" t="s">
        <v>8805</v>
      </c>
      <c r="C2613" s="295" t="s">
        <v>8806</v>
      </c>
      <c r="D2613" s="295" t="s">
        <v>8807</v>
      </c>
      <c r="E2613" s="295" t="s">
        <v>8808</v>
      </c>
      <c r="F2613" s="295" t="s">
        <v>8809</v>
      </c>
      <c r="G2613" s="295" t="s">
        <v>168</v>
      </c>
      <c r="H2613" s="295" t="s">
        <v>1632</v>
      </c>
      <c r="I2613" s="295" t="s">
        <v>1598</v>
      </c>
      <c r="J2613" s="295" t="s">
        <v>8724</v>
      </c>
      <c r="K2613" s="295" t="s">
        <v>1603</v>
      </c>
      <c r="L2613" s="287">
        <v>10</v>
      </c>
      <c r="M2613" s="295" t="s">
        <v>171</v>
      </c>
    </row>
    <row r="2614" spans="1:13" ht="15" customHeight="1" x14ac:dyDescent="0.25">
      <c r="A2614" s="295" t="s">
        <v>16795</v>
      </c>
      <c r="B2614" s="295" t="s">
        <v>16795</v>
      </c>
      <c r="C2614" s="295" t="s">
        <v>17362</v>
      </c>
      <c r="D2614" s="295" t="s">
        <v>17362</v>
      </c>
      <c r="E2614" s="295" t="s">
        <v>17658</v>
      </c>
      <c r="G2614" s="295" t="s">
        <v>168</v>
      </c>
      <c r="H2614" s="295" t="s">
        <v>1589</v>
      </c>
      <c r="I2614" s="295" t="s">
        <v>14673</v>
      </c>
      <c r="J2614" s="295" t="s">
        <v>17943</v>
      </c>
      <c r="K2614" s="295" t="s">
        <v>14674</v>
      </c>
      <c r="L2614" s="287">
        <v>5</v>
      </c>
      <c r="M2614" s="295" t="s">
        <v>171</v>
      </c>
    </row>
    <row r="2615" spans="1:13" ht="15" customHeight="1" x14ac:dyDescent="0.25">
      <c r="A2615" s="295" t="s">
        <v>16796</v>
      </c>
      <c r="B2615" s="295" t="s">
        <v>16796</v>
      </c>
      <c r="C2615" s="295" t="s">
        <v>17363</v>
      </c>
      <c r="D2615" s="295" t="s">
        <v>17363</v>
      </c>
      <c r="E2615" s="295" t="s">
        <v>17804</v>
      </c>
      <c r="G2615" s="295" t="s">
        <v>1678</v>
      </c>
      <c r="H2615" s="295" t="s">
        <v>1589</v>
      </c>
      <c r="I2615" s="295" t="s">
        <v>14673</v>
      </c>
      <c r="J2615" s="295" t="s">
        <v>17943</v>
      </c>
      <c r="K2615" s="295" t="s">
        <v>14674</v>
      </c>
      <c r="L2615" s="287">
        <v>5</v>
      </c>
      <c r="M2615" s="295" t="s">
        <v>171</v>
      </c>
    </row>
    <row r="2616" spans="1:13" ht="15" customHeight="1" x14ac:dyDescent="0.25">
      <c r="A2616" s="295" t="s">
        <v>16797</v>
      </c>
      <c r="B2616" s="295" t="s">
        <v>16797</v>
      </c>
      <c r="C2616" s="295" t="s">
        <v>17364</v>
      </c>
      <c r="D2616" s="295" t="s">
        <v>17364</v>
      </c>
      <c r="E2616" s="295" t="s">
        <v>17658</v>
      </c>
      <c r="G2616" s="295" t="s">
        <v>168</v>
      </c>
      <c r="H2616" s="295" t="s">
        <v>1589</v>
      </c>
      <c r="I2616" s="295" t="s">
        <v>14673</v>
      </c>
      <c r="J2616" s="295" t="s">
        <v>17943</v>
      </c>
      <c r="K2616" s="295" t="s">
        <v>14674</v>
      </c>
      <c r="L2616" s="287">
        <v>6</v>
      </c>
      <c r="M2616" s="295" t="s">
        <v>171</v>
      </c>
    </row>
    <row r="2617" spans="1:13" ht="15" customHeight="1" x14ac:dyDescent="0.25">
      <c r="A2617" s="295" t="s">
        <v>16798</v>
      </c>
      <c r="B2617" s="295" t="s">
        <v>16798</v>
      </c>
      <c r="C2617" s="295" t="s">
        <v>17365</v>
      </c>
      <c r="D2617" s="295" t="s">
        <v>17365</v>
      </c>
      <c r="E2617" s="295" t="s">
        <v>17658</v>
      </c>
      <c r="G2617" s="295" t="s">
        <v>168</v>
      </c>
      <c r="H2617" s="295" t="s">
        <v>1589</v>
      </c>
      <c r="I2617" s="295" t="s">
        <v>14673</v>
      </c>
      <c r="J2617" s="295" t="s">
        <v>17943</v>
      </c>
      <c r="K2617" s="295" t="s">
        <v>14674</v>
      </c>
      <c r="L2617" s="287">
        <v>3</v>
      </c>
      <c r="M2617" s="295" t="s">
        <v>171</v>
      </c>
    </row>
    <row r="2618" spans="1:13" ht="15" customHeight="1" x14ac:dyDescent="0.25">
      <c r="A2618" s="295" t="s">
        <v>16799</v>
      </c>
      <c r="B2618" s="295" t="s">
        <v>16799</v>
      </c>
      <c r="C2618" s="295" t="s">
        <v>17366</v>
      </c>
      <c r="D2618" s="295" t="s">
        <v>17366</v>
      </c>
      <c r="E2618" s="295" t="s">
        <v>17727</v>
      </c>
      <c r="G2618" s="295" t="s">
        <v>168</v>
      </c>
      <c r="H2618" s="295" t="s">
        <v>1589</v>
      </c>
      <c r="I2618" s="295" t="s">
        <v>14673</v>
      </c>
      <c r="J2618" s="295" t="s">
        <v>17943</v>
      </c>
      <c r="K2618" s="295" t="s">
        <v>14674</v>
      </c>
      <c r="L2618" s="287">
        <v>5</v>
      </c>
      <c r="M2618" s="295" t="s">
        <v>171</v>
      </c>
    </row>
    <row r="2619" spans="1:13" ht="15" customHeight="1" x14ac:dyDescent="0.25">
      <c r="A2619" s="295" t="s">
        <v>16800</v>
      </c>
      <c r="B2619" s="295" t="s">
        <v>16627</v>
      </c>
      <c r="C2619" s="295" t="s">
        <v>17367</v>
      </c>
      <c r="D2619" s="295" t="s">
        <v>17196</v>
      </c>
      <c r="E2619" s="295" t="s">
        <v>17675</v>
      </c>
      <c r="G2619" s="295" t="s">
        <v>168</v>
      </c>
      <c r="H2619" s="295" t="s">
        <v>1632</v>
      </c>
      <c r="I2619" s="295" t="s">
        <v>14673</v>
      </c>
      <c r="J2619" s="295" t="s">
        <v>17943</v>
      </c>
      <c r="K2619" s="295" t="s">
        <v>14674</v>
      </c>
      <c r="L2619" s="287">
        <v>5</v>
      </c>
      <c r="M2619" s="295" t="s">
        <v>171</v>
      </c>
    </row>
    <row r="2620" spans="1:13" ht="15" customHeight="1" x14ac:dyDescent="0.25">
      <c r="A2620" s="295" t="s">
        <v>16801</v>
      </c>
      <c r="B2620" s="295" t="s">
        <v>16801</v>
      </c>
      <c r="C2620" s="295" t="s">
        <v>17368</v>
      </c>
      <c r="D2620" s="295" t="s">
        <v>17368</v>
      </c>
      <c r="E2620" s="295" t="s">
        <v>17785</v>
      </c>
      <c r="G2620" s="295" t="s">
        <v>168</v>
      </c>
      <c r="H2620" s="295" t="s">
        <v>1589</v>
      </c>
      <c r="I2620" s="295" t="s">
        <v>14673</v>
      </c>
      <c r="J2620" s="295" t="s">
        <v>17943</v>
      </c>
      <c r="K2620" s="295" t="s">
        <v>14674</v>
      </c>
      <c r="L2620" s="287">
        <v>3</v>
      </c>
      <c r="M2620" s="295" t="s">
        <v>171</v>
      </c>
    </row>
    <row r="2621" spans="1:13" ht="15" customHeight="1" x14ac:dyDescent="0.25">
      <c r="A2621" s="295" t="s">
        <v>16802</v>
      </c>
      <c r="B2621" s="295" t="s">
        <v>16802</v>
      </c>
      <c r="C2621" s="295" t="s">
        <v>17369</v>
      </c>
      <c r="D2621" s="295" t="s">
        <v>17369</v>
      </c>
      <c r="E2621" s="295" t="s">
        <v>17805</v>
      </c>
      <c r="G2621" s="295" t="s">
        <v>168</v>
      </c>
      <c r="H2621" s="295" t="s">
        <v>1589</v>
      </c>
      <c r="I2621" s="295" t="s">
        <v>14673</v>
      </c>
      <c r="J2621" s="295" t="s">
        <v>17943</v>
      </c>
      <c r="K2621" s="295" t="s">
        <v>14674</v>
      </c>
      <c r="L2621" s="287">
        <v>7</v>
      </c>
      <c r="M2621" s="295" t="s">
        <v>171</v>
      </c>
    </row>
    <row r="2622" spans="1:13" ht="15" customHeight="1" x14ac:dyDescent="0.25">
      <c r="A2622" s="295" t="s">
        <v>16794</v>
      </c>
      <c r="B2622" s="295" t="s">
        <v>16794</v>
      </c>
      <c r="C2622" s="295" t="s">
        <v>17361</v>
      </c>
      <c r="D2622" s="295" t="s">
        <v>17361</v>
      </c>
      <c r="G2622" s="295" t="s">
        <v>1594</v>
      </c>
      <c r="H2622" s="295" t="s">
        <v>1589</v>
      </c>
      <c r="I2622" s="295" t="s">
        <v>14673</v>
      </c>
      <c r="J2622" s="295" t="s">
        <v>17943</v>
      </c>
      <c r="K2622" s="295" t="s">
        <v>14674</v>
      </c>
      <c r="L2622" s="287">
        <v>5</v>
      </c>
      <c r="M2622" s="295" t="s">
        <v>171</v>
      </c>
    </row>
    <row r="2623" spans="1:13" ht="15" customHeight="1" x14ac:dyDescent="0.25">
      <c r="A2623" s="295" t="s">
        <v>761</v>
      </c>
      <c r="B2623" s="295" t="s">
        <v>761</v>
      </c>
      <c r="C2623" s="295" t="s">
        <v>762</v>
      </c>
      <c r="D2623" s="295" t="s">
        <v>762</v>
      </c>
      <c r="E2623" s="295" t="s">
        <v>1606</v>
      </c>
      <c r="F2623" s="295" t="s">
        <v>8810</v>
      </c>
      <c r="G2623" s="295" t="s">
        <v>168</v>
      </c>
      <c r="H2623" s="295" t="s">
        <v>1589</v>
      </c>
      <c r="I2623" s="295" t="s">
        <v>1598</v>
      </c>
      <c r="J2623" s="295" t="s">
        <v>177</v>
      </c>
      <c r="K2623" s="295" t="s">
        <v>1603</v>
      </c>
      <c r="L2623" s="286">
        <v>0</v>
      </c>
      <c r="M2623" s="295" t="s">
        <v>16372</v>
      </c>
    </row>
    <row r="2624" spans="1:13" ht="15" customHeight="1" x14ac:dyDescent="0.25">
      <c r="A2624" s="295" t="s">
        <v>8811</v>
      </c>
      <c r="B2624" s="295" t="s">
        <v>8811</v>
      </c>
      <c r="C2624" s="295" t="s">
        <v>8812</v>
      </c>
      <c r="D2624" s="295" t="s">
        <v>8812</v>
      </c>
      <c r="E2624" s="295" t="s">
        <v>1606</v>
      </c>
      <c r="F2624" s="295" t="s">
        <v>8813</v>
      </c>
      <c r="G2624" s="295" t="s">
        <v>1594</v>
      </c>
      <c r="H2624" s="295" t="s">
        <v>1589</v>
      </c>
      <c r="I2624" s="295" t="s">
        <v>1598</v>
      </c>
      <c r="J2624" s="295" t="s">
        <v>177</v>
      </c>
      <c r="L2624" s="286">
        <v>0</v>
      </c>
      <c r="M2624" s="295" t="s">
        <v>16372</v>
      </c>
    </row>
    <row r="2625" spans="1:13" ht="15" customHeight="1" x14ac:dyDescent="0.25">
      <c r="A2625" s="295" t="s">
        <v>8814</v>
      </c>
      <c r="B2625" s="295" t="s">
        <v>8814</v>
      </c>
      <c r="C2625" s="295" t="s">
        <v>8815</v>
      </c>
      <c r="D2625" s="295" t="s">
        <v>8815</v>
      </c>
      <c r="E2625" s="295" t="s">
        <v>8816</v>
      </c>
      <c r="F2625" s="295" t="s">
        <v>8817</v>
      </c>
      <c r="G2625" s="295" t="s">
        <v>168</v>
      </c>
      <c r="H2625" s="295" t="s">
        <v>1589</v>
      </c>
      <c r="I2625" s="295" t="s">
        <v>1598</v>
      </c>
      <c r="J2625" s="295" t="s">
        <v>8818</v>
      </c>
      <c r="K2625" s="295" t="s">
        <v>1603</v>
      </c>
      <c r="L2625" s="287">
        <v>8</v>
      </c>
      <c r="M2625" s="295" t="s">
        <v>171</v>
      </c>
    </row>
    <row r="2626" spans="1:13" ht="15" customHeight="1" x14ac:dyDescent="0.25">
      <c r="A2626" s="295" t="s">
        <v>8819</v>
      </c>
      <c r="B2626" s="295" t="s">
        <v>929</v>
      </c>
      <c r="C2626" s="295" t="s">
        <v>8820</v>
      </c>
      <c r="D2626" s="295" t="s">
        <v>930</v>
      </c>
      <c r="E2626" s="295" t="s">
        <v>3883</v>
      </c>
      <c r="F2626" s="295" t="s">
        <v>8821</v>
      </c>
      <c r="G2626" s="295" t="s">
        <v>168</v>
      </c>
      <c r="H2626" s="295" t="s">
        <v>1632</v>
      </c>
      <c r="I2626" s="295" t="s">
        <v>1598</v>
      </c>
      <c r="J2626" s="295" t="s">
        <v>8818</v>
      </c>
      <c r="K2626" s="295" t="s">
        <v>1603</v>
      </c>
      <c r="L2626" s="287">
        <v>8</v>
      </c>
      <c r="M2626" s="295" t="s">
        <v>171</v>
      </c>
    </row>
    <row r="2627" spans="1:13" ht="15" customHeight="1" x14ac:dyDescent="0.25">
      <c r="A2627" s="295" t="s">
        <v>8822</v>
      </c>
      <c r="B2627" s="295" t="s">
        <v>8822</v>
      </c>
      <c r="C2627" s="295" t="s">
        <v>8823</v>
      </c>
      <c r="D2627" s="295" t="s">
        <v>8823</v>
      </c>
      <c r="E2627" s="295" t="s">
        <v>8824</v>
      </c>
      <c r="F2627" s="295" t="s">
        <v>8825</v>
      </c>
      <c r="G2627" s="295" t="s">
        <v>168</v>
      </c>
      <c r="H2627" s="295" t="s">
        <v>1589</v>
      </c>
      <c r="I2627" s="295" t="s">
        <v>1714</v>
      </c>
      <c r="J2627" s="295" t="s">
        <v>353</v>
      </c>
      <c r="K2627" s="295" t="s">
        <v>1603</v>
      </c>
      <c r="L2627" s="286">
        <v>6</v>
      </c>
      <c r="M2627" s="295" t="s">
        <v>171</v>
      </c>
    </row>
    <row r="2628" spans="1:13" ht="15" customHeight="1" x14ac:dyDescent="0.25">
      <c r="A2628" s="295" t="s">
        <v>8826</v>
      </c>
      <c r="B2628" s="295" t="s">
        <v>8826</v>
      </c>
      <c r="C2628" s="295" t="s">
        <v>8827</v>
      </c>
      <c r="D2628" s="295" t="s">
        <v>8827</v>
      </c>
      <c r="E2628" s="295" t="s">
        <v>1606</v>
      </c>
      <c r="F2628" s="295" t="s">
        <v>8828</v>
      </c>
      <c r="G2628" s="295" t="s">
        <v>1594</v>
      </c>
      <c r="H2628" s="295" t="s">
        <v>1589</v>
      </c>
      <c r="I2628" s="295" t="s">
        <v>1714</v>
      </c>
      <c r="J2628" s="295" t="s">
        <v>353</v>
      </c>
      <c r="L2628" s="286">
        <v>6</v>
      </c>
      <c r="M2628" s="295" t="s">
        <v>171</v>
      </c>
    </row>
    <row r="2629" spans="1:13" ht="15" customHeight="1" x14ac:dyDescent="0.25">
      <c r="A2629" s="295" t="s">
        <v>8829</v>
      </c>
      <c r="B2629" s="295" t="s">
        <v>8829</v>
      </c>
      <c r="C2629" s="295" t="s">
        <v>8830</v>
      </c>
      <c r="D2629" s="295" t="s">
        <v>8830</v>
      </c>
      <c r="E2629" s="295" t="s">
        <v>1606</v>
      </c>
      <c r="F2629" s="295" t="s">
        <v>8831</v>
      </c>
      <c r="G2629" s="295" t="s">
        <v>168</v>
      </c>
      <c r="H2629" s="295" t="s">
        <v>1589</v>
      </c>
      <c r="I2629" s="295" t="s">
        <v>1598</v>
      </c>
      <c r="J2629" s="295" t="s">
        <v>188</v>
      </c>
      <c r="K2629" s="295" t="s">
        <v>1603</v>
      </c>
      <c r="L2629" s="286">
        <v>0</v>
      </c>
      <c r="M2629" s="295" t="s">
        <v>16372</v>
      </c>
    </row>
    <row r="2630" spans="1:13" ht="15" customHeight="1" x14ac:dyDescent="0.25">
      <c r="A2630" s="295" t="s">
        <v>8832</v>
      </c>
      <c r="B2630" s="295" t="s">
        <v>8832</v>
      </c>
      <c r="C2630" s="295" t="s">
        <v>8833</v>
      </c>
      <c r="D2630" s="295" t="s">
        <v>8833</v>
      </c>
      <c r="E2630" s="295" t="s">
        <v>1606</v>
      </c>
      <c r="F2630" s="295" t="s">
        <v>8834</v>
      </c>
      <c r="G2630" s="295" t="s">
        <v>1594</v>
      </c>
      <c r="H2630" s="295" t="s">
        <v>1589</v>
      </c>
      <c r="I2630" s="295" t="s">
        <v>1598</v>
      </c>
      <c r="J2630" s="295" t="s">
        <v>188</v>
      </c>
      <c r="L2630" s="286">
        <v>0</v>
      </c>
      <c r="M2630" s="295" t="s">
        <v>16372</v>
      </c>
    </row>
    <row r="2631" spans="1:13" ht="15" customHeight="1" x14ac:dyDescent="0.25">
      <c r="A2631" s="295" t="s">
        <v>8835</v>
      </c>
      <c r="B2631" s="295" t="s">
        <v>8835</v>
      </c>
      <c r="C2631" s="295" t="s">
        <v>8836</v>
      </c>
      <c r="D2631" s="295" t="s">
        <v>8836</v>
      </c>
      <c r="E2631" s="295" t="s">
        <v>1663</v>
      </c>
      <c r="F2631" s="295" t="s">
        <v>8837</v>
      </c>
      <c r="G2631" s="295" t="s">
        <v>168</v>
      </c>
      <c r="H2631" s="295" t="s">
        <v>1589</v>
      </c>
      <c r="I2631" s="295" t="s">
        <v>1598</v>
      </c>
      <c r="J2631" s="295" t="s">
        <v>764</v>
      </c>
      <c r="K2631" s="295" t="s">
        <v>1230</v>
      </c>
      <c r="L2631" s="286">
        <v>0</v>
      </c>
      <c r="M2631" s="295" t="s">
        <v>16372</v>
      </c>
    </row>
    <row r="2632" spans="1:13" ht="15" customHeight="1" x14ac:dyDescent="0.25">
      <c r="A2632" s="295" t="s">
        <v>8838</v>
      </c>
      <c r="B2632" s="295" t="s">
        <v>8838</v>
      </c>
      <c r="C2632" s="295" t="s">
        <v>8839</v>
      </c>
      <c r="D2632" s="295" t="s">
        <v>8839</v>
      </c>
      <c r="E2632" s="295" t="s">
        <v>4913</v>
      </c>
      <c r="F2632" s="295" t="s">
        <v>8840</v>
      </c>
      <c r="G2632" s="295" t="s">
        <v>168</v>
      </c>
      <c r="H2632" s="295" t="s">
        <v>1589</v>
      </c>
      <c r="I2632" s="295" t="s">
        <v>1598</v>
      </c>
      <c r="J2632" s="295" t="s">
        <v>764</v>
      </c>
      <c r="K2632" s="295" t="s">
        <v>1230</v>
      </c>
      <c r="L2632" s="286">
        <v>6</v>
      </c>
      <c r="M2632" s="295" t="s">
        <v>171</v>
      </c>
    </row>
    <row r="2633" spans="1:13" ht="15" customHeight="1" x14ac:dyDescent="0.25">
      <c r="A2633" s="295" t="s">
        <v>8841</v>
      </c>
      <c r="B2633" s="295" t="s">
        <v>8841</v>
      </c>
      <c r="C2633" s="295" t="s">
        <v>8842</v>
      </c>
      <c r="D2633" s="295" t="s">
        <v>8842</v>
      </c>
      <c r="E2633" s="295" t="s">
        <v>8843</v>
      </c>
      <c r="F2633" s="295" t="s">
        <v>8844</v>
      </c>
      <c r="G2633" s="295" t="s">
        <v>168</v>
      </c>
      <c r="H2633" s="295" t="s">
        <v>1589</v>
      </c>
      <c r="I2633" s="295" t="s">
        <v>1598</v>
      </c>
      <c r="J2633" s="295" t="s">
        <v>764</v>
      </c>
      <c r="K2633" s="295" t="s">
        <v>1230</v>
      </c>
      <c r="L2633" s="286">
        <v>7</v>
      </c>
      <c r="M2633" s="295" t="s">
        <v>171</v>
      </c>
    </row>
    <row r="2634" spans="1:13" ht="15" customHeight="1" x14ac:dyDescent="0.25">
      <c r="A2634" s="295" t="s">
        <v>8845</v>
      </c>
      <c r="B2634" s="295" t="s">
        <v>8845</v>
      </c>
      <c r="C2634" s="295" t="s">
        <v>8846</v>
      </c>
      <c r="D2634" s="295" t="s">
        <v>8846</v>
      </c>
      <c r="E2634" s="295" t="s">
        <v>8847</v>
      </c>
      <c r="F2634" s="295" t="s">
        <v>8848</v>
      </c>
      <c r="G2634" s="295" t="s">
        <v>168</v>
      </c>
      <c r="H2634" s="295" t="s">
        <v>1589</v>
      </c>
      <c r="I2634" s="295" t="s">
        <v>1598</v>
      </c>
      <c r="J2634" s="295" t="s">
        <v>764</v>
      </c>
      <c r="K2634" s="295" t="s">
        <v>1230</v>
      </c>
      <c r="L2634" s="286">
        <v>9</v>
      </c>
      <c r="M2634" s="295" t="s">
        <v>171</v>
      </c>
    </row>
    <row r="2635" spans="1:13" ht="15" customHeight="1" x14ac:dyDescent="0.25">
      <c r="A2635" s="295" t="s">
        <v>8849</v>
      </c>
      <c r="B2635" s="295" t="s">
        <v>8849</v>
      </c>
      <c r="C2635" s="295" t="s">
        <v>8850</v>
      </c>
      <c r="D2635" s="295" t="s">
        <v>8850</v>
      </c>
      <c r="E2635" s="295" t="s">
        <v>8851</v>
      </c>
      <c r="F2635" s="295" t="s">
        <v>8852</v>
      </c>
      <c r="G2635" s="295" t="s">
        <v>168</v>
      </c>
      <c r="H2635" s="295" t="s">
        <v>1589</v>
      </c>
      <c r="I2635" s="295" t="s">
        <v>1598</v>
      </c>
      <c r="J2635" s="295" t="s">
        <v>764</v>
      </c>
      <c r="K2635" s="295" t="s">
        <v>1230</v>
      </c>
      <c r="L2635" s="286">
        <v>9</v>
      </c>
      <c r="M2635" s="295" t="s">
        <v>171</v>
      </c>
    </row>
    <row r="2636" spans="1:13" ht="15" customHeight="1" x14ac:dyDescent="0.25">
      <c r="A2636" s="295" t="s">
        <v>8854</v>
      </c>
      <c r="B2636" s="295" t="s">
        <v>8854</v>
      </c>
      <c r="C2636" s="295" t="s">
        <v>8855</v>
      </c>
      <c r="D2636" s="295" t="s">
        <v>8855</v>
      </c>
      <c r="E2636" s="295" t="s">
        <v>1774</v>
      </c>
      <c r="F2636" s="295" t="s">
        <v>8856</v>
      </c>
      <c r="G2636" s="295" t="s">
        <v>168</v>
      </c>
      <c r="H2636" s="295" t="s">
        <v>1589</v>
      </c>
      <c r="I2636" s="295" t="s">
        <v>1598</v>
      </c>
      <c r="J2636" s="295" t="s">
        <v>764</v>
      </c>
      <c r="K2636" s="295" t="s">
        <v>5584</v>
      </c>
      <c r="L2636" s="286">
        <v>4</v>
      </c>
      <c r="M2636" s="295" t="s">
        <v>171</v>
      </c>
    </row>
    <row r="2637" spans="1:13" ht="15" customHeight="1" x14ac:dyDescent="0.25">
      <c r="A2637" s="295" t="s">
        <v>8857</v>
      </c>
      <c r="B2637" s="295" t="s">
        <v>8857</v>
      </c>
      <c r="C2637" s="295" t="s">
        <v>8858</v>
      </c>
      <c r="D2637" s="295" t="s">
        <v>8858</v>
      </c>
      <c r="E2637" s="295" t="s">
        <v>1606</v>
      </c>
      <c r="F2637" s="295" t="s">
        <v>8859</v>
      </c>
      <c r="G2637" s="295" t="s">
        <v>1594</v>
      </c>
      <c r="H2637" s="295" t="s">
        <v>1589</v>
      </c>
      <c r="I2637" s="295" t="s">
        <v>1598</v>
      </c>
      <c r="J2637" s="295" t="s">
        <v>764</v>
      </c>
      <c r="L2637" s="286">
        <v>7</v>
      </c>
      <c r="M2637" s="295" t="s">
        <v>171</v>
      </c>
    </row>
    <row r="2638" spans="1:13" ht="15" customHeight="1" x14ac:dyDescent="0.25">
      <c r="A2638" s="295" t="s">
        <v>8861</v>
      </c>
      <c r="B2638" s="295" t="s">
        <v>8861</v>
      </c>
      <c r="C2638" s="295" t="s">
        <v>8862</v>
      </c>
      <c r="D2638" s="295" t="s">
        <v>8862</v>
      </c>
      <c r="E2638" s="295" t="s">
        <v>4913</v>
      </c>
      <c r="F2638" s="295" t="s">
        <v>8863</v>
      </c>
      <c r="G2638" s="295" t="s">
        <v>168</v>
      </c>
      <c r="H2638" s="295" t="s">
        <v>1589</v>
      </c>
      <c r="I2638" s="295" t="s">
        <v>1598</v>
      </c>
      <c r="J2638" s="295" t="s">
        <v>764</v>
      </c>
      <c r="K2638" s="295" t="s">
        <v>1230</v>
      </c>
      <c r="L2638" s="286">
        <v>6</v>
      </c>
      <c r="M2638" s="295" t="s">
        <v>171</v>
      </c>
    </row>
    <row r="2639" spans="1:13" ht="15" customHeight="1" x14ac:dyDescent="0.25">
      <c r="A2639" s="295" t="s">
        <v>16574</v>
      </c>
      <c r="B2639" s="295" t="s">
        <v>16574</v>
      </c>
      <c r="C2639" s="295" t="s">
        <v>17371</v>
      </c>
      <c r="D2639" s="295" t="s">
        <v>17371</v>
      </c>
      <c r="E2639" s="295" t="s">
        <v>17806</v>
      </c>
      <c r="G2639" s="295" t="s">
        <v>168</v>
      </c>
      <c r="H2639" s="295" t="s">
        <v>1589</v>
      </c>
      <c r="I2639" s="295" t="s">
        <v>14673</v>
      </c>
      <c r="J2639" s="295" t="s">
        <v>17940</v>
      </c>
      <c r="K2639" s="295" t="s">
        <v>14674</v>
      </c>
      <c r="L2639" s="287" t="s">
        <v>17977</v>
      </c>
      <c r="M2639" s="295" t="s">
        <v>171</v>
      </c>
    </row>
    <row r="2640" spans="1:13" ht="15" customHeight="1" x14ac:dyDescent="0.25">
      <c r="A2640" s="295" t="s">
        <v>16803</v>
      </c>
      <c r="B2640" s="295" t="s">
        <v>16803</v>
      </c>
      <c r="C2640" s="295" t="s">
        <v>17370</v>
      </c>
      <c r="D2640" s="295" t="s">
        <v>17370</v>
      </c>
      <c r="G2640" s="295" t="s">
        <v>1594</v>
      </c>
      <c r="H2640" s="295" t="s">
        <v>1589</v>
      </c>
      <c r="I2640" s="295" t="s">
        <v>14673</v>
      </c>
      <c r="J2640" s="295" t="s">
        <v>17940</v>
      </c>
      <c r="K2640" s="295" t="s">
        <v>14674</v>
      </c>
      <c r="L2640" s="287" t="s">
        <v>17977</v>
      </c>
      <c r="M2640" s="295" t="s">
        <v>171</v>
      </c>
    </row>
    <row r="2641" spans="1:13" ht="15" customHeight="1" x14ac:dyDescent="0.25">
      <c r="A2641" s="295" t="s">
        <v>8864</v>
      </c>
      <c r="B2641" s="295" t="s">
        <v>8864</v>
      </c>
      <c r="C2641" s="295" t="s">
        <v>8865</v>
      </c>
      <c r="D2641" s="295" t="s">
        <v>8865</v>
      </c>
      <c r="E2641" s="295" t="s">
        <v>1606</v>
      </c>
      <c r="F2641" s="295" t="s">
        <v>8866</v>
      </c>
      <c r="G2641" s="295" t="s">
        <v>168</v>
      </c>
      <c r="H2641" s="295" t="s">
        <v>1589</v>
      </c>
      <c r="I2641" s="295" t="s">
        <v>1598</v>
      </c>
      <c r="J2641" s="295" t="s">
        <v>765</v>
      </c>
      <c r="K2641" s="295" t="s">
        <v>1603</v>
      </c>
      <c r="L2641" s="286">
        <v>0</v>
      </c>
      <c r="M2641" s="295" t="s">
        <v>16372</v>
      </c>
    </row>
    <row r="2642" spans="1:13" ht="15" customHeight="1" x14ac:dyDescent="0.25">
      <c r="A2642" s="295" t="s">
        <v>766</v>
      </c>
      <c r="B2642" s="295" t="s">
        <v>766</v>
      </c>
      <c r="C2642" s="295" t="s">
        <v>767</v>
      </c>
      <c r="D2642" s="295" t="s">
        <v>767</v>
      </c>
      <c r="E2642" s="295" t="s">
        <v>8867</v>
      </c>
      <c r="F2642" s="295" t="s">
        <v>8868</v>
      </c>
      <c r="G2642" s="295" t="s">
        <v>168</v>
      </c>
      <c r="H2642" s="295" t="s">
        <v>1589</v>
      </c>
      <c r="I2642" s="295" t="s">
        <v>1598</v>
      </c>
      <c r="J2642" s="295" t="s">
        <v>765</v>
      </c>
      <c r="K2642" s="295" t="s">
        <v>1603</v>
      </c>
      <c r="L2642" s="286">
        <v>3</v>
      </c>
      <c r="M2642" s="295" t="s">
        <v>171</v>
      </c>
    </row>
    <row r="2643" spans="1:13" ht="15" customHeight="1" x14ac:dyDescent="0.25">
      <c r="A2643" s="295" t="s">
        <v>8869</v>
      </c>
      <c r="B2643" s="295" t="s">
        <v>8869</v>
      </c>
      <c r="C2643" s="295" t="s">
        <v>8870</v>
      </c>
      <c r="D2643" s="295" t="s">
        <v>8870</v>
      </c>
      <c r="E2643" s="295" t="s">
        <v>2665</v>
      </c>
      <c r="F2643" s="295" t="s">
        <v>8871</v>
      </c>
      <c r="G2643" s="295" t="s">
        <v>168</v>
      </c>
      <c r="H2643" s="295" t="s">
        <v>1589</v>
      </c>
      <c r="I2643" s="295" t="s">
        <v>1598</v>
      </c>
      <c r="J2643" s="295" t="s">
        <v>765</v>
      </c>
      <c r="K2643" s="295" t="s">
        <v>1603</v>
      </c>
      <c r="L2643" s="286">
        <v>4</v>
      </c>
      <c r="M2643" s="295" t="s">
        <v>171</v>
      </c>
    </row>
    <row r="2644" spans="1:13" ht="15" customHeight="1" x14ac:dyDescent="0.25">
      <c r="A2644" s="295" t="s">
        <v>8872</v>
      </c>
      <c r="B2644" s="295" t="s">
        <v>8872</v>
      </c>
      <c r="C2644" s="295" t="s">
        <v>1447</v>
      </c>
      <c r="D2644" s="295" t="s">
        <v>1447</v>
      </c>
      <c r="E2644" s="295" t="s">
        <v>1606</v>
      </c>
      <c r="F2644" s="295" t="s">
        <v>8873</v>
      </c>
      <c r="G2644" s="295" t="s">
        <v>1594</v>
      </c>
      <c r="H2644" s="295" t="s">
        <v>1589</v>
      </c>
      <c r="I2644" s="295" t="s">
        <v>1598</v>
      </c>
      <c r="J2644" s="295" t="s">
        <v>765</v>
      </c>
      <c r="L2644" s="286">
        <v>3</v>
      </c>
      <c r="M2644" s="295" t="s">
        <v>171</v>
      </c>
    </row>
    <row r="2645" spans="1:13" ht="15" customHeight="1" x14ac:dyDescent="0.25">
      <c r="A2645" s="295" t="s">
        <v>6699</v>
      </c>
      <c r="B2645" s="295" t="s">
        <v>6695</v>
      </c>
      <c r="C2645" s="295" t="s">
        <v>8874</v>
      </c>
      <c r="D2645" s="295" t="s">
        <v>6696</v>
      </c>
      <c r="E2645" s="295" t="s">
        <v>8875</v>
      </c>
      <c r="F2645" s="295" t="s">
        <v>6698</v>
      </c>
      <c r="G2645" s="295" t="s">
        <v>168</v>
      </c>
      <c r="H2645" s="295" t="s">
        <v>1632</v>
      </c>
      <c r="I2645" s="295" t="s">
        <v>1598</v>
      </c>
      <c r="J2645" s="295" t="s">
        <v>177</v>
      </c>
      <c r="K2645" s="295" t="s">
        <v>1603</v>
      </c>
      <c r="L2645" s="286">
        <v>0</v>
      </c>
      <c r="M2645" s="295" t="s">
        <v>16372</v>
      </c>
    </row>
    <row r="2646" spans="1:13" ht="15" customHeight="1" x14ac:dyDescent="0.25">
      <c r="A2646" s="295" t="s">
        <v>8876</v>
      </c>
      <c r="B2646" s="295" t="s">
        <v>8876</v>
      </c>
      <c r="C2646" s="295" t="s">
        <v>8877</v>
      </c>
      <c r="D2646" s="295" t="s">
        <v>8877</v>
      </c>
      <c r="E2646" s="295" t="s">
        <v>1606</v>
      </c>
      <c r="F2646" s="295" t="s">
        <v>8878</v>
      </c>
      <c r="G2646" s="295" t="s">
        <v>168</v>
      </c>
      <c r="H2646" s="295" t="s">
        <v>1589</v>
      </c>
      <c r="I2646" s="295" t="s">
        <v>1598</v>
      </c>
      <c r="J2646" s="295" t="s">
        <v>177</v>
      </c>
      <c r="K2646" s="295" t="s">
        <v>1603</v>
      </c>
      <c r="L2646" s="286">
        <v>0</v>
      </c>
      <c r="M2646" s="295" t="s">
        <v>16372</v>
      </c>
    </row>
    <row r="2647" spans="1:13" ht="15" customHeight="1" x14ac:dyDescent="0.25">
      <c r="A2647" s="295" t="s">
        <v>8879</v>
      </c>
      <c r="B2647" s="295" t="s">
        <v>8879</v>
      </c>
      <c r="C2647" s="295" t="s">
        <v>8880</v>
      </c>
      <c r="D2647" s="295" t="s">
        <v>8880</v>
      </c>
      <c r="E2647" s="295" t="s">
        <v>1606</v>
      </c>
      <c r="F2647" s="295" t="s">
        <v>8881</v>
      </c>
      <c r="G2647" s="295" t="s">
        <v>1594</v>
      </c>
      <c r="H2647" s="295" t="s">
        <v>1589</v>
      </c>
      <c r="I2647" s="295" t="s">
        <v>1598</v>
      </c>
      <c r="J2647" s="295" t="s">
        <v>177</v>
      </c>
      <c r="L2647" s="286">
        <v>0</v>
      </c>
      <c r="M2647" s="295" t="s">
        <v>16372</v>
      </c>
    </row>
    <row r="2648" spans="1:13" ht="15" customHeight="1" x14ac:dyDescent="0.25">
      <c r="A2648" s="295" t="s">
        <v>8882</v>
      </c>
      <c r="B2648" s="295" t="s">
        <v>2991</v>
      </c>
      <c r="C2648" s="295" t="s">
        <v>8883</v>
      </c>
      <c r="D2648" s="295" t="s">
        <v>2993</v>
      </c>
      <c r="E2648" s="295" t="s">
        <v>6693</v>
      </c>
      <c r="F2648" s="295" t="s">
        <v>2994</v>
      </c>
      <c r="G2648" s="295" t="s">
        <v>168</v>
      </c>
      <c r="H2648" s="295" t="s">
        <v>1632</v>
      </c>
      <c r="I2648" s="295" t="s">
        <v>1598</v>
      </c>
      <c r="J2648" s="295" t="s">
        <v>177</v>
      </c>
      <c r="K2648" s="295" t="s">
        <v>1603</v>
      </c>
      <c r="L2648" s="287">
        <v>8</v>
      </c>
      <c r="M2648" s="295" t="s">
        <v>171</v>
      </c>
    </row>
    <row r="2649" spans="1:13" ht="15" customHeight="1" x14ac:dyDescent="0.25">
      <c r="A2649" s="295" t="s">
        <v>2991</v>
      </c>
      <c r="B2649" s="295" t="s">
        <v>2991</v>
      </c>
      <c r="C2649" s="295" t="s">
        <v>2993</v>
      </c>
      <c r="D2649" s="295" t="s">
        <v>2993</v>
      </c>
      <c r="E2649" s="295" t="s">
        <v>6693</v>
      </c>
      <c r="F2649" s="295" t="s">
        <v>8884</v>
      </c>
      <c r="G2649" s="295" t="s">
        <v>168</v>
      </c>
      <c r="H2649" s="295" t="s">
        <v>1589</v>
      </c>
      <c r="I2649" s="295" t="s">
        <v>1598</v>
      </c>
      <c r="J2649" s="295" t="s">
        <v>177</v>
      </c>
      <c r="K2649" s="295" t="s">
        <v>1603</v>
      </c>
      <c r="L2649" s="286">
        <v>8</v>
      </c>
      <c r="M2649" s="295" t="s">
        <v>171</v>
      </c>
    </row>
    <row r="2650" spans="1:13" ht="15" customHeight="1" x14ac:dyDescent="0.25">
      <c r="A2650" s="295" t="s">
        <v>8885</v>
      </c>
      <c r="B2650" s="295" t="s">
        <v>8885</v>
      </c>
      <c r="C2650" s="295" t="s">
        <v>8886</v>
      </c>
      <c r="D2650" s="295" t="s">
        <v>8886</v>
      </c>
      <c r="E2650" s="295" t="s">
        <v>2357</v>
      </c>
      <c r="F2650" s="295" t="s">
        <v>3111</v>
      </c>
      <c r="G2650" s="295" t="s">
        <v>1594</v>
      </c>
      <c r="H2650" s="295" t="s">
        <v>1589</v>
      </c>
      <c r="I2650" s="295" t="s">
        <v>1598</v>
      </c>
      <c r="J2650" s="295" t="s">
        <v>177</v>
      </c>
      <c r="L2650" s="286">
        <v>8</v>
      </c>
      <c r="M2650" s="295" t="s">
        <v>171</v>
      </c>
    </row>
    <row r="2651" spans="1:13" ht="15" customHeight="1" x14ac:dyDescent="0.25">
      <c r="A2651" s="295" t="s">
        <v>8887</v>
      </c>
      <c r="B2651" s="295" t="s">
        <v>8887</v>
      </c>
      <c r="C2651" s="295" t="s">
        <v>8888</v>
      </c>
      <c r="D2651" s="295" t="s">
        <v>8888</v>
      </c>
      <c r="E2651" s="295" t="s">
        <v>1606</v>
      </c>
      <c r="F2651" s="295" t="s">
        <v>8889</v>
      </c>
      <c r="G2651" s="295" t="s">
        <v>168</v>
      </c>
      <c r="H2651" s="295" t="s">
        <v>1589</v>
      </c>
      <c r="I2651" s="295" t="s">
        <v>1598</v>
      </c>
      <c r="J2651" s="295" t="s">
        <v>1493</v>
      </c>
      <c r="K2651" s="295" t="s">
        <v>1755</v>
      </c>
      <c r="L2651" s="286">
        <v>0</v>
      </c>
      <c r="M2651" s="295" t="s">
        <v>16372</v>
      </c>
    </row>
    <row r="2652" spans="1:13" ht="15" customHeight="1" x14ac:dyDescent="0.25">
      <c r="A2652" s="295" t="s">
        <v>8890</v>
      </c>
      <c r="B2652" s="295" t="s">
        <v>8890</v>
      </c>
      <c r="C2652" s="295" t="s">
        <v>8891</v>
      </c>
      <c r="D2652" s="295" t="s">
        <v>8891</v>
      </c>
      <c r="E2652" s="295" t="s">
        <v>2463</v>
      </c>
      <c r="F2652" s="295" t="s">
        <v>8892</v>
      </c>
      <c r="G2652" s="295" t="s">
        <v>168</v>
      </c>
      <c r="H2652" s="295" t="s">
        <v>1589</v>
      </c>
      <c r="I2652" s="295" t="s">
        <v>1598</v>
      </c>
      <c r="J2652" s="295" t="s">
        <v>1493</v>
      </c>
      <c r="K2652" s="295" t="s">
        <v>1755</v>
      </c>
      <c r="L2652" s="286">
        <v>0</v>
      </c>
      <c r="M2652" s="295" t="s">
        <v>16372</v>
      </c>
    </row>
    <row r="2653" spans="1:13" ht="15" customHeight="1" x14ac:dyDescent="0.25">
      <c r="A2653" s="295" t="s">
        <v>8893</v>
      </c>
      <c r="B2653" s="295" t="s">
        <v>8893</v>
      </c>
      <c r="C2653" s="295" t="s">
        <v>8894</v>
      </c>
      <c r="D2653" s="295" t="s">
        <v>8894</v>
      </c>
      <c r="E2653" s="295" t="s">
        <v>1606</v>
      </c>
      <c r="F2653" s="295" t="s">
        <v>8895</v>
      </c>
      <c r="G2653" s="295" t="s">
        <v>168</v>
      </c>
      <c r="H2653" s="295" t="s">
        <v>1589</v>
      </c>
      <c r="I2653" s="295" t="s">
        <v>1598</v>
      </c>
      <c r="J2653" s="295" t="s">
        <v>1493</v>
      </c>
      <c r="K2653" s="295" t="s">
        <v>1755</v>
      </c>
      <c r="L2653" s="286">
        <v>0</v>
      </c>
      <c r="M2653" s="295" t="s">
        <v>16372</v>
      </c>
    </row>
    <row r="2654" spans="1:13" ht="15" customHeight="1" x14ac:dyDescent="0.25">
      <c r="A2654" s="295" t="s">
        <v>8896</v>
      </c>
      <c r="B2654" s="295" t="s">
        <v>8896</v>
      </c>
      <c r="C2654" s="295" t="s">
        <v>8897</v>
      </c>
      <c r="D2654" s="295" t="s">
        <v>8897</v>
      </c>
      <c r="E2654" s="295" t="s">
        <v>8898</v>
      </c>
      <c r="F2654" s="295" t="s">
        <v>8899</v>
      </c>
      <c r="G2654" s="295" t="s">
        <v>168</v>
      </c>
      <c r="H2654" s="295" t="s">
        <v>1589</v>
      </c>
      <c r="I2654" s="295" t="s">
        <v>1598</v>
      </c>
      <c r="J2654" s="295" t="s">
        <v>1493</v>
      </c>
      <c r="K2654" s="295" t="s">
        <v>1755</v>
      </c>
      <c r="L2654" s="286">
        <v>4</v>
      </c>
      <c r="M2654" s="295" t="s">
        <v>171</v>
      </c>
    </row>
    <row r="2655" spans="1:13" ht="15" customHeight="1" x14ac:dyDescent="0.25">
      <c r="A2655" s="295" t="s">
        <v>8900</v>
      </c>
      <c r="B2655" s="295" t="s">
        <v>8900</v>
      </c>
      <c r="C2655" s="295" t="s">
        <v>8901</v>
      </c>
      <c r="D2655" s="295" t="s">
        <v>8901</v>
      </c>
      <c r="E2655" s="295" t="s">
        <v>3171</v>
      </c>
      <c r="F2655" s="295" t="s">
        <v>8902</v>
      </c>
      <c r="G2655" s="295" t="s">
        <v>168</v>
      </c>
      <c r="H2655" s="295" t="s">
        <v>1589</v>
      </c>
      <c r="I2655" s="295" t="s">
        <v>1598</v>
      </c>
      <c r="J2655" s="295" t="s">
        <v>1493</v>
      </c>
      <c r="K2655" s="295" t="s">
        <v>1755</v>
      </c>
      <c r="L2655" s="286">
        <v>0</v>
      </c>
      <c r="M2655" s="295" t="s">
        <v>16372</v>
      </c>
    </row>
    <row r="2656" spans="1:13" ht="15" customHeight="1" x14ac:dyDescent="0.25">
      <c r="A2656" s="295" t="s">
        <v>8903</v>
      </c>
      <c r="B2656" s="295" t="s">
        <v>8903</v>
      </c>
      <c r="C2656" s="295" t="s">
        <v>8904</v>
      </c>
      <c r="D2656" s="295" t="s">
        <v>8904</v>
      </c>
      <c r="E2656" s="295" t="s">
        <v>1606</v>
      </c>
      <c r="F2656" s="295" t="s">
        <v>8905</v>
      </c>
      <c r="G2656" s="295" t="s">
        <v>1594</v>
      </c>
      <c r="H2656" s="295" t="s">
        <v>1589</v>
      </c>
      <c r="I2656" s="295" t="s">
        <v>1598</v>
      </c>
      <c r="J2656" s="295" t="s">
        <v>1493</v>
      </c>
      <c r="L2656" s="286">
        <v>0</v>
      </c>
      <c r="M2656" s="295" t="s">
        <v>16372</v>
      </c>
    </row>
    <row r="2657" spans="1:13" ht="15" customHeight="1" x14ac:dyDescent="0.25">
      <c r="A2657" s="295" t="s">
        <v>8033</v>
      </c>
      <c r="B2657" s="295" t="s">
        <v>8033</v>
      </c>
      <c r="C2657" s="295" t="s">
        <v>8035</v>
      </c>
      <c r="D2657" s="295" t="s">
        <v>8035</v>
      </c>
      <c r="E2657" s="295" t="s">
        <v>8906</v>
      </c>
      <c r="F2657" s="295" t="s">
        <v>8907</v>
      </c>
      <c r="G2657" s="295" t="s">
        <v>168</v>
      </c>
      <c r="H2657" s="295" t="s">
        <v>1589</v>
      </c>
      <c r="I2657" s="295" t="s">
        <v>1598</v>
      </c>
      <c r="J2657" s="295" t="s">
        <v>499</v>
      </c>
      <c r="K2657" s="295" t="s">
        <v>1603</v>
      </c>
      <c r="L2657" s="286">
        <v>0</v>
      </c>
      <c r="M2657" s="295" t="s">
        <v>16372</v>
      </c>
    </row>
    <row r="2658" spans="1:13" ht="15" customHeight="1" x14ac:dyDescent="0.25">
      <c r="A2658" s="295" t="s">
        <v>8039</v>
      </c>
      <c r="B2658" s="295" t="s">
        <v>8039</v>
      </c>
      <c r="C2658" s="295" t="s">
        <v>8040</v>
      </c>
      <c r="D2658" s="295" t="s">
        <v>8040</v>
      </c>
      <c r="E2658" s="295" t="s">
        <v>1880</v>
      </c>
      <c r="F2658" s="295" t="s">
        <v>768</v>
      </c>
      <c r="G2658" s="295" t="s">
        <v>1594</v>
      </c>
      <c r="H2658" s="295" t="s">
        <v>1589</v>
      </c>
      <c r="I2658" s="295" t="s">
        <v>1598</v>
      </c>
      <c r="J2658" s="295" t="s">
        <v>499</v>
      </c>
      <c r="L2658" s="286">
        <v>0</v>
      </c>
      <c r="M2658" s="295" t="s">
        <v>16372</v>
      </c>
    </row>
    <row r="2659" spans="1:13" ht="15" customHeight="1" x14ac:dyDescent="0.25">
      <c r="A2659" s="295" t="s">
        <v>8908</v>
      </c>
      <c r="B2659" s="295" t="s">
        <v>8908</v>
      </c>
      <c r="C2659" s="295" t="s">
        <v>8909</v>
      </c>
      <c r="D2659" s="295" t="s">
        <v>8909</v>
      </c>
      <c r="E2659" s="295" t="s">
        <v>1606</v>
      </c>
      <c r="F2659" s="295" t="s">
        <v>8910</v>
      </c>
      <c r="G2659" s="295" t="s">
        <v>168</v>
      </c>
      <c r="H2659" s="295" t="s">
        <v>1589</v>
      </c>
      <c r="I2659" s="295" t="s">
        <v>1714</v>
      </c>
      <c r="J2659" s="295" t="s">
        <v>769</v>
      </c>
      <c r="K2659" s="295" t="s">
        <v>1603</v>
      </c>
      <c r="L2659" s="286">
        <v>0</v>
      </c>
      <c r="M2659" s="295" t="s">
        <v>16372</v>
      </c>
    </row>
    <row r="2660" spans="1:13" ht="15" customHeight="1" x14ac:dyDescent="0.25">
      <c r="A2660" s="295" t="s">
        <v>8911</v>
      </c>
      <c r="B2660" s="295" t="s">
        <v>8911</v>
      </c>
      <c r="C2660" s="295" t="s">
        <v>8912</v>
      </c>
      <c r="D2660" s="295" t="s">
        <v>8912</v>
      </c>
      <c r="E2660" s="295" t="s">
        <v>8913</v>
      </c>
      <c r="F2660" s="295" t="s">
        <v>8914</v>
      </c>
      <c r="G2660" s="295" t="s">
        <v>168</v>
      </c>
      <c r="H2660" s="295" t="s">
        <v>1589</v>
      </c>
      <c r="I2660" s="295" t="s">
        <v>1714</v>
      </c>
      <c r="J2660" s="295" t="s">
        <v>769</v>
      </c>
      <c r="K2660" s="295" t="s">
        <v>1603</v>
      </c>
      <c r="L2660" s="286">
        <v>8</v>
      </c>
      <c r="M2660" s="295" t="s">
        <v>171</v>
      </c>
    </row>
    <row r="2661" spans="1:13" ht="15" customHeight="1" x14ac:dyDescent="0.25">
      <c r="A2661" s="295" t="s">
        <v>771</v>
      </c>
      <c r="B2661" s="295" t="s">
        <v>771</v>
      </c>
      <c r="C2661" s="295" t="s">
        <v>772</v>
      </c>
      <c r="D2661" s="295" t="s">
        <v>772</v>
      </c>
      <c r="E2661" s="295" t="s">
        <v>1606</v>
      </c>
      <c r="F2661" s="295" t="s">
        <v>8915</v>
      </c>
      <c r="G2661" s="295" t="s">
        <v>168</v>
      </c>
      <c r="H2661" s="295" t="s">
        <v>1589</v>
      </c>
      <c r="I2661" s="295" t="s">
        <v>1714</v>
      </c>
      <c r="J2661" s="295" t="s">
        <v>769</v>
      </c>
      <c r="K2661" s="295" t="s">
        <v>1603</v>
      </c>
      <c r="L2661" s="286">
        <v>0</v>
      </c>
      <c r="M2661" s="295" t="s">
        <v>16372</v>
      </c>
    </row>
    <row r="2662" spans="1:13" ht="15" customHeight="1" x14ac:dyDescent="0.25">
      <c r="A2662" s="295" t="s">
        <v>8916</v>
      </c>
      <c r="B2662" s="295" t="s">
        <v>8916</v>
      </c>
      <c r="C2662" s="295" t="s">
        <v>8917</v>
      </c>
      <c r="D2662" s="295" t="s">
        <v>8917</v>
      </c>
      <c r="E2662" s="295" t="s">
        <v>1606</v>
      </c>
      <c r="F2662" s="295" t="s">
        <v>770</v>
      </c>
      <c r="G2662" s="295" t="s">
        <v>1594</v>
      </c>
      <c r="H2662" s="295" t="s">
        <v>1589</v>
      </c>
      <c r="I2662" s="295" t="s">
        <v>1714</v>
      </c>
      <c r="J2662" s="295" t="s">
        <v>769</v>
      </c>
      <c r="L2662" s="286">
        <v>3</v>
      </c>
      <c r="M2662" s="295" t="s">
        <v>171</v>
      </c>
    </row>
    <row r="2663" spans="1:13" ht="15" customHeight="1" x14ac:dyDescent="0.25">
      <c r="A2663" s="295" t="s">
        <v>8918</v>
      </c>
      <c r="B2663" s="295" t="s">
        <v>8918</v>
      </c>
      <c r="C2663" s="295" t="s">
        <v>8919</v>
      </c>
      <c r="D2663" s="295" t="s">
        <v>8919</v>
      </c>
      <c r="E2663" s="295" t="s">
        <v>1606</v>
      </c>
      <c r="F2663" s="295" t="s">
        <v>8920</v>
      </c>
      <c r="G2663" s="295" t="s">
        <v>168</v>
      </c>
      <c r="H2663" s="295" t="s">
        <v>1589</v>
      </c>
      <c r="I2663" s="295" t="s">
        <v>1714</v>
      </c>
      <c r="J2663" s="295" t="s">
        <v>769</v>
      </c>
      <c r="K2663" s="295" t="s">
        <v>1603</v>
      </c>
      <c r="L2663" s="286">
        <v>5</v>
      </c>
      <c r="M2663" s="295" t="s">
        <v>171</v>
      </c>
    </row>
    <row r="2664" spans="1:13" ht="15" customHeight="1" x14ac:dyDescent="0.25">
      <c r="A2664" s="295" t="s">
        <v>8921</v>
      </c>
      <c r="B2664" s="295" t="s">
        <v>8922</v>
      </c>
      <c r="C2664" s="295" t="s">
        <v>8923</v>
      </c>
      <c r="D2664" s="295" t="s">
        <v>8924</v>
      </c>
      <c r="E2664" s="295" t="s">
        <v>7802</v>
      </c>
      <c r="F2664" s="295" t="s">
        <v>8925</v>
      </c>
      <c r="G2664" s="295" t="s">
        <v>168</v>
      </c>
      <c r="H2664" s="295" t="s">
        <v>1632</v>
      </c>
      <c r="I2664" s="295" t="s">
        <v>1598</v>
      </c>
      <c r="J2664" s="295" t="s">
        <v>188</v>
      </c>
      <c r="K2664" s="295" t="s">
        <v>1603</v>
      </c>
      <c r="L2664" s="286">
        <v>8</v>
      </c>
      <c r="M2664" s="295" t="s">
        <v>171</v>
      </c>
    </row>
    <row r="2665" spans="1:13" ht="15" customHeight="1" x14ac:dyDescent="0.25">
      <c r="A2665" s="295" t="s">
        <v>8926</v>
      </c>
      <c r="B2665" s="295" t="s">
        <v>8926</v>
      </c>
      <c r="C2665" s="295" t="s">
        <v>8927</v>
      </c>
      <c r="D2665" s="295" t="s">
        <v>8927</v>
      </c>
      <c r="E2665" s="295" t="s">
        <v>1880</v>
      </c>
      <c r="F2665" s="295" t="s">
        <v>8928</v>
      </c>
      <c r="G2665" s="295" t="s">
        <v>1594</v>
      </c>
      <c r="H2665" s="295" t="s">
        <v>1589</v>
      </c>
      <c r="I2665" s="295" t="s">
        <v>1598</v>
      </c>
      <c r="J2665" s="295" t="s">
        <v>188</v>
      </c>
      <c r="L2665" s="286">
        <v>8</v>
      </c>
      <c r="M2665" s="295" t="s">
        <v>171</v>
      </c>
    </row>
    <row r="2666" spans="1:13" ht="15" customHeight="1" x14ac:dyDescent="0.25">
      <c r="A2666" s="295" t="s">
        <v>8929</v>
      </c>
      <c r="B2666" s="295" t="s">
        <v>8929</v>
      </c>
      <c r="C2666" s="295" t="s">
        <v>8930</v>
      </c>
      <c r="D2666" s="295" t="s">
        <v>8930</v>
      </c>
      <c r="E2666" s="295" t="s">
        <v>1606</v>
      </c>
      <c r="F2666" s="295" t="s">
        <v>8931</v>
      </c>
      <c r="G2666" s="295" t="s">
        <v>1594</v>
      </c>
      <c r="H2666" s="295" t="s">
        <v>1589</v>
      </c>
      <c r="I2666" s="295" t="s">
        <v>1598</v>
      </c>
      <c r="J2666" s="295" t="s">
        <v>255</v>
      </c>
      <c r="L2666" s="286">
        <v>0</v>
      </c>
      <c r="M2666" s="295" t="s">
        <v>16372</v>
      </c>
    </row>
    <row r="2667" spans="1:13" ht="15" customHeight="1" x14ac:dyDescent="0.25">
      <c r="A2667" s="295" t="s">
        <v>8932</v>
      </c>
      <c r="B2667" s="295" t="s">
        <v>8932</v>
      </c>
      <c r="C2667" s="295" t="s">
        <v>8933</v>
      </c>
      <c r="D2667" s="295" t="s">
        <v>8933</v>
      </c>
      <c r="E2667" s="295" t="s">
        <v>1606</v>
      </c>
      <c r="F2667" s="295" t="s">
        <v>8934</v>
      </c>
      <c r="G2667" s="295" t="s">
        <v>168</v>
      </c>
      <c r="H2667" s="295" t="s">
        <v>1589</v>
      </c>
      <c r="I2667" s="295" t="s">
        <v>1598</v>
      </c>
      <c r="J2667" s="295" t="s">
        <v>255</v>
      </c>
      <c r="K2667" s="295" t="s">
        <v>1603</v>
      </c>
      <c r="L2667" s="286">
        <v>0</v>
      </c>
      <c r="M2667" s="295" t="s">
        <v>16372</v>
      </c>
    </row>
    <row r="2668" spans="1:13" ht="15" customHeight="1" x14ac:dyDescent="0.25">
      <c r="A2668" s="295" t="s">
        <v>8935</v>
      </c>
      <c r="B2668" s="295" t="s">
        <v>8935</v>
      </c>
      <c r="C2668" s="295" t="s">
        <v>8936</v>
      </c>
      <c r="D2668" s="295" t="s">
        <v>8936</v>
      </c>
      <c r="E2668" s="295" t="s">
        <v>8937</v>
      </c>
      <c r="F2668" s="295" t="s">
        <v>8938</v>
      </c>
      <c r="G2668" s="295" t="s">
        <v>168</v>
      </c>
      <c r="H2668" s="295" t="s">
        <v>1589</v>
      </c>
      <c r="I2668" s="295" t="s">
        <v>1746</v>
      </c>
      <c r="J2668" s="295" t="s">
        <v>774</v>
      </c>
      <c r="K2668" s="295" t="s">
        <v>1892</v>
      </c>
      <c r="L2668" s="286">
        <v>10</v>
      </c>
      <c r="M2668" s="295" t="s">
        <v>171</v>
      </c>
    </row>
    <row r="2669" spans="1:13" ht="15" customHeight="1" x14ac:dyDescent="0.25">
      <c r="A2669" s="295" t="s">
        <v>8940</v>
      </c>
      <c r="B2669" s="295" t="s">
        <v>8941</v>
      </c>
      <c r="C2669" s="295" t="s">
        <v>8942</v>
      </c>
      <c r="D2669" s="295" t="s">
        <v>8943</v>
      </c>
      <c r="E2669" s="295" t="s">
        <v>8944</v>
      </c>
      <c r="F2669" s="295" t="s">
        <v>8945</v>
      </c>
      <c r="G2669" s="295" t="s">
        <v>168</v>
      </c>
      <c r="H2669" s="295" t="s">
        <v>1632</v>
      </c>
      <c r="I2669" s="295" t="s">
        <v>1746</v>
      </c>
      <c r="J2669" s="295" t="s">
        <v>774</v>
      </c>
      <c r="K2669" s="295" t="s">
        <v>1892</v>
      </c>
      <c r="L2669" s="286">
        <v>10</v>
      </c>
      <c r="M2669" s="295" t="s">
        <v>171</v>
      </c>
    </row>
    <row r="2670" spans="1:13" ht="15" customHeight="1" x14ac:dyDescent="0.25">
      <c r="A2670" s="295" t="s">
        <v>8946</v>
      </c>
      <c r="B2670" s="295" t="s">
        <v>8941</v>
      </c>
      <c r="C2670" s="295" t="s">
        <v>8947</v>
      </c>
      <c r="D2670" s="295" t="s">
        <v>8943</v>
      </c>
      <c r="E2670" s="295" t="s">
        <v>8948</v>
      </c>
      <c r="F2670" s="295" t="s">
        <v>8949</v>
      </c>
      <c r="G2670" s="295" t="s">
        <v>1738</v>
      </c>
      <c r="H2670" s="295" t="s">
        <v>1632</v>
      </c>
      <c r="I2670" s="295" t="s">
        <v>1746</v>
      </c>
      <c r="J2670" s="295" t="s">
        <v>774</v>
      </c>
      <c r="K2670" s="295" t="s">
        <v>1892</v>
      </c>
      <c r="L2670" s="287">
        <v>10</v>
      </c>
      <c r="M2670" s="295" t="s">
        <v>171</v>
      </c>
    </row>
    <row r="2671" spans="1:13" ht="15" customHeight="1" x14ac:dyDescent="0.25">
      <c r="A2671" s="295" t="s">
        <v>8950</v>
      </c>
      <c r="B2671" s="295" t="s">
        <v>8950</v>
      </c>
      <c r="C2671" s="295" t="s">
        <v>8951</v>
      </c>
      <c r="D2671" s="295" t="s">
        <v>8951</v>
      </c>
      <c r="E2671" s="295" t="s">
        <v>8952</v>
      </c>
      <c r="F2671" s="295" t="s">
        <v>8953</v>
      </c>
      <c r="G2671" s="295" t="s">
        <v>168</v>
      </c>
      <c r="H2671" s="295" t="s">
        <v>1589</v>
      </c>
      <c r="I2671" s="295" t="s">
        <v>1746</v>
      </c>
      <c r="J2671" s="295" t="s">
        <v>774</v>
      </c>
      <c r="K2671" s="295" t="s">
        <v>1892</v>
      </c>
      <c r="L2671" s="286">
        <v>5</v>
      </c>
      <c r="M2671" s="295" t="s">
        <v>171</v>
      </c>
    </row>
    <row r="2672" spans="1:13" ht="15" customHeight="1" x14ac:dyDescent="0.25">
      <c r="A2672" s="295" t="s">
        <v>8954</v>
      </c>
      <c r="B2672" s="295" t="s">
        <v>8954</v>
      </c>
      <c r="C2672" s="295" t="s">
        <v>8955</v>
      </c>
      <c r="D2672" s="295" t="s">
        <v>8955</v>
      </c>
      <c r="E2672" s="295" t="s">
        <v>1606</v>
      </c>
      <c r="F2672" s="295" t="s">
        <v>8956</v>
      </c>
      <c r="G2672" s="295" t="s">
        <v>168</v>
      </c>
      <c r="H2672" s="295" t="s">
        <v>1589</v>
      </c>
      <c r="I2672" s="295" t="s">
        <v>1746</v>
      </c>
      <c r="J2672" s="295" t="s">
        <v>774</v>
      </c>
      <c r="K2672" s="295" t="s">
        <v>1892</v>
      </c>
      <c r="L2672" s="286">
        <v>10</v>
      </c>
      <c r="M2672" s="295" t="s">
        <v>171</v>
      </c>
    </row>
    <row r="2673" spans="1:13" ht="15" customHeight="1" x14ac:dyDescent="0.25">
      <c r="A2673" s="295" t="s">
        <v>8957</v>
      </c>
      <c r="B2673" s="295" t="s">
        <v>8957</v>
      </c>
      <c r="C2673" s="295" t="s">
        <v>8958</v>
      </c>
      <c r="D2673" s="295" t="s">
        <v>8958</v>
      </c>
      <c r="E2673" s="295" t="s">
        <v>8959</v>
      </c>
      <c r="F2673" s="295" t="s">
        <v>8960</v>
      </c>
      <c r="G2673" s="295" t="s">
        <v>1676</v>
      </c>
      <c r="H2673" s="295" t="s">
        <v>1589</v>
      </c>
      <c r="I2673" s="295" t="s">
        <v>1746</v>
      </c>
      <c r="J2673" s="295" t="s">
        <v>774</v>
      </c>
      <c r="K2673" s="295" t="s">
        <v>1892</v>
      </c>
      <c r="L2673" s="286">
        <v>10</v>
      </c>
      <c r="M2673" s="295" t="s">
        <v>171</v>
      </c>
    </row>
    <row r="2674" spans="1:13" ht="15" customHeight="1" x14ac:dyDescent="0.25">
      <c r="A2674" s="295" t="s">
        <v>8961</v>
      </c>
      <c r="B2674" s="295" t="s">
        <v>8961</v>
      </c>
      <c r="C2674" s="295" t="s">
        <v>8962</v>
      </c>
      <c r="D2674" s="295" t="s">
        <v>8962</v>
      </c>
      <c r="E2674" s="295" t="s">
        <v>8963</v>
      </c>
      <c r="F2674" s="295" t="s">
        <v>8960</v>
      </c>
      <c r="G2674" s="295" t="s">
        <v>1738</v>
      </c>
      <c r="H2674" s="295" t="s">
        <v>1589</v>
      </c>
      <c r="I2674" s="283" t="s">
        <v>1746</v>
      </c>
      <c r="J2674" s="283" t="s">
        <v>774</v>
      </c>
      <c r="K2674" s="283" t="s">
        <v>1892</v>
      </c>
      <c r="L2674" s="287">
        <v>10</v>
      </c>
      <c r="M2674" s="295" t="s">
        <v>171</v>
      </c>
    </row>
    <row r="2675" spans="1:13" ht="15" customHeight="1" x14ac:dyDescent="0.25">
      <c r="A2675" s="295" t="s">
        <v>8964</v>
      </c>
      <c r="B2675" s="295" t="s">
        <v>8964</v>
      </c>
      <c r="C2675" s="295" t="s">
        <v>8965</v>
      </c>
      <c r="D2675" s="295" t="s">
        <v>8965</v>
      </c>
      <c r="E2675" s="295" t="s">
        <v>8966</v>
      </c>
      <c r="F2675" s="295" t="s">
        <v>8967</v>
      </c>
      <c r="G2675" s="295" t="s">
        <v>1676</v>
      </c>
      <c r="H2675" s="295" t="s">
        <v>1589</v>
      </c>
      <c r="I2675" s="295" t="s">
        <v>1746</v>
      </c>
      <c r="J2675" s="295" t="s">
        <v>774</v>
      </c>
      <c r="K2675" s="295" t="s">
        <v>1892</v>
      </c>
      <c r="L2675" s="287">
        <v>7</v>
      </c>
      <c r="M2675" s="295" t="s">
        <v>171</v>
      </c>
    </row>
    <row r="2676" spans="1:13" ht="15" customHeight="1" x14ac:dyDescent="0.25">
      <c r="A2676" s="295" t="s">
        <v>8968</v>
      </c>
      <c r="B2676" s="295" t="s">
        <v>8968</v>
      </c>
      <c r="C2676" s="295" t="s">
        <v>8969</v>
      </c>
      <c r="D2676" s="295" t="s">
        <v>8969</v>
      </c>
      <c r="E2676" s="295" t="s">
        <v>8970</v>
      </c>
      <c r="F2676" s="295" t="s">
        <v>8971</v>
      </c>
      <c r="G2676" s="295" t="s">
        <v>1678</v>
      </c>
      <c r="H2676" s="295" t="s">
        <v>1589</v>
      </c>
      <c r="I2676" s="295" t="s">
        <v>1746</v>
      </c>
      <c r="J2676" s="295" t="s">
        <v>774</v>
      </c>
      <c r="K2676" s="295" t="s">
        <v>1892</v>
      </c>
      <c r="L2676" s="286">
        <v>7</v>
      </c>
      <c r="M2676" s="295" t="s">
        <v>171</v>
      </c>
    </row>
    <row r="2677" spans="1:13" ht="15" customHeight="1" x14ac:dyDescent="0.25">
      <c r="A2677" s="295" t="s">
        <v>8972</v>
      </c>
      <c r="B2677" s="295" t="s">
        <v>8972</v>
      </c>
      <c r="C2677" s="295" t="s">
        <v>8973</v>
      </c>
      <c r="D2677" s="295" t="s">
        <v>8973</v>
      </c>
      <c r="E2677" s="295" t="s">
        <v>8966</v>
      </c>
      <c r="F2677" s="295" t="s">
        <v>8967</v>
      </c>
      <c r="G2677" s="295" t="s">
        <v>1678</v>
      </c>
      <c r="H2677" s="295" t="s">
        <v>1589</v>
      </c>
      <c r="I2677" s="295" t="s">
        <v>1746</v>
      </c>
      <c r="J2677" s="295" t="s">
        <v>774</v>
      </c>
      <c r="K2677" s="295" t="s">
        <v>1892</v>
      </c>
      <c r="L2677" s="286">
        <v>7</v>
      </c>
      <c r="M2677" s="295" t="s">
        <v>171</v>
      </c>
    </row>
    <row r="2678" spans="1:13" ht="15" customHeight="1" x14ac:dyDescent="0.25">
      <c r="A2678" s="295" t="s">
        <v>8974</v>
      </c>
      <c r="B2678" s="295" t="s">
        <v>8974</v>
      </c>
      <c r="C2678" s="295" t="s">
        <v>8975</v>
      </c>
      <c r="D2678" s="295" t="s">
        <v>8975</v>
      </c>
      <c r="E2678" s="295" t="s">
        <v>8976</v>
      </c>
      <c r="F2678" s="295" t="s">
        <v>8977</v>
      </c>
      <c r="G2678" s="295" t="s">
        <v>168</v>
      </c>
      <c r="H2678" s="295" t="s">
        <v>1589</v>
      </c>
      <c r="I2678" s="295" t="s">
        <v>1746</v>
      </c>
      <c r="J2678" s="295" t="s">
        <v>774</v>
      </c>
      <c r="K2678" s="295" t="s">
        <v>1892</v>
      </c>
      <c r="L2678" s="286">
        <v>7</v>
      </c>
      <c r="M2678" s="295" t="s">
        <v>171</v>
      </c>
    </row>
    <row r="2679" spans="1:13" ht="15" customHeight="1" x14ac:dyDescent="0.25">
      <c r="A2679" s="295" t="s">
        <v>8978</v>
      </c>
      <c r="B2679" s="295" t="s">
        <v>8978</v>
      </c>
      <c r="C2679" s="295" t="s">
        <v>773</v>
      </c>
      <c r="D2679" s="295" t="s">
        <v>773</v>
      </c>
      <c r="E2679" s="295" t="s">
        <v>1606</v>
      </c>
      <c r="F2679" s="295" t="s">
        <v>8939</v>
      </c>
      <c r="G2679" s="295" t="s">
        <v>1594</v>
      </c>
      <c r="H2679" s="295" t="s">
        <v>1589</v>
      </c>
      <c r="I2679" s="295" t="s">
        <v>1746</v>
      </c>
      <c r="J2679" s="295" t="s">
        <v>774</v>
      </c>
      <c r="L2679" s="286">
        <v>10</v>
      </c>
      <c r="M2679" s="295" t="s">
        <v>171</v>
      </c>
    </row>
    <row r="2680" spans="1:13" ht="15" customHeight="1" x14ac:dyDescent="0.25">
      <c r="A2680" s="295" t="s">
        <v>8941</v>
      </c>
      <c r="B2680" s="295" t="s">
        <v>8941</v>
      </c>
      <c r="C2680" s="295" t="s">
        <v>8943</v>
      </c>
      <c r="D2680" s="295" t="s">
        <v>8943</v>
      </c>
      <c r="E2680" s="295" t="s">
        <v>8979</v>
      </c>
      <c r="F2680" s="295" t="s">
        <v>8980</v>
      </c>
      <c r="G2680" s="295" t="s">
        <v>168</v>
      </c>
      <c r="H2680" s="295" t="s">
        <v>1589</v>
      </c>
      <c r="I2680" s="295" t="s">
        <v>1746</v>
      </c>
      <c r="J2680" s="295" t="s">
        <v>774</v>
      </c>
      <c r="K2680" s="295" t="s">
        <v>1892</v>
      </c>
      <c r="L2680" s="286">
        <v>10</v>
      </c>
      <c r="M2680" s="295" t="s">
        <v>171</v>
      </c>
    </row>
    <row r="2681" spans="1:13" ht="15" customHeight="1" x14ac:dyDescent="0.25">
      <c r="A2681" s="295" t="s">
        <v>8981</v>
      </c>
      <c r="B2681" s="295" t="s">
        <v>8981</v>
      </c>
      <c r="C2681" s="295" t="s">
        <v>8982</v>
      </c>
      <c r="D2681" s="295" t="s">
        <v>8982</v>
      </c>
      <c r="E2681" s="295" t="s">
        <v>8952</v>
      </c>
      <c r="F2681" s="295" t="s">
        <v>8983</v>
      </c>
      <c r="G2681" s="295" t="s">
        <v>168</v>
      </c>
      <c r="H2681" s="295" t="s">
        <v>1589</v>
      </c>
      <c r="I2681" s="295" t="s">
        <v>1746</v>
      </c>
      <c r="J2681" s="295" t="s">
        <v>774</v>
      </c>
      <c r="K2681" s="295" t="s">
        <v>1892</v>
      </c>
      <c r="L2681" s="286">
        <v>10</v>
      </c>
      <c r="M2681" s="295" t="s">
        <v>171</v>
      </c>
    </row>
    <row r="2682" spans="1:13" ht="15" customHeight="1" x14ac:dyDescent="0.25">
      <c r="A2682" s="295" t="s">
        <v>8984</v>
      </c>
      <c r="B2682" s="295" t="s">
        <v>8984</v>
      </c>
      <c r="C2682" s="295" t="s">
        <v>8985</v>
      </c>
      <c r="D2682" s="295" t="s">
        <v>8985</v>
      </c>
      <c r="E2682" s="295" t="s">
        <v>8986</v>
      </c>
      <c r="F2682" s="295" t="s">
        <v>8987</v>
      </c>
      <c r="G2682" s="295" t="s">
        <v>1702</v>
      </c>
      <c r="H2682" s="295" t="s">
        <v>1589</v>
      </c>
      <c r="I2682" s="295" t="s">
        <v>1746</v>
      </c>
      <c r="J2682" s="295" t="s">
        <v>774</v>
      </c>
      <c r="K2682" s="295" t="s">
        <v>1892</v>
      </c>
      <c r="L2682" s="286">
        <v>10</v>
      </c>
      <c r="M2682" s="295" t="s">
        <v>171</v>
      </c>
    </row>
    <row r="2683" spans="1:13" ht="15" customHeight="1" x14ac:dyDescent="0.25">
      <c r="A2683" s="295" t="s">
        <v>8988</v>
      </c>
      <c r="B2683" s="295" t="s">
        <v>8988</v>
      </c>
      <c r="C2683" s="295" t="s">
        <v>8989</v>
      </c>
      <c r="D2683" s="295" t="s">
        <v>8989</v>
      </c>
      <c r="E2683" s="295" t="s">
        <v>8990</v>
      </c>
      <c r="F2683" s="295" t="s">
        <v>8991</v>
      </c>
      <c r="G2683" s="295" t="s">
        <v>1702</v>
      </c>
      <c r="H2683" s="295" t="s">
        <v>1589</v>
      </c>
      <c r="I2683" s="295" t="s">
        <v>1746</v>
      </c>
      <c r="J2683" s="295" t="s">
        <v>774</v>
      </c>
      <c r="K2683" s="295" t="s">
        <v>1892</v>
      </c>
      <c r="L2683" s="286">
        <v>7</v>
      </c>
      <c r="M2683" s="295" t="s">
        <v>171</v>
      </c>
    </row>
    <row r="2684" spans="1:13" ht="15" customHeight="1" x14ac:dyDescent="0.25">
      <c r="A2684" s="295" t="s">
        <v>16805</v>
      </c>
      <c r="B2684" s="295" t="s">
        <v>16805</v>
      </c>
      <c r="C2684" s="295" t="s">
        <v>17373</v>
      </c>
      <c r="D2684" s="295" t="s">
        <v>17373</v>
      </c>
      <c r="E2684" s="295" t="s">
        <v>17807</v>
      </c>
      <c r="G2684" s="295" t="s">
        <v>168</v>
      </c>
      <c r="H2684" s="295" t="s">
        <v>1589</v>
      </c>
      <c r="I2684" s="295" t="s">
        <v>14673</v>
      </c>
      <c r="J2684" s="295" t="s">
        <v>17943</v>
      </c>
      <c r="K2684" s="295" t="s">
        <v>14674</v>
      </c>
      <c r="L2684" s="287">
        <v>7</v>
      </c>
      <c r="M2684" s="295" t="s">
        <v>171</v>
      </c>
    </row>
    <row r="2685" spans="1:13" ht="15" customHeight="1" x14ac:dyDescent="0.25">
      <c r="A2685" s="295" t="s">
        <v>16806</v>
      </c>
      <c r="B2685" s="295" t="s">
        <v>16806</v>
      </c>
      <c r="C2685" s="295" t="s">
        <v>17374</v>
      </c>
      <c r="D2685" s="295" t="s">
        <v>17374</v>
      </c>
      <c r="E2685" s="295" t="s">
        <v>17808</v>
      </c>
      <c r="G2685" s="295" t="s">
        <v>168</v>
      </c>
      <c r="H2685" s="295" t="s">
        <v>1589</v>
      </c>
      <c r="I2685" s="295" t="s">
        <v>14673</v>
      </c>
      <c r="J2685" s="295" t="s">
        <v>17943</v>
      </c>
      <c r="K2685" s="295" t="s">
        <v>14674</v>
      </c>
      <c r="L2685" s="287">
        <v>6</v>
      </c>
      <c r="M2685" s="295" t="s">
        <v>171</v>
      </c>
    </row>
    <row r="2686" spans="1:13" ht="15" customHeight="1" x14ac:dyDescent="0.25">
      <c r="A2686" s="295" t="s">
        <v>16804</v>
      </c>
      <c r="B2686" s="295" t="s">
        <v>16804</v>
      </c>
      <c r="C2686" s="295" t="s">
        <v>17372</v>
      </c>
      <c r="D2686" s="295" t="s">
        <v>17372</v>
      </c>
      <c r="G2686" s="295" t="s">
        <v>1594</v>
      </c>
      <c r="H2686" s="295" t="s">
        <v>1589</v>
      </c>
      <c r="I2686" s="295" t="s">
        <v>14673</v>
      </c>
      <c r="J2686" s="295" t="s">
        <v>17943</v>
      </c>
      <c r="K2686" s="295" t="s">
        <v>14674</v>
      </c>
      <c r="L2686" s="287">
        <v>6</v>
      </c>
      <c r="M2686" s="295" t="s">
        <v>171</v>
      </c>
    </row>
    <row r="2687" spans="1:13" ht="15" customHeight="1" x14ac:dyDescent="0.25">
      <c r="A2687" s="295" t="s">
        <v>16808</v>
      </c>
      <c r="B2687" s="295" t="s">
        <v>16809</v>
      </c>
      <c r="C2687" s="295" t="s">
        <v>17376</v>
      </c>
      <c r="D2687" s="295" t="s">
        <v>17510</v>
      </c>
      <c r="E2687" s="295" t="s">
        <v>17809</v>
      </c>
      <c r="G2687" s="295" t="s">
        <v>168</v>
      </c>
      <c r="H2687" s="295" t="s">
        <v>1632</v>
      </c>
      <c r="I2687" s="295" t="s">
        <v>14673</v>
      </c>
      <c r="J2687" s="295" t="s">
        <v>17943</v>
      </c>
      <c r="K2687" s="295" t="s">
        <v>14674</v>
      </c>
      <c r="L2687" s="287">
        <v>7</v>
      </c>
      <c r="M2687" s="295" t="s">
        <v>171</v>
      </c>
    </row>
    <row r="2688" spans="1:13" ht="15" customHeight="1" x14ac:dyDescent="0.25">
      <c r="A2688" s="295" t="s">
        <v>16810</v>
      </c>
      <c r="B2688" s="295" t="s">
        <v>16811</v>
      </c>
      <c r="C2688" s="295" t="s">
        <v>17377</v>
      </c>
      <c r="D2688" s="295" t="s">
        <v>17511</v>
      </c>
      <c r="E2688" s="295" t="s">
        <v>17810</v>
      </c>
      <c r="G2688" s="295" t="s">
        <v>168</v>
      </c>
      <c r="H2688" s="295" t="s">
        <v>1632</v>
      </c>
      <c r="I2688" s="295" t="s">
        <v>14673</v>
      </c>
      <c r="J2688" s="295" t="s">
        <v>17943</v>
      </c>
      <c r="K2688" s="295" t="s">
        <v>14674</v>
      </c>
      <c r="L2688" s="287">
        <v>6</v>
      </c>
      <c r="M2688" s="295" t="s">
        <v>171</v>
      </c>
    </row>
    <row r="2689" spans="1:13" ht="15" customHeight="1" x14ac:dyDescent="0.25">
      <c r="A2689" s="295" t="s">
        <v>16807</v>
      </c>
      <c r="B2689" s="295" t="s">
        <v>16807</v>
      </c>
      <c r="C2689" s="295" t="s">
        <v>17375</v>
      </c>
      <c r="D2689" s="295" t="s">
        <v>17375</v>
      </c>
      <c r="G2689" s="295" t="s">
        <v>1594</v>
      </c>
      <c r="H2689" s="295" t="s">
        <v>1589</v>
      </c>
      <c r="I2689" s="295" t="s">
        <v>14673</v>
      </c>
      <c r="J2689" s="295" t="s">
        <v>17943</v>
      </c>
      <c r="K2689" s="295" t="s">
        <v>14674</v>
      </c>
      <c r="L2689" s="287">
        <v>6</v>
      </c>
      <c r="M2689" s="295" t="s">
        <v>171</v>
      </c>
    </row>
    <row r="2690" spans="1:13" ht="15" customHeight="1" x14ac:dyDescent="0.25">
      <c r="A2690" s="295" t="s">
        <v>16812</v>
      </c>
      <c r="B2690" s="295" t="s">
        <v>16812</v>
      </c>
      <c r="C2690" s="295" t="s">
        <v>17378</v>
      </c>
      <c r="D2690" s="295" t="s">
        <v>17378</v>
      </c>
      <c r="E2690" s="295" t="s">
        <v>17811</v>
      </c>
      <c r="G2690" s="295" t="s">
        <v>168</v>
      </c>
      <c r="H2690" s="295" t="s">
        <v>1589</v>
      </c>
      <c r="I2690" s="295" t="s">
        <v>14673</v>
      </c>
      <c r="J2690" s="295" t="s">
        <v>17943</v>
      </c>
      <c r="K2690" s="295" t="s">
        <v>14674</v>
      </c>
      <c r="L2690" s="287">
        <v>6</v>
      </c>
      <c r="M2690" s="295" t="s">
        <v>171</v>
      </c>
    </row>
    <row r="2691" spans="1:13" ht="15" customHeight="1" x14ac:dyDescent="0.25">
      <c r="A2691" s="295" t="s">
        <v>8992</v>
      </c>
      <c r="B2691" s="295" t="s">
        <v>8992</v>
      </c>
      <c r="C2691" s="295" t="s">
        <v>8993</v>
      </c>
      <c r="D2691" s="295" t="s">
        <v>8993</v>
      </c>
      <c r="E2691" s="295" t="s">
        <v>6125</v>
      </c>
      <c r="F2691" s="295" t="s">
        <v>8994</v>
      </c>
      <c r="G2691" s="295" t="s">
        <v>168</v>
      </c>
      <c r="H2691" s="295" t="s">
        <v>1589</v>
      </c>
      <c r="I2691" s="295" t="s">
        <v>1714</v>
      </c>
      <c r="J2691" s="295" t="s">
        <v>355</v>
      </c>
      <c r="K2691" s="295" t="s">
        <v>1603</v>
      </c>
      <c r="L2691" s="286">
        <v>7</v>
      </c>
      <c r="M2691" s="295" t="s">
        <v>171</v>
      </c>
    </row>
    <row r="2692" spans="1:13" ht="15" customHeight="1" x14ac:dyDescent="0.25">
      <c r="A2692" s="295" t="s">
        <v>8995</v>
      </c>
      <c r="B2692" s="295" t="s">
        <v>8995</v>
      </c>
      <c r="C2692" s="295" t="s">
        <v>8996</v>
      </c>
      <c r="D2692" s="295" t="s">
        <v>8996</v>
      </c>
      <c r="E2692" s="295" t="s">
        <v>1618</v>
      </c>
      <c r="F2692" s="295" t="s">
        <v>8997</v>
      </c>
      <c r="G2692" s="295" t="s">
        <v>1594</v>
      </c>
      <c r="H2692" s="295" t="s">
        <v>1589</v>
      </c>
      <c r="I2692" s="295" t="s">
        <v>1714</v>
      </c>
      <c r="J2692" s="295" t="s">
        <v>355</v>
      </c>
      <c r="L2692" s="286">
        <v>8</v>
      </c>
      <c r="M2692" s="295" t="s">
        <v>171</v>
      </c>
    </row>
    <row r="2693" spans="1:13" ht="15" customHeight="1" x14ac:dyDescent="0.25">
      <c r="A2693" s="295" t="s">
        <v>8998</v>
      </c>
      <c r="B2693" s="295" t="s">
        <v>8998</v>
      </c>
      <c r="C2693" s="295" t="s">
        <v>8999</v>
      </c>
      <c r="D2693" s="295" t="s">
        <v>8999</v>
      </c>
      <c r="E2693" s="295" t="s">
        <v>1618</v>
      </c>
      <c r="F2693" s="295" t="s">
        <v>9000</v>
      </c>
      <c r="G2693" s="295" t="s">
        <v>168</v>
      </c>
      <c r="H2693" s="295" t="s">
        <v>1589</v>
      </c>
      <c r="I2693" s="295" t="s">
        <v>1714</v>
      </c>
      <c r="J2693" s="295" t="s">
        <v>355</v>
      </c>
      <c r="K2693" s="295" t="s">
        <v>1603</v>
      </c>
      <c r="L2693" s="286">
        <v>8</v>
      </c>
      <c r="M2693" s="295" t="s">
        <v>171</v>
      </c>
    </row>
    <row r="2694" spans="1:13" ht="15" customHeight="1" x14ac:dyDescent="0.25">
      <c r="A2694" s="295" t="s">
        <v>9001</v>
      </c>
      <c r="B2694" s="295" t="s">
        <v>9001</v>
      </c>
      <c r="C2694" s="295" t="s">
        <v>9002</v>
      </c>
      <c r="D2694" s="295" t="s">
        <v>9002</v>
      </c>
      <c r="E2694" s="295" t="s">
        <v>1606</v>
      </c>
      <c r="F2694" s="295" t="s">
        <v>9003</v>
      </c>
      <c r="G2694" s="295" t="s">
        <v>1594</v>
      </c>
      <c r="H2694" s="295" t="s">
        <v>1589</v>
      </c>
      <c r="I2694" s="295" t="s">
        <v>1598</v>
      </c>
      <c r="J2694" s="295" t="s">
        <v>1126</v>
      </c>
      <c r="L2694" s="286">
        <v>8</v>
      </c>
      <c r="M2694" s="295" t="s">
        <v>171</v>
      </c>
    </row>
    <row r="2695" spans="1:13" ht="15" customHeight="1" x14ac:dyDescent="0.25">
      <c r="A2695" s="295" t="s">
        <v>9004</v>
      </c>
      <c r="B2695" s="295" t="s">
        <v>9004</v>
      </c>
      <c r="C2695" s="295" t="s">
        <v>9005</v>
      </c>
      <c r="D2695" s="295" t="s">
        <v>9005</v>
      </c>
      <c r="E2695" s="295" t="s">
        <v>1606</v>
      </c>
      <c r="F2695" s="295" t="s">
        <v>9006</v>
      </c>
      <c r="G2695" s="295" t="s">
        <v>168</v>
      </c>
      <c r="H2695" s="295" t="s">
        <v>1589</v>
      </c>
      <c r="I2695" s="295" t="s">
        <v>1598</v>
      </c>
      <c r="J2695" s="295" t="s">
        <v>1126</v>
      </c>
      <c r="K2695" s="295" t="s">
        <v>1230</v>
      </c>
      <c r="L2695" s="286">
        <v>8</v>
      </c>
      <c r="M2695" s="295" t="s">
        <v>171</v>
      </c>
    </row>
    <row r="2696" spans="1:13" ht="15" customHeight="1" x14ac:dyDescent="0.25">
      <c r="A2696" s="295" t="s">
        <v>9007</v>
      </c>
      <c r="B2696" s="295" t="s">
        <v>9007</v>
      </c>
      <c r="C2696" s="295" t="s">
        <v>9008</v>
      </c>
      <c r="D2696" s="295" t="s">
        <v>9008</v>
      </c>
      <c r="E2696" s="295" t="s">
        <v>1606</v>
      </c>
      <c r="F2696" s="295" t="s">
        <v>9009</v>
      </c>
      <c r="G2696" s="295" t="s">
        <v>168</v>
      </c>
      <c r="H2696" s="295" t="s">
        <v>1589</v>
      </c>
      <c r="I2696" s="295" t="s">
        <v>1598</v>
      </c>
      <c r="J2696" s="295" t="s">
        <v>177</v>
      </c>
      <c r="K2696" s="295" t="s">
        <v>1230</v>
      </c>
      <c r="L2696" s="286">
        <v>6</v>
      </c>
      <c r="M2696" s="295" t="s">
        <v>171</v>
      </c>
    </row>
    <row r="2697" spans="1:13" ht="15" customHeight="1" x14ac:dyDescent="0.25">
      <c r="A2697" s="295" t="s">
        <v>9010</v>
      </c>
      <c r="B2697" s="295" t="s">
        <v>9010</v>
      </c>
      <c r="C2697" s="295" t="s">
        <v>9011</v>
      </c>
      <c r="D2697" s="295" t="s">
        <v>9011</v>
      </c>
      <c r="E2697" s="295" t="s">
        <v>1606</v>
      </c>
      <c r="F2697" s="295" t="s">
        <v>9012</v>
      </c>
      <c r="G2697" s="295" t="s">
        <v>1594</v>
      </c>
      <c r="H2697" s="295" t="s">
        <v>1589</v>
      </c>
      <c r="I2697" s="295" t="s">
        <v>1598</v>
      </c>
      <c r="J2697" s="295" t="s">
        <v>177</v>
      </c>
      <c r="L2697" s="286">
        <v>6</v>
      </c>
      <c r="M2697" s="295" t="s">
        <v>171</v>
      </c>
    </row>
    <row r="2698" spans="1:13" ht="15" customHeight="1" x14ac:dyDescent="0.25">
      <c r="A2698" s="295" t="s">
        <v>5833</v>
      </c>
      <c r="B2698" s="295" t="s">
        <v>5830</v>
      </c>
      <c r="C2698" s="295" t="s">
        <v>9013</v>
      </c>
      <c r="D2698" s="295" t="s">
        <v>5831</v>
      </c>
      <c r="E2698" s="295" t="s">
        <v>2665</v>
      </c>
      <c r="F2698" s="295" t="s">
        <v>9014</v>
      </c>
      <c r="G2698" s="295" t="s">
        <v>168</v>
      </c>
      <c r="H2698" s="295" t="s">
        <v>1632</v>
      </c>
      <c r="I2698" s="295" t="s">
        <v>1598</v>
      </c>
      <c r="J2698" s="295" t="s">
        <v>177</v>
      </c>
      <c r="K2698" s="295" t="s">
        <v>1603</v>
      </c>
      <c r="L2698" s="286">
        <v>0</v>
      </c>
      <c r="M2698" s="295" t="s">
        <v>16372</v>
      </c>
    </row>
    <row r="2699" spans="1:13" ht="15" customHeight="1" x14ac:dyDescent="0.25">
      <c r="A2699" s="295" t="s">
        <v>9015</v>
      </c>
      <c r="B2699" s="295" t="s">
        <v>9015</v>
      </c>
      <c r="C2699" s="295" t="s">
        <v>9016</v>
      </c>
      <c r="D2699" s="295" t="s">
        <v>9016</v>
      </c>
      <c r="E2699" s="295" t="s">
        <v>2687</v>
      </c>
      <c r="F2699" s="295" t="s">
        <v>9017</v>
      </c>
      <c r="G2699" s="295" t="s">
        <v>1676</v>
      </c>
      <c r="H2699" s="295" t="s">
        <v>1589</v>
      </c>
      <c r="I2699" s="295" t="s">
        <v>1598</v>
      </c>
      <c r="J2699" s="295" t="s">
        <v>177</v>
      </c>
      <c r="K2699" s="295" t="s">
        <v>1603</v>
      </c>
      <c r="L2699" s="287">
        <v>0</v>
      </c>
      <c r="M2699" s="295" t="s">
        <v>16372</v>
      </c>
    </row>
    <row r="2700" spans="1:13" ht="15" customHeight="1" x14ac:dyDescent="0.25">
      <c r="A2700" s="295" t="s">
        <v>9018</v>
      </c>
      <c r="B2700" s="295" t="s">
        <v>9019</v>
      </c>
      <c r="C2700" s="295" t="s">
        <v>9020</v>
      </c>
      <c r="D2700" s="295" t="s">
        <v>9021</v>
      </c>
      <c r="E2700" s="295" t="s">
        <v>9022</v>
      </c>
      <c r="F2700" s="295" t="s">
        <v>9017</v>
      </c>
      <c r="G2700" s="295" t="s">
        <v>1678</v>
      </c>
      <c r="H2700" s="295" t="s">
        <v>1632</v>
      </c>
      <c r="I2700" s="295" t="s">
        <v>1598</v>
      </c>
      <c r="J2700" s="295" t="s">
        <v>177</v>
      </c>
      <c r="K2700" s="295" t="s">
        <v>1603</v>
      </c>
      <c r="L2700" s="286">
        <v>0</v>
      </c>
      <c r="M2700" s="295" t="s">
        <v>16372</v>
      </c>
    </row>
    <row r="2701" spans="1:13" ht="15" customHeight="1" x14ac:dyDescent="0.25">
      <c r="A2701" s="295" t="s">
        <v>9023</v>
      </c>
      <c r="B2701" s="295" t="s">
        <v>9024</v>
      </c>
      <c r="C2701" s="295" t="s">
        <v>9025</v>
      </c>
      <c r="D2701" s="295" t="s">
        <v>9026</v>
      </c>
      <c r="E2701" s="295" t="s">
        <v>9027</v>
      </c>
      <c r="F2701" s="295" t="s">
        <v>9028</v>
      </c>
      <c r="G2701" s="295" t="s">
        <v>168</v>
      </c>
      <c r="H2701" s="295" t="s">
        <v>1632</v>
      </c>
      <c r="I2701" s="295" t="s">
        <v>1598</v>
      </c>
      <c r="J2701" s="295" t="s">
        <v>177</v>
      </c>
      <c r="K2701" s="295" t="s">
        <v>1603</v>
      </c>
      <c r="L2701" s="286">
        <v>0</v>
      </c>
      <c r="M2701" s="295" t="s">
        <v>16372</v>
      </c>
    </row>
    <row r="2702" spans="1:13" ht="15" customHeight="1" x14ac:dyDescent="0.25">
      <c r="A2702" s="295" t="s">
        <v>9029</v>
      </c>
      <c r="B2702" s="295" t="s">
        <v>9030</v>
      </c>
      <c r="C2702" s="295" t="s">
        <v>9031</v>
      </c>
      <c r="D2702" s="295" t="s">
        <v>1221</v>
      </c>
      <c r="E2702" s="295" t="s">
        <v>9032</v>
      </c>
      <c r="F2702" s="295" t="s">
        <v>1224</v>
      </c>
      <c r="G2702" s="295" t="s">
        <v>1594</v>
      </c>
      <c r="H2702" s="295" t="s">
        <v>1632</v>
      </c>
      <c r="I2702" s="295" t="s">
        <v>1598</v>
      </c>
      <c r="J2702" s="295" t="s">
        <v>177</v>
      </c>
      <c r="L2702" s="286">
        <v>0</v>
      </c>
      <c r="M2702" s="295" t="s">
        <v>16372</v>
      </c>
    </row>
    <row r="2703" spans="1:13" ht="15" customHeight="1" x14ac:dyDescent="0.25">
      <c r="A2703" s="295" t="s">
        <v>1222</v>
      </c>
      <c r="B2703" s="295" t="s">
        <v>9033</v>
      </c>
      <c r="C2703" s="295" t="s">
        <v>9034</v>
      </c>
      <c r="D2703" s="295" t="s">
        <v>1223</v>
      </c>
      <c r="E2703" s="295" t="s">
        <v>2394</v>
      </c>
      <c r="F2703" s="295" t="s">
        <v>9035</v>
      </c>
      <c r="G2703" s="295" t="s">
        <v>168</v>
      </c>
      <c r="H2703" s="295" t="s">
        <v>1632</v>
      </c>
      <c r="I2703" s="295" t="s">
        <v>1598</v>
      </c>
      <c r="J2703" s="295" t="s">
        <v>177</v>
      </c>
      <c r="K2703" s="295" t="s">
        <v>1603</v>
      </c>
      <c r="L2703" s="286">
        <v>0</v>
      </c>
      <c r="M2703" s="295" t="s">
        <v>16372</v>
      </c>
    </row>
    <row r="2704" spans="1:13" ht="15" customHeight="1" x14ac:dyDescent="0.25">
      <c r="A2704" s="295" t="s">
        <v>9036</v>
      </c>
      <c r="B2704" s="295" t="s">
        <v>9036</v>
      </c>
      <c r="C2704" s="295" t="s">
        <v>9037</v>
      </c>
      <c r="D2704" s="295" t="s">
        <v>9037</v>
      </c>
      <c r="E2704" s="295" t="s">
        <v>1606</v>
      </c>
      <c r="F2704" s="295" t="s">
        <v>9038</v>
      </c>
      <c r="G2704" s="295" t="s">
        <v>168</v>
      </c>
      <c r="H2704" s="295" t="s">
        <v>1589</v>
      </c>
      <c r="I2704" s="295" t="s">
        <v>1598</v>
      </c>
      <c r="J2704" s="295" t="s">
        <v>370</v>
      </c>
      <c r="K2704" s="295" t="s">
        <v>1603</v>
      </c>
      <c r="L2704" s="286">
        <v>0</v>
      </c>
      <c r="M2704" s="295" t="s">
        <v>16372</v>
      </c>
    </row>
    <row r="2705" spans="1:13" ht="15" customHeight="1" x14ac:dyDescent="0.25">
      <c r="A2705" s="295" t="s">
        <v>9039</v>
      </c>
      <c r="B2705" s="295" t="s">
        <v>9039</v>
      </c>
      <c r="C2705" s="295" t="s">
        <v>9040</v>
      </c>
      <c r="D2705" s="295" t="s">
        <v>9040</v>
      </c>
      <c r="E2705" s="295" t="s">
        <v>1606</v>
      </c>
      <c r="F2705" s="295" t="s">
        <v>9041</v>
      </c>
      <c r="G2705" s="295" t="s">
        <v>1594</v>
      </c>
      <c r="H2705" s="295" t="s">
        <v>1589</v>
      </c>
      <c r="I2705" s="295" t="s">
        <v>1598</v>
      </c>
      <c r="J2705" s="295" t="s">
        <v>370</v>
      </c>
      <c r="L2705" s="286">
        <v>0</v>
      </c>
      <c r="M2705" s="295" t="s">
        <v>16372</v>
      </c>
    </row>
    <row r="2706" spans="1:13" ht="15" customHeight="1" x14ac:dyDescent="0.25">
      <c r="A2706" s="295" t="s">
        <v>9042</v>
      </c>
      <c r="B2706" s="295" t="s">
        <v>9042</v>
      </c>
      <c r="C2706" s="295" t="s">
        <v>9043</v>
      </c>
      <c r="D2706" s="295" t="s">
        <v>9043</v>
      </c>
      <c r="E2706" s="295" t="s">
        <v>5564</v>
      </c>
      <c r="F2706" s="295" t="s">
        <v>9044</v>
      </c>
      <c r="G2706" s="295" t="s">
        <v>168</v>
      </c>
      <c r="H2706" s="295" t="s">
        <v>1589</v>
      </c>
      <c r="I2706" s="295" t="s">
        <v>1598</v>
      </c>
      <c r="J2706" s="295" t="s">
        <v>178</v>
      </c>
      <c r="K2706" s="295" t="s">
        <v>1603</v>
      </c>
      <c r="L2706" s="286">
        <v>8</v>
      </c>
      <c r="M2706" s="295" t="s">
        <v>171</v>
      </c>
    </row>
    <row r="2707" spans="1:13" ht="15" customHeight="1" x14ac:dyDescent="0.25">
      <c r="A2707" s="295" t="s">
        <v>9045</v>
      </c>
      <c r="B2707" s="295" t="s">
        <v>9045</v>
      </c>
      <c r="C2707" s="295" t="s">
        <v>9046</v>
      </c>
      <c r="D2707" s="295" t="s">
        <v>9046</v>
      </c>
      <c r="E2707" s="295" t="s">
        <v>8410</v>
      </c>
      <c r="F2707" s="295" t="s">
        <v>9047</v>
      </c>
      <c r="G2707" s="295" t="s">
        <v>1594</v>
      </c>
      <c r="H2707" s="295" t="s">
        <v>1589</v>
      </c>
      <c r="I2707" s="295" t="s">
        <v>1598</v>
      </c>
      <c r="J2707" s="295" t="s">
        <v>178</v>
      </c>
      <c r="L2707" s="286">
        <v>8</v>
      </c>
      <c r="M2707" s="295" t="s">
        <v>171</v>
      </c>
    </row>
    <row r="2708" spans="1:13" ht="15" customHeight="1" x14ac:dyDescent="0.25">
      <c r="A2708" s="295" t="s">
        <v>9048</v>
      </c>
      <c r="B2708" s="295" t="s">
        <v>9048</v>
      </c>
      <c r="C2708" s="295" t="s">
        <v>9049</v>
      </c>
      <c r="D2708" s="295" t="s">
        <v>9049</v>
      </c>
      <c r="E2708" s="295" t="s">
        <v>1606</v>
      </c>
      <c r="F2708" s="295" t="s">
        <v>9050</v>
      </c>
      <c r="G2708" s="295" t="s">
        <v>168</v>
      </c>
      <c r="H2708" s="295" t="s">
        <v>1589</v>
      </c>
      <c r="I2708" s="295" t="s">
        <v>1598</v>
      </c>
      <c r="J2708" s="295" t="s">
        <v>1471</v>
      </c>
      <c r="K2708" s="295" t="s">
        <v>1325</v>
      </c>
      <c r="L2708" s="286">
        <v>6</v>
      </c>
      <c r="M2708" s="295" t="s">
        <v>171</v>
      </c>
    </row>
    <row r="2709" spans="1:13" ht="15" customHeight="1" x14ac:dyDescent="0.25">
      <c r="A2709" s="295" t="s">
        <v>1469</v>
      </c>
      <c r="B2709" s="295" t="s">
        <v>1469</v>
      </c>
      <c r="C2709" s="295" t="s">
        <v>1470</v>
      </c>
      <c r="D2709" s="295" t="s">
        <v>1470</v>
      </c>
      <c r="E2709" s="295" t="s">
        <v>1606</v>
      </c>
      <c r="F2709" s="295" t="s">
        <v>9051</v>
      </c>
      <c r="G2709" s="295" t="s">
        <v>168</v>
      </c>
      <c r="H2709" s="295" t="s">
        <v>1589</v>
      </c>
      <c r="I2709" s="295" t="s">
        <v>1598</v>
      </c>
      <c r="J2709" s="295" t="s">
        <v>1471</v>
      </c>
      <c r="K2709" s="295" t="s">
        <v>1325</v>
      </c>
      <c r="L2709" s="286">
        <v>3</v>
      </c>
      <c r="M2709" s="295" t="s">
        <v>171</v>
      </c>
    </row>
    <row r="2710" spans="1:13" ht="15" customHeight="1" x14ac:dyDescent="0.25">
      <c r="A2710" s="295" t="s">
        <v>9052</v>
      </c>
      <c r="B2710" s="295" t="s">
        <v>9052</v>
      </c>
      <c r="C2710" s="295" t="s">
        <v>9053</v>
      </c>
      <c r="D2710" s="295" t="s">
        <v>9053</v>
      </c>
      <c r="E2710" s="295" t="s">
        <v>1606</v>
      </c>
      <c r="F2710" s="295" t="s">
        <v>9054</v>
      </c>
      <c r="G2710" s="295" t="s">
        <v>1594</v>
      </c>
      <c r="H2710" s="295" t="s">
        <v>1589</v>
      </c>
      <c r="I2710" s="295" t="s">
        <v>1598</v>
      </c>
      <c r="J2710" s="295" t="s">
        <v>1471</v>
      </c>
      <c r="L2710" s="286">
        <v>5</v>
      </c>
      <c r="M2710" s="295" t="s">
        <v>171</v>
      </c>
    </row>
    <row r="2711" spans="1:13" ht="15" customHeight="1" x14ac:dyDescent="0.25">
      <c r="A2711" s="295" t="s">
        <v>775</v>
      </c>
      <c r="B2711" s="295" t="s">
        <v>775</v>
      </c>
      <c r="C2711" s="295" t="s">
        <v>776</v>
      </c>
      <c r="D2711" s="295" t="s">
        <v>776</v>
      </c>
      <c r="E2711" s="295" t="s">
        <v>1880</v>
      </c>
      <c r="F2711" s="295" t="s">
        <v>9055</v>
      </c>
      <c r="G2711" s="295" t="s">
        <v>168</v>
      </c>
      <c r="H2711" s="295" t="s">
        <v>1589</v>
      </c>
      <c r="I2711" s="295" t="s">
        <v>1714</v>
      </c>
      <c r="J2711" s="295" t="s">
        <v>777</v>
      </c>
      <c r="K2711" s="295" t="s">
        <v>1892</v>
      </c>
      <c r="L2711" s="286">
        <v>4</v>
      </c>
      <c r="M2711" s="295" t="s">
        <v>171</v>
      </c>
    </row>
    <row r="2712" spans="1:13" ht="15" customHeight="1" x14ac:dyDescent="0.25">
      <c r="A2712" s="295" t="s">
        <v>778</v>
      </c>
      <c r="B2712" s="295" t="s">
        <v>778</v>
      </c>
      <c r="C2712" s="295" t="s">
        <v>779</v>
      </c>
      <c r="D2712" s="295" t="s">
        <v>779</v>
      </c>
      <c r="E2712" s="295" t="s">
        <v>1606</v>
      </c>
      <c r="F2712" s="295" t="s">
        <v>9056</v>
      </c>
      <c r="G2712" s="295" t="s">
        <v>168</v>
      </c>
      <c r="H2712" s="295" t="s">
        <v>1589</v>
      </c>
      <c r="I2712" s="295" t="s">
        <v>1714</v>
      </c>
      <c r="J2712" s="295" t="s">
        <v>777</v>
      </c>
      <c r="K2712" s="295" t="s">
        <v>1892</v>
      </c>
      <c r="L2712" s="286">
        <v>7</v>
      </c>
      <c r="M2712" s="295" t="s">
        <v>171</v>
      </c>
    </row>
    <row r="2713" spans="1:13" ht="15" customHeight="1" x14ac:dyDescent="0.25">
      <c r="A2713" s="295" t="s">
        <v>9057</v>
      </c>
      <c r="B2713" s="295" t="s">
        <v>9057</v>
      </c>
      <c r="C2713" s="295" t="s">
        <v>9058</v>
      </c>
      <c r="D2713" s="295" t="s">
        <v>9058</v>
      </c>
      <c r="E2713" s="295" t="s">
        <v>1724</v>
      </c>
      <c r="F2713" s="295" t="s">
        <v>9059</v>
      </c>
      <c r="G2713" s="295" t="s">
        <v>168</v>
      </c>
      <c r="H2713" s="295" t="s">
        <v>1589</v>
      </c>
      <c r="I2713" s="295" t="s">
        <v>1714</v>
      </c>
      <c r="J2713" s="295" t="s">
        <v>777</v>
      </c>
      <c r="K2713" s="295" t="s">
        <v>1892</v>
      </c>
      <c r="L2713" s="286">
        <v>5</v>
      </c>
      <c r="M2713" s="295" t="s">
        <v>171</v>
      </c>
    </row>
    <row r="2714" spans="1:13" ht="15" customHeight="1" x14ac:dyDescent="0.25">
      <c r="A2714" s="295" t="s">
        <v>9060</v>
      </c>
      <c r="B2714" s="295" t="s">
        <v>9060</v>
      </c>
      <c r="C2714" s="295" t="s">
        <v>9061</v>
      </c>
      <c r="D2714" s="295" t="s">
        <v>9061</v>
      </c>
      <c r="E2714" s="295" t="s">
        <v>5780</v>
      </c>
      <c r="F2714" s="295" t="s">
        <v>9062</v>
      </c>
      <c r="G2714" s="295" t="s">
        <v>168</v>
      </c>
      <c r="H2714" s="295" t="s">
        <v>1589</v>
      </c>
      <c r="I2714" s="295" t="s">
        <v>1714</v>
      </c>
      <c r="J2714" s="295" t="s">
        <v>777</v>
      </c>
      <c r="K2714" s="295" t="s">
        <v>1892</v>
      </c>
      <c r="L2714" s="286">
        <v>7</v>
      </c>
      <c r="M2714" s="295" t="s">
        <v>171</v>
      </c>
    </row>
    <row r="2715" spans="1:13" ht="15" customHeight="1" x14ac:dyDescent="0.25">
      <c r="A2715" s="295" t="s">
        <v>9063</v>
      </c>
      <c r="B2715" s="295" t="s">
        <v>9063</v>
      </c>
      <c r="C2715" s="295" t="s">
        <v>9064</v>
      </c>
      <c r="D2715" s="295" t="s">
        <v>9064</v>
      </c>
      <c r="E2715" s="295" t="s">
        <v>9065</v>
      </c>
      <c r="F2715" s="295" t="s">
        <v>9066</v>
      </c>
      <c r="G2715" s="295" t="s">
        <v>168</v>
      </c>
      <c r="H2715" s="295" t="s">
        <v>1589</v>
      </c>
      <c r="I2715" s="295" t="s">
        <v>1714</v>
      </c>
      <c r="J2715" s="295" t="s">
        <v>777</v>
      </c>
      <c r="K2715" s="295" t="s">
        <v>1892</v>
      </c>
      <c r="L2715" s="286">
        <v>8</v>
      </c>
      <c r="M2715" s="295" t="s">
        <v>171</v>
      </c>
    </row>
    <row r="2716" spans="1:13" ht="15" customHeight="1" x14ac:dyDescent="0.25">
      <c r="A2716" s="295" t="s">
        <v>9067</v>
      </c>
      <c r="B2716" s="295" t="s">
        <v>9067</v>
      </c>
      <c r="C2716" s="295" t="s">
        <v>9068</v>
      </c>
      <c r="D2716" s="295" t="s">
        <v>9068</v>
      </c>
      <c r="E2716" s="295" t="s">
        <v>7270</v>
      </c>
      <c r="F2716" s="295" t="s">
        <v>9069</v>
      </c>
      <c r="G2716" s="295" t="s">
        <v>168</v>
      </c>
      <c r="H2716" s="295" t="s">
        <v>1589</v>
      </c>
      <c r="I2716" s="295" t="s">
        <v>1714</v>
      </c>
      <c r="J2716" s="295" t="s">
        <v>777</v>
      </c>
      <c r="K2716" s="295" t="s">
        <v>1892</v>
      </c>
      <c r="L2716" s="286">
        <v>8</v>
      </c>
      <c r="M2716" s="295" t="s">
        <v>171</v>
      </c>
    </row>
    <row r="2717" spans="1:13" ht="15" customHeight="1" x14ac:dyDescent="0.25">
      <c r="A2717" s="295" t="s">
        <v>780</v>
      </c>
      <c r="B2717" s="295" t="s">
        <v>780</v>
      </c>
      <c r="C2717" s="295" t="s">
        <v>781</v>
      </c>
      <c r="D2717" s="295" t="s">
        <v>781</v>
      </c>
      <c r="E2717" s="295" t="s">
        <v>1606</v>
      </c>
      <c r="F2717" s="295" t="s">
        <v>9070</v>
      </c>
      <c r="G2717" s="295" t="s">
        <v>168</v>
      </c>
      <c r="H2717" s="295" t="s">
        <v>1589</v>
      </c>
      <c r="I2717" s="295" t="s">
        <v>1714</v>
      </c>
      <c r="J2717" s="295" t="s">
        <v>777</v>
      </c>
      <c r="K2717" s="295" t="s">
        <v>1892</v>
      </c>
      <c r="L2717" s="286">
        <v>4</v>
      </c>
      <c r="M2717" s="295" t="s">
        <v>171</v>
      </c>
    </row>
    <row r="2718" spans="1:13" ht="15" customHeight="1" x14ac:dyDescent="0.25">
      <c r="A2718" s="295" t="s">
        <v>9071</v>
      </c>
      <c r="B2718" s="295" t="s">
        <v>9071</v>
      </c>
      <c r="C2718" s="295" t="s">
        <v>9072</v>
      </c>
      <c r="D2718" s="295" t="s">
        <v>9072</v>
      </c>
      <c r="E2718" s="295" t="s">
        <v>9073</v>
      </c>
      <c r="F2718" s="295" t="s">
        <v>9074</v>
      </c>
      <c r="G2718" s="295" t="s">
        <v>168</v>
      </c>
      <c r="H2718" s="295" t="s">
        <v>1589</v>
      </c>
      <c r="I2718" s="295" t="s">
        <v>1714</v>
      </c>
      <c r="J2718" s="295" t="s">
        <v>777</v>
      </c>
      <c r="K2718" s="295" t="s">
        <v>1892</v>
      </c>
      <c r="L2718" s="286">
        <v>7</v>
      </c>
      <c r="M2718" s="295" t="s">
        <v>171</v>
      </c>
    </row>
    <row r="2719" spans="1:13" ht="15" customHeight="1" x14ac:dyDescent="0.25">
      <c r="A2719" s="295" t="s">
        <v>9075</v>
      </c>
      <c r="B2719" s="295" t="s">
        <v>9075</v>
      </c>
      <c r="C2719" s="295" t="s">
        <v>9076</v>
      </c>
      <c r="D2719" s="295" t="s">
        <v>9076</v>
      </c>
      <c r="E2719" s="295" t="s">
        <v>9077</v>
      </c>
      <c r="F2719" s="295" t="s">
        <v>9078</v>
      </c>
      <c r="G2719" s="295" t="s">
        <v>168</v>
      </c>
      <c r="H2719" s="295" t="s">
        <v>1589</v>
      </c>
      <c r="I2719" s="295" t="s">
        <v>1714</v>
      </c>
      <c r="J2719" s="295" t="s">
        <v>777</v>
      </c>
      <c r="K2719" s="295" t="s">
        <v>1892</v>
      </c>
      <c r="L2719" s="286">
        <v>3</v>
      </c>
      <c r="M2719" s="295" t="s">
        <v>171</v>
      </c>
    </row>
    <row r="2720" spans="1:13" ht="15" customHeight="1" x14ac:dyDescent="0.25">
      <c r="A2720" s="295" t="s">
        <v>785</v>
      </c>
      <c r="B2720" s="295" t="s">
        <v>9079</v>
      </c>
      <c r="C2720" s="295" t="s">
        <v>9080</v>
      </c>
      <c r="D2720" s="295" t="s">
        <v>786</v>
      </c>
      <c r="E2720" s="295" t="s">
        <v>1606</v>
      </c>
      <c r="F2720" s="295" t="s">
        <v>9081</v>
      </c>
      <c r="G2720" s="295" t="s">
        <v>168</v>
      </c>
      <c r="H2720" s="295" t="s">
        <v>1632</v>
      </c>
      <c r="I2720" s="295" t="s">
        <v>1714</v>
      </c>
      <c r="J2720" s="295" t="s">
        <v>777</v>
      </c>
      <c r="K2720" s="295" t="s">
        <v>1892</v>
      </c>
      <c r="L2720" s="286">
        <v>0</v>
      </c>
      <c r="M2720" s="295" t="s">
        <v>16372</v>
      </c>
    </row>
    <row r="2721" spans="1:13" ht="15" customHeight="1" x14ac:dyDescent="0.25">
      <c r="A2721" s="295" t="s">
        <v>9082</v>
      </c>
      <c r="B2721" s="295" t="s">
        <v>9082</v>
      </c>
      <c r="C2721" s="295" t="s">
        <v>784</v>
      </c>
      <c r="D2721" s="295" t="s">
        <v>784</v>
      </c>
      <c r="E2721" s="295" t="s">
        <v>4017</v>
      </c>
      <c r="F2721" s="295" t="s">
        <v>9083</v>
      </c>
      <c r="G2721" s="295" t="s">
        <v>168</v>
      </c>
      <c r="H2721" s="295" t="s">
        <v>1589</v>
      </c>
      <c r="I2721" s="295" t="s">
        <v>1714</v>
      </c>
      <c r="J2721" s="295" t="s">
        <v>777</v>
      </c>
      <c r="K2721" s="295" t="s">
        <v>1892</v>
      </c>
      <c r="L2721" s="286">
        <v>8</v>
      </c>
      <c r="M2721" s="295" t="s">
        <v>171</v>
      </c>
    </row>
    <row r="2722" spans="1:13" ht="15" customHeight="1" x14ac:dyDescent="0.25">
      <c r="A2722" s="295" t="s">
        <v>9084</v>
      </c>
      <c r="B2722" s="295" t="s">
        <v>9084</v>
      </c>
      <c r="C2722" s="295" t="s">
        <v>9085</v>
      </c>
      <c r="D2722" s="295" t="s">
        <v>9085</v>
      </c>
      <c r="E2722" s="295" t="s">
        <v>1610</v>
      </c>
      <c r="F2722" s="295" t="s">
        <v>9086</v>
      </c>
      <c r="G2722" s="295" t="s">
        <v>168</v>
      </c>
      <c r="H2722" s="295" t="s">
        <v>1589</v>
      </c>
      <c r="I2722" s="295" t="s">
        <v>1714</v>
      </c>
      <c r="J2722" s="295" t="s">
        <v>777</v>
      </c>
      <c r="K2722" s="295" t="s">
        <v>1892</v>
      </c>
      <c r="L2722" s="286">
        <v>6</v>
      </c>
      <c r="M2722" s="295" t="s">
        <v>171</v>
      </c>
    </row>
    <row r="2723" spans="1:13" ht="15" customHeight="1" x14ac:dyDescent="0.25">
      <c r="A2723" s="295" t="s">
        <v>9087</v>
      </c>
      <c r="B2723" s="295" t="s">
        <v>9087</v>
      </c>
      <c r="C2723" s="295" t="s">
        <v>9088</v>
      </c>
      <c r="D2723" s="295" t="s">
        <v>9088</v>
      </c>
      <c r="E2723" s="295" t="s">
        <v>1724</v>
      </c>
      <c r="F2723" s="295" t="s">
        <v>9089</v>
      </c>
      <c r="G2723" s="295" t="s">
        <v>168</v>
      </c>
      <c r="H2723" s="295" t="s">
        <v>1589</v>
      </c>
      <c r="I2723" s="295" t="s">
        <v>1714</v>
      </c>
      <c r="J2723" s="295" t="s">
        <v>777</v>
      </c>
      <c r="K2723" s="295" t="s">
        <v>1892</v>
      </c>
      <c r="L2723" s="286">
        <v>3</v>
      </c>
      <c r="M2723" s="295" t="s">
        <v>171</v>
      </c>
    </row>
    <row r="2724" spans="1:13" ht="15" customHeight="1" x14ac:dyDescent="0.25">
      <c r="A2724" s="295" t="s">
        <v>9090</v>
      </c>
      <c r="B2724" s="295" t="s">
        <v>9090</v>
      </c>
      <c r="C2724" s="295" t="s">
        <v>9091</v>
      </c>
      <c r="D2724" s="295" t="s">
        <v>9091</v>
      </c>
      <c r="E2724" s="295" t="s">
        <v>4557</v>
      </c>
      <c r="F2724" s="295" t="s">
        <v>9092</v>
      </c>
      <c r="G2724" s="295" t="s">
        <v>168</v>
      </c>
      <c r="H2724" s="295" t="s">
        <v>1589</v>
      </c>
      <c r="I2724" s="295" t="s">
        <v>1714</v>
      </c>
      <c r="J2724" s="295" t="s">
        <v>777</v>
      </c>
      <c r="K2724" s="295" t="s">
        <v>1892</v>
      </c>
      <c r="L2724" s="286">
        <v>3</v>
      </c>
      <c r="M2724" s="295" t="s">
        <v>171</v>
      </c>
    </row>
    <row r="2725" spans="1:13" ht="15" customHeight="1" x14ac:dyDescent="0.25">
      <c r="A2725" s="295" t="s">
        <v>788</v>
      </c>
      <c r="B2725" s="295" t="s">
        <v>788</v>
      </c>
      <c r="C2725" s="295" t="s">
        <v>789</v>
      </c>
      <c r="D2725" s="295" t="s">
        <v>789</v>
      </c>
      <c r="E2725" s="295" t="s">
        <v>7047</v>
      </c>
      <c r="F2725" s="295" t="s">
        <v>9093</v>
      </c>
      <c r="G2725" s="295" t="s">
        <v>168</v>
      </c>
      <c r="H2725" s="295" t="s">
        <v>1589</v>
      </c>
      <c r="I2725" s="295" t="s">
        <v>1714</v>
      </c>
      <c r="J2725" s="295" t="s">
        <v>777</v>
      </c>
      <c r="K2725" s="295" t="s">
        <v>1892</v>
      </c>
      <c r="L2725" s="286">
        <v>8</v>
      </c>
      <c r="M2725" s="295" t="s">
        <v>171</v>
      </c>
    </row>
    <row r="2726" spans="1:13" ht="15" customHeight="1" x14ac:dyDescent="0.25">
      <c r="A2726" s="295" t="s">
        <v>790</v>
      </c>
      <c r="B2726" s="295" t="s">
        <v>790</v>
      </c>
      <c r="C2726" s="295" t="s">
        <v>791</v>
      </c>
      <c r="D2726" s="295" t="s">
        <v>791</v>
      </c>
      <c r="E2726" s="295" t="s">
        <v>1606</v>
      </c>
      <c r="F2726" s="295" t="s">
        <v>9081</v>
      </c>
      <c r="G2726" s="295" t="s">
        <v>1676</v>
      </c>
      <c r="H2726" s="295" t="s">
        <v>1589</v>
      </c>
      <c r="I2726" s="295" t="s">
        <v>1714</v>
      </c>
      <c r="J2726" s="295" t="s">
        <v>777</v>
      </c>
      <c r="K2726" s="295" t="s">
        <v>1892</v>
      </c>
      <c r="L2726" s="287">
        <v>2</v>
      </c>
      <c r="M2726" s="295" t="s">
        <v>171</v>
      </c>
    </row>
    <row r="2727" spans="1:13" ht="15" customHeight="1" x14ac:dyDescent="0.25">
      <c r="A2727" s="295" t="s">
        <v>9079</v>
      </c>
      <c r="B2727" s="295" t="s">
        <v>9079</v>
      </c>
      <c r="C2727" s="295" t="s">
        <v>786</v>
      </c>
      <c r="D2727" s="295" t="s">
        <v>786</v>
      </c>
      <c r="E2727" s="295" t="s">
        <v>9094</v>
      </c>
      <c r="F2727" s="295" t="s">
        <v>9081</v>
      </c>
      <c r="G2727" s="295" t="s">
        <v>1678</v>
      </c>
      <c r="H2727" s="295" t="s">
        <v>1589</v>
      </c>
      <c r="I2727" s="295" t="s">
        <v>1714</v>
      </c>
      <c r="J2727" s="295" t="s">
        <v>777</v>
      </c>
      <c r="K2727" s="295" t="s">
        <v>1892</v>
      </c>
      <c r="L2727" s="286">
        <v>0</v>
      </c>
      <c r="M2727" s="295" t="s">
        <v>16372</v>
      </c>
    </row>
    <row r="2728" spans="1:13" ht="15" customHeight="1" x14ac:dyDescent="0.25">
      <c r="A2728" s="295" t="s">
        <v>9095</v>
      </c>
      <c r="B2728" s="295" t="s">
        <v>9095</v>
      </c>
      <c r="C2728" s="295" t="s">
        <v>9096</v>
      </c>
      <c r="D2728" s="295" t="s">
        <v>9096</v>
      </c>
      <c r="E2728" s="295" t="s">
        <v>9097</v>
      </c>
      <c r="F2728" s="295" t="s">
        <v>9081</v>
      </c>
      <c r="G2728" s="295" t="s">
        <v>1678</v>
      </c>
      <c r="H2728" s="295" t="s">
        <v>1589</v>
      </c>
      <c r="I2728" s="295" t="s">
        <v>1714</v>
      </c>
      <c r="J2728" s="295" t="s">
        <v>777</v>
      </c>
      <c r="K2728" s="295" t="s">
        <v>1892</v>
      </c>
      <c r="L2728" s="286">
        <v>2</v>
      </c>
      <c r="M2728" s="295" t="s">
        <v>171</v>
      </c>
    </row>
    <row r="2729" spans="1:13" ht="15" customHeight="1" x14ac:dyDescent="0.25">
      <c r="A2729" s="295" t="s">
        <v>9099</v>
      </c>
      <c r="B2729" s="295" t="s">
        <v>9099</v>
      </c>
      <c r="C2729" s="295" t="s">
        <v>9100</v>
      </c>
      <c r="D2729" s="295" t="s">
        <v>9100</v>
      </c>
      <c r="E2729" s="295" t="s">
        <v>9101</v>
      </c>
      <c r="F2729" s="295" t="s">
        <v>9102</v>
      </c>
      <c r="G2729" s="295" t="s">
        <v>1678</v>
      </c>
      <c r="H2729" s="295" t="s">
        <v>1589</v>
      </c>
      <c r="I2729" s="295" t="s">
        <v>1714</v>
      </c>
      <c r="J2729" s="295" t="s">
        <v>777</v>
      </c>
      <c r="K2729" s="295" t="s">
        <v>1892</v>
      </c>
      <c r="L2729" s="286">
        <v>2</v>
      </c>
      <c r="M2729" s="295" t="s">
        <v>171</v>
      </c>
    </row>
    <row r="2730" spans="1:13" ht="15" customHeight="1" x14ac:dyDescent="0.25">
      <c r="A2730" s="295" t="s">
        <v>9103</v>
      </c>
      <c r="B2730" s="295" t="s">
        <v>9103</v>
      </c>
      <c r="C2730" s="295" t="s">
        <v>9104</v>
      </c>
      <c r="D2730" s="295" t="s">
        <v>9104</v>
      </c>
      <c r="E2730" s="295" t="s">
        <v>5997</v>
      </c>
      <c r="F2730" s="295" t="s">
        <v>9105</v>
      </c>
      <c r="G2730" s="295" t="s">
        <v>168</v>
      </c>
      <c r="H2730" s="295" t="s">
        <v>1589</v>
      </c>
      <c r="I2730" s="295" t="s">
        <v>1714</v>
      </c>
      <c r="J2730" s="295" t="s">
        <v>777</v>
      </c>
      <c r="K2730" s="295" t="s">
        <v>1892</v>
      </c>
      <c r="L2730" s="286">
        <v>9</v>
      </c>
      <c r="M2730" s="295" t="s">
        <v>171</v>
      </c>
    </row>
    <row r="2731" spans="1:13" ht="15" customHeight="1" x14ac:dyDescent="0.25">
      <c r="A2731" s="295" t="s">
        <v>9106</v>
      </c>
      <c r="B2731" s="295" t="s">
        <v>9107</v>
      </c>
      <c r="C2731" s="295" t="s">
        <v>9108</v>
      </c>
      <c r="D2731" s="295" t="s">
        <v>9109</v>
      </c>
      <c r="E2731" s="295" t="s">
        <v>9110</v>
      </c>
      <c r="F2731" s="295" t="s">
        <v>9111</v>
      </c>
      <c r="G2731" s="295" t="s">
        <v>168</v>
      </c>
      <c r="H2731" s="295" t="s">
        <v>1632</v>
      </c>
      <c r="I2731" s="295" t="s">
        <v>1714</v>
      </c>
      <c r="J2731" s="295" t="s">
        <v>777</v>
      </c>
      <c r="K2731" s="295" t="s">
        <v>1892</v>
      </c>
      <c r="L2731" s="287">
        <v>6</v>
      </c>
      <c r="M2731" s="295" t="s">
        <v>171</v>
      </c>
    </row>
    <row r="2732" spans="1:13" ht="15" customHeight="1" x14ac:dyDescent="0.25">
      <c r="A2732" s="295" t="s">
        <v>9107</v>
      </c>
      <c r="B2732" s="295" t="s">
        <v>9107</v>
      </c>
      <c r="C2732" s="295" t="s">
        <v>9109</v>
      </c>
      <c r="D2732" s="295" t="s">
        <v>9109</v>
      </c>
      <c r="E2732" s="295" t="s">
        <v>9110</v>
      </c>
      <c r="F2732" s="295" t="s">
        <v>9111</v>
      </c>
      <c r="G2732" s="295" t="s">
        <v>168</v>
      </c>
      <c r="H2732" s="295" t="s">
        <v>1589</v>
      </c>
      <c r="I2732" s="295" t="s">
        <v>1714</v>
      </c>
      <c r="J2732" s="295" t="s">
        <v>777</v>
      </c>
      <c r="K2732" s="295" t="s">
        <v>1892</v>
      </c>
      <c r="L2732" s="286">
        <v>6</v>
      </c>
      <c r="M2732" s="295" t="s">
        <v>171</v>
      </c>
    </row>
    <row r="2733" spans="1:13" ht="15" customHeight="1" x14ac:dyDescent="0.25">
      <c r="A2733" s="295" t="s">
        <v>9112</v>
      </c>
      <c r="B2733" s="295" t="s">
        <v>9112</v>
      </c>
      <c r="C2733" s="295" t="s">
        <v>9113</v>
      </c>
      <c r="D2733" s="295" t="s">
        <v>9113</v>
      </c>
      <c r="E2733" s="295" t="s">
        <v>9114</v>
      </c>
      <c r="F2733" s="295" t="s">
        <v>9115</v>
      </c>
      <c r="G2733" s="295" t="s">
        <v>168</v>
      </c>
      <c r="H2733" s="295" t="s">
        <v>1589</v>
      </c>
      <c r="I2733" s="295" t="s">
        <v>1714</v>
      </c>
      <c r="J2733" s="295" t="s">
        <v>777</v>
      </c>
      <c r="K2733" s="295" t="s">
        <v>1892</v>
      </c>
      <c r="L2733" s="286">
        <v>6</v>
      </c>
      <c r="M2733" s="295" t="s">
        <v>171</v>
      </c>
    </row>
    <row r="2734" spans="1:13" ht="15" customHeight="1" x14ac:dyDescent="0.25">
      <c r="A2734" s="295" t="s">
        <v>9116</v>
      </c>
      <c r="B2734" s="295" t="s">
        <v>9116</v>
      </c>
      <c r="C2734" s="295" t="s">
        <v>9117</v>
      </c>
      <c r="D2734" s="295" t="s">
        <v>9117</v>
      </c>
      <c r="E2734" s="295" t="s">
        <v>1606</v>
      </c>
      <c r="F2734" s="295" t="s">
        <v>9118</v>
      </c>
      <c r="G2734" s="295" t="s">
        <v>168</v>
      </c>
      <c r="H2734" s="295" t="s">
        <v>1589</v>
      </c>
      <c r="I2734" s="295" t="s">
        <v>1714</v>
      </c>
      <c r="J2734" s="295" t="s">
        <v>777</v>
      </c>
      <c r="K2734" s="295" t="s">
        <v>1892</v>
      </c>
      <c r="L2734" s="286">
        <v>0</v>
      </c>
      <c r="M2734" s="295" t="s">
        <v>16372</v>
      </c>
    </row>
    <row r="2735" spans="1:13" ht="15" customHeight="1" x14ac:dyDescent="0.25">
      <c r="A2735" s="295" t="s">
        <v>9119</v>
      </c>
      <c r="B2735" s="295" t="s">
        <v>9119</v>
      </c>
      <c r="C2735" s="295" t="s">
        <v>9120</v>
      </c>
      <c r="D2735" s="295" t="s">
        <v>9120</v>
      </c>
      <c r="E2735" s="295" t="s">
        <v>9121</v>
      </c>
      <c r="F2735" s="295" t="s">
        <v>9122</v>
      </c>
      <c r="G2735" s="295" t="s">
        <v>168</v>
      </c>
      <c r="H2735" s="295" t="s">
        <v>1589</v>
      </c>
      <c r="I2735" s="295" t="s">
        <v>1714</v>
      </c>
      <c r="J2735" s="295" t="s">
        <v>777</v>
      </c>
      <c r="K2735" s="295" t="s">
        <v>1892</v>
      </c>
      <c r="L2735" s="286">
        <v>6</v>
      </c>
      <c r="M2735" s="295" t="s">
        <v>171</v>
      </c>
    </row>
    <row r="2736" spans="1:13" ht="15" customHeight="1" x14ac:dyDescent="0.25">
      <c r="A2736" s="295" t="s">
        <v>9123</v>
      </c>
      <c r="B2736" s="295" t="s">
        <v>9123</v>
      </c>
      <c r="C2736" s="295" t="s">
        <v>9124</v>
      </c>
      <c r="D2736" s="295" t="s">
        <v>9124</v>
      </c>
      <c r="E2736" s="295" t="s">
        <v>7868</v>
      </c>
      <c r="F2736" s="295" t="s">
        <v>9125</v>
      </c>
      <c r="G2736" s="295" t="s">
        <v>168</v>
      </c>
      <c r="H2736" s="295" t="s">
        <v>1589</v>
      </c>
      <c r="I2736" s="295" t="s">
        <v>1714</v>
      </c>
      <c r="J2736" s="295" t="s">
        <v>777</v>
      </c>
      <c r="K2736" s="295" t="s">
        <v>1892</v>
      </c>
      <c r="L2736" s="286">
        <v>9</v>
      </c>
      <c r="M2736" s="295" t="s">
        <v>171</v>
      </c>
    </row>
    <row r="2737" spans="1:13" ht="15" customHeight="1" x14ac:dyDescent="0.25">
      <c r="A2737" s="295" t="s">
        <v>792</v>
      </c>
      <c r="B2737" s="295" t="s">
        <v>792</v>
      </c>
      <c r="C2737" s="295" t="s">
        <v>793</v>
      </c>
      <c r="D2737" s="295" t="s">
        <v>793</v>
      </c>
      <c r="E2737" s="295" t="s">
        <v>1606</v>
      </c>
      <c r="F2737" s="295" t="s">
        <v>9126</v>
      </c>
      <c r="G2737" s="295" t="s">
        <v>1676</v>
      </c>
      <c r="H2737" s="295" t="s">
        <v>1589</v>
      </c>
      <c r="I2737" s="295" t="s">
        <v>1714</v>
      </c>
      <c r="J2737" s="295" t="s">
        <v>777</v>
      </c>
      <c r="K2737" s="295" t="s">
        <v>1892</v>
      </c>
      <c r="L2737" s="287">
        <v>7</v>
      </c>
      <c r="M2737" s="295" t="s">
        <v>171</v>
      </c>
    </row>
    <row r="2738" spans="1:13" ht="15" customHeight="1" x14ac:dyDescent="0.25">
      <c r="A2738" s="295" t="s">
        <v>9127</v>
      </c>
      <c r="B2738" s="295" t="s">
        <v>9127</v>
      </c>
      <c r="C2738" s="295" t="s">
        <v>9128</v>
      </c>
      <c r="D2738" s="295" t="s">
        <v>9128</v>
      </c>
      <c r="E2738" s="295" t="s">
        <v>1606</v>
      </c>
      <c r="F2738" s="295" t="s">
        <v>9126</v>
      </c>
      <c r="G2738" s="295" t="s">
        <v>1678</v>
      </c>
      <c r="H2738" s="295" t="s">
        <v>1589</v>
      </c>
      <c r="I2738" s="295" t="s">
        <v>1714</v>
      </c>
      <c r="J2738" s="295" t="s">
        <v>777</v>
      </c>
      <c r="K2738" s="295" t="s">
        <v>1892</v>
      </c>
      <c r="L2738" s="286">
        <v>7</v>
      </c>
      <c r="M2738" s="295" t="s">
        <v>171</v>
      </c>
    </row>
    <row r="2739" spans="1:13" ht="15" customHeight="1" x14ac:dyDescent="0.25">
      <c r="A2739" s="295" t="s">
        <v>9129</v>
      </c>
      <c r="B2739" s="295" t="s">
        <v>9129</v>
      </c>
      <c r="C2739" s="295" t="s">
        <v>9130</v>
      </c>
      <c r="D2739" s="295" t="s">
        <v>9130</v>
      </c>
      <c r="E2739" s="295" t="s">
        <v>9131</v>
      </c>
      <c r="F2739" s="295" t="s">
        <v>9132</v>
      </c>
      <c r="G2739" s="295" t="s">
        <v>168</v>
      </c>
      <c r="H2739" s="295" t="s">
        <v>1589</v>
      </c>
      <c r="I2739" s="295" t="s">
        <v>1714</v>
      </c>
      <c r="J2739" s="295" t="s">
        <v>777</v>
      </c>
      <c r="K2739" s="295" t="s">
        <v>1892</v>
      </c>
      <c r="L2739" s="286">
        <v>5</v>
      </c>
      <c r="M2739" s="295" t="s">
        <v>171</v>
      </c>
    </row>
    <row r="2740" spans="1:13" ht="15" customHeight="1" x14ac:dyDescent="0.25">
      <c r="A2740" s="295" t="s">
        <v>9098</v>
      </c>
      <c r="B2740" s="295" t="s">
        <v>9095</v>
      </c>
      <c r="C2740" s="295" t="s">
        <v>9133</v>
      </c>
      <c r="D2740" s="295" t="s">
        <v>9096</v>
      </c>
      <c r="E2740" s="295" t="s">
        <v>9134</v>
      </c>
      <c r="F2740" s="295" t="s">
        <v>9081</v>
      </c>
      <c r="G2740" s="295" t="s">
        <v>168</v>
      </c>
      <c r="H2740" s="295" t="s">
        <v>1632</v>
      </c>
      <c r="I2740" s="295" t="s">
        <v>1714</v>
      </c>
      <c r="J2740" s="295" t="s">
        <v>777</v>
      </c>
      <c r="K2740" s="295" t="s">
        <v>1892</v>
      </c>
      <c r="L2740" s="286">
        <v>2</v>
      </c>
      <c r="M2740" s="295" t="s">
        <v>171</v>
      </c>
    </row>
    <row r="2741" spans="1:13" ht="15" customHeight="1" x14ac:dyDescent="0.25">
      <c r="A2741" s="295" t="s">
        <v>9135</v>
      </c>
      <c r="B2741" s="295" t="s">
        <v>9135</v>
      </c>
      <c r="C2741" s="295" t="s">
        <v>794</v>
      </c>
      <c r="D2741" s="295" t="s">
        <v>794</v>
      </c>
      <c r="E2741" s="295" t="s">
        <v>1696</v>
      </c>
      <c r="F2741" s="295" t="s">
        <v>9136</v>
      </c>
      <c r="G2741" s="295" t="s">
        <v>168</v>
      </c>
      <c r="H2741" s="295" t="s">
        <v>1589</v>
      </c>
      <c r="I2741" s="295" t="s">
        <v>1714</v>
      </c>
      <c r="J2741" s="295" t="s">
        <v>777</v>
      </c>
      <c r="K2741" s="295" t="s">
        <v>1892</v>
      </c>
      <c r="L2741" s="286">
        <v>6</v>
      </c>
      <c r="M2741" s="295" t="s">
        <v>171</v>
      </c>
    </row>
    <row r="2742" spans="1:13" ht="15" customHeight="1" x14ac:dyDescent="0.25">
      <c r="A2742" s="295" t="s">
        <v>9137</v>
      </c>
      <c r="B2742" s="295" t="s">
        <v>9137</v>
      </c>
      <c r="C2742" s="295" t="s">
        <v>9138</v>
      </c>
      <c r="D2742" s="295" t="s">
        <v>9138</v>
      </c>
      <c r="E2742" s="295" t="s">
        <v>9139</v>
      </c>
      <c r="F2742" s="295" t="s">
        <v>9140</v>
      </c>
      <c r="G2742" s="295" t="s">
        <v>168</v>
      </c>
      <c r="H2742" s="295" t="s">
        <v>1589</v>
      </c>
      <c r="I2742" s="295" t="s">
        <v>1714</v>
      </c>
      <c r="J2742" s="295" t="s">
        <v>777</v>
      </c>
      <c r="K2742" s="295" t="s">
        <v>1892</v>
      </c>
      <c r="L2742" s="286">
        <v>5</v>
      </c>
      <c r="M2742" s="295" t="s">
        <v>171</v>
      </c>
    </row>
    <row r="2743" spans="1:13" ht="15" customHeight="1" x14ac:dyDescent="0.25">
      <c r="A2743" s="295" t="s">
        <v>9141</v>
      </c>
      <c r="B2743" s="295" t="s">
        <v>9141</v>
      </c>
      <c r="C2743" s="295" t="s">
        <v>787</v>
      </c>
      <c r="D2743" s="295" t="s">
        <v>787</v>
      </c>
      <c r="E2743" s="295" t="s">
        <v>1606</v>
      </c>
      <c r="F2743" s="295" t="s">
        <v>9142</v>
      </c>
      <c r="G2743" s="295" t="s">
        <v>1594</v>
      </c>
      <c r="H2743" s="295" t="s">
        <v>1589</v>
      </c>
      <c r="I2743" s="295" t="s">
        <v>1714</v>
      </c>
      <c r="J2743" s="295" t="s">
        <v>777</v>
      </c>
      <c r="L2743" s="286">
        <v>6</v>
      </c>
      <c r="M2743" s="295" t="s">
        <v>171</v>
      </c>
    </row>
    <row r="2744" spans="1:13" ht="15" customHeight="1" x14ac:dyDescent="0.25">
      <c r="A2744" s="295" t="s">
        <v>9143</v>
      </c>
      <c r="B2744" s="295" t="s">
        <v>9143</v>
      </c>
      <c r="C2744" s="295" t="s">
        <v>795</v>
      </c>
      <c r="D2744" s="295" t="s">
        <v>795</v>
      </c>
      <c r="E2744" s="295" t="s">
        <v>9144</v>
      </c>
      <c r="F2744" s="295" t="s">
        <v>9145</v>
      </c>
      <c r="G2744" s="295" t="s">
        <v>168</v>
      </c>
      <c r="H2744" s="295" t="s">
        <v>1589</v>
      </c>
      <c r="I2744" s="295" t="s">
        <v>1714</v>
      </c>
      <c r="J2744" s="295" t="s">
        <v>777</v>
      </c>
      <c r="K2744" s="295" t="s">
        <v>1892</v>
      </c>
      <c r="L2744" s="286">
        <v>8</v>
      </c>
      <c r="M2744" s="295" t="s">
        <v>171</v>
      </c>
    </row>
    <row r="2745" spans="1:13" ht="15" customHeight="1" x14ac:dyDescent="0.25">
      <c r="A2745" s="295" t="s">
        <v>796</v>
      </c>
      <c r="B2745" s="295" t="s">
        <v>796</v>
      </c>
      <c r="C2745" s="295" t="s">
        <v>797</v>
      </c>
      <c r="D2745" s="295" t="s">
        <v>797</v>
      </c>
      <c r="E2745" s="295" t="s">
        <v>1779</v>
      </c>
      <c r="F2745" s="295" t="s">
        <v>9146</v>
      </c>
      <c r="G2745" s="295" t="s">
        <v>168</v>
      </c>
      <c r="H2745" s="295" t="s">
        <v>1589</v>
      </c>
      <c r="I2745" s="295" t="s">
        <v>1714</v>
      </c>
      <c r="J2745" s="295" t="s">
        <v>777</v>
      </c>
      <c r="K2745" s="295" t="s">
        <v>1892</v>
      </c>
      <c r="L2745" s="286">
        <v>1</v>
      </c>
      <c r="M2745" s="295" t="s">
        <v>171</v>
      </c>
    </row>
    <row r="2746" spans="1:13" ht="15" customHeight="1" x14ac:dyDescent="0.25">
      <c r="A2746" s="295" t="s">
        <v>9147</v>
      </c>
      <c r="B2746" s="295" t="s">
        <v>9147</v>
      </c>
      <c r="C2746" s="295" t="s">
        <v>9148</v>
      </c>
      <c r="D2746" s="295" t="s">
        <v>9148</v>
      </c>
      <c r="E2746" s="295" t="s">
        <v>9073</v>
      </c>
      <c r="F2746" s="295" t="s">
        <v>9149</v>
      </c>
      <c r="G2746" s="295" t="s">
        <v>168</v>
      </c>
      <c r="H2746" s="295" t="s">
        <v>1589</v>
      </c>
      <c r="I2746" s="295" t="s">
        <v>1714</v>
      </c>
      <c r="J2746" s="295" t="s">
        <v>777</v>
      </c>
      <c r="K2746" s="295" t="s">
        <v>1892</v>
      </c>
      <c r="L2746" s="286">
        <v>1</v>
      </c>
      <c r="M2746" s="295" t="s">
        <v>171</v>
      </c>
    </row>
    <row r="2747" spans="1:13" ht="15" customHeight="1" x14ac:dyDescent="0.25">
      <c r="A2747" s="295" t="s">
        <v>9150</v>
      </c>
      <c r="B2747" s="295" t="s">
        <v>9150</v>
      </c>
      <c r="C2747" s="295" t="s">
        <v>9151</v>
      </c>
      <c r="D2747" s="295" t="s">
        <v>9151</v>
      </c>
      <c r="E2747" s="295" t="s">
        <v>9073</v>
      </c>
      <c r="F2747" s="295" t="s">
        <v>9152</v>
      </c>
      <c r="G2747" s="295" t="s">
        <v>168</v>
      </c>
      <c r="H2747" s="295" t="s">
        <v>1589</v>
      </c>
      <c r="I2747" s="295" t="s">
        <v>1714</v>
      </c>
      <c r="J2747" s="295" t="s">
        <v>777</v>
      </c>
      <c r="K2747" s="295" t="s">
        <v>1892</v>
      </c>
      <c r="L2747" s="286">
        <v>0</v>
      </c>
      <c r="M2747" s="295" t="s">
        <v>16372</v>
      </c>
    </row>
    <row r="2748" spans="1:13" ht="15" customHeight="1" x14ac:dyDescent="0.25">
      <c r="A2748" s="295" t="s">
        <v>782</v>
      </c>
      <c r="B2748" s="295" t="s">
        <v>782</v>
      </c>
      <c r="C2748" s="295" t="s">
        <v>783</v>
      </c>
      <c r="D2748" s="295" t="s">
        <v>783</v>
      </c>
      <c r="E2748" s="295" t="s">
        <v>1606</v>
      </c>
      <c r="F2748" s="295" t="s">
        <v>9153</v>
      </c>
      <c r="G2748" s="295" t="s">
        <v>1676</v>
      </c>
      <c r="H2748" s="295" t="s">
        <v>1589</v>
      </c>
      <c r="I2748" s="295" t="s">
        <v>1590</v>
      </c>
      <c r="J2748" s="295" t="s">
        <v>359</v>
      </c>
      <c r="K2748" s="295" t="s">
        <v>2253</v>
      </c>
      <c r="L2748" s="287">
        <v>8</v>
      </c>
      <c r="M2748" s="295" t="s">
        <v>171</v>
      </c>
    </row>
    <row r="2749" spans="1:13" ht="15" customHeight="1" x14ac:dyDescent="0.25">
      <c r="A2749" s="295" t="s">
        <v>9154</v>
      </c>
      <c r="B2749" s="295" t="s">
        <v>9154</v>
      </c>
      <c r="C2749" s="295" t="s">
        <v>9155</v>
      </c>
      <c r="D2749" s="295" t="s">
        <v>9155</v>
      </c>
      <c r="E2749" s="295" t="s">
        <v>9156</v>
      </c>
      <c r="F2749" s="295" t="s">
        <v>9153</v>
      </c>
      <c r="G2749" s="295" t="s">
        <v>1678</v>
      </c>
      <c r="H2749" s="295" t="s">
        <v>1589</v>
      </c>
      <c r="I2749" s="295" t="s">
        <v>1590</v>
      </c>
      <c r="J2749" s="295" t="s">
        <v>359</v>
      </c>
      <c r="K2749" s="295" t="s">
        <v>2253</v>
      </c>
      <c r="L2749" s="286">
        <v>8</v>
      </c>
      <c r="M2749" s="295" t="s">
        <v>171</v>
      </c>
    </row>
    <row r="2750" spans="1:13" ht="15" customHeight="1" x14ac:dyDescent="0.25">
      <c r="A2750" s="295" t="s">
        <v>9157</v>
      </c>
      <c r="B2750" s="295" t="s">
        <v>9157</v>
      </c>
      <c r="C2750" s="295" t="s">
        <v>9158</v>
      </c>
      <c r="D2750" s="295" t="s">
        <v>9158</v>
      </c>
      <c r="E2750" s="295" t="s">
        <v>1606</v>
      </c>
      <c r="F2750" s="295" t="s">
        <v>9159</v>
      </c>
      <c r="G2750" s="295" t="s">
        <v>1594</v>
      </c>
      <c r="H2750" s="295" t="s">
        <v>1589</v>
      </c>
      <c r="I2750" s="295" t="s">
        <v>1590</v>
      </c>
      <c r="J2750" s="295" t="s">
        <v>359</v>
      </c>
      <c r="L2750" s="286">
        <v>5</v>
      </c>
      <c r="M2750" s="295" t="s">
        <v>171</v>
      </c>
    </row>
    <row r="2751" spans="1:13" ht="15" customHeight="1" x14ac:dyDescent="0.25">
      <c r="A2751" s="295" t="s">
        <v>9160</v>
      </c>
      <c r="B2751" s="295" t="s">
        <v>9160</v>
      </c>
      <c r="C2751" s="295" t="s">
        <v>9161</v>
      </c>
      <c r="D2751" s="295" t="s">
        <v>9161</v>
      </c>
      <c r="E2751" s="295" t="s">
        <v>1606</v>
      </c>
      <c r="F2751" s="295" t="s">
        <v>9162</v>
      </c>
      <c r="G2751" s="295" t="s">
        <v>168</v>
      </c>
      <c r="H2751" s="295" t="s">
        <v>1589</v>
      </c>
      <c r="I2751" s="295" t="s">
        <v>1590</v>
      </c>
      <c r="J2751" s="295" t="s">
        <v>359</v>
      </c>
      <c r="K2751" s="295" t="s">
        <v>1325</v>
      </c>
      <c r="L2751" s="286">
        <v>2</v>
      </c>
      <c r="M2751" s="295" t="s">
        <v>171</v>
      </c>
    </row>
    <row r="2752" spans="1:13" ht="15" customHeight="1" x14ac:dyDescent="0.25">
      <c r="A2752" s="295" t="s">
        <v>9163</v>
      </c>
      <c r="B2752" s="295" t="s">
        <v>9163</v>
      </c>
      <c r="C2752" s="295" t="s">
        <v>9164</v>
      </c>
      <c r="D2752" s="295" t="s">
        <v>9164</v>
      </c>
      <c r="E2752" s="295" t="s">
        <v>9165</v>
      </c>
      <c r="F2752" s="295" t="s">
        <v>6149</v>
      </c>
      <c r="G2752" s="295" t="s">
        <v>168</v>
      </c>
      <c r="H2752" s="295" t="s">
        <v>1589</v>
      </c>
      <c r="I2752" s="295" t="s">
        <v>1598</v>
      </c>
      <c r="J2752" s="295" t="s">
        <v>9166</v>
      </c>
      <c r="K2752" s="295" t="s">
        <v>1603</v>
      </c>
      <c r="L2752" s="286">
        <v>9</v>
      </c>
      <c r="M2752" s="295" t="s">
        <v>171</v>
      </c>
    </row>
    <row r="2753" spans="1:13" ht="15" customHeight="1" x14ac:dyDescent="0.25">
      <c r="A2753" s="295" t="s">
        <v>9167</v>
      </c>
      <c r="B2753" s="295" t="s">
        <v>9167</v>
      </c>
      <c r="C2753" s="295" t="s">
        <v>9168</v>
      </c>
      <c r="D2753" s="295" t="s">
        <v>9168</v>
      </c>
      <c r="E2753" s="295" t="s">
        <v>1606</v>
      </c>
      <c r="F2753" s="295" t="s">
        <v>9169</v>
      </c>
      <c r="G2753" s="295" t="s">
        <v>1594</v>
      </c>
      <c r="H2753" s="295" t="s">
        <v>1589</v>
      </c>
      <c r="I2753" s="295" t="s">
        <v>1598</v>
      </c>
      <c r="J2753" s="295" t="s">
        <v>9166</v>
      </c>
      <c r="L2753" s="286">
        <v>9</v>
      </c>
      <c r="M2753" s="295" t="s">
        <v>171</v>
      </c>
    </row>
    <row r="2754" spans="1:13" ht="15" customHeight="1" x14ac:dyDescent="0.25">
      <c r="A2754" s="295" t="s">
        <v>9170</v>
      </c>
      <c r="B2754" s="295" t="s">
        <v>9170</v>
      </c>
      <c r="C2754" s="295" t="s">
        <v>9171</v>
      </c>
      <c r="D2754" s="295" t="s">
        <v>9171</v>
      </c>
      <c r="E2754" s="295" t="s">
        <v>1606</v>
      </c>
      <c r="F2754" s="295" t="s">
        <v>9172</v>
      </c>
      <c r="G2754" s="295" t="s">
        <v>168</v>
      </c>
      <c r="H2754" s="295" t="s">
        <v>1589</v>
      </c>
      <c r="I2754" s="295" t="s">
        <v>1598</v>
      </c>
      <c r="J2754" s="295" t="s">
        <v>214</v>
      </c>
      <c r="K2754" s="295" t="s">
        <v>1230</v>
      </c>
      <c r="L2754" s="286">
        <v>5</v>
      </c>
      <c r="M2754" s="295" t="s">
        <v>171</v>
      </c>
    </row>
    <row r="2755" spans="1:13" ht="15" customHeight="1" x14ac:dyDescent="0.25">
      <c r="A2755" s="295" t="s">
        <v>9173</v>
      </c>
      <c r="B2755" s="295" t="s">
        <v>9174</v>
      </c>
      <c r="C2755" s="295" t="s">
        <v>9175</v>
      </c>
      <c r="D2755" s="295" t="s">
        <v>9176</v>
      </c>
      <c r="E2755" s="295" t="s">
        <v>9177</v>
      </c>
      <c r="F2755" s="295" t="s">
        <v>9178</v>
      </c>
      <c r="G2755" s="295" t="s">
        <v>168</v>
      </c>
      <c r="H2755" s="295" t="s">
        <v>1632</v>
      </c>
      <c r="I2755" s="295" t="s">
        <v>1598</v>
      </c>
      <c r="J2755" s="295" t="s">
        <v>214</v>
      </c>
      <c r="K2755" s="295" t="s">
        <v>2253</v>
      </c>
      <c r="L2755" s="287">
        <v>8</v>
      </c>
      <c r="M2755" s="295" t="s">
        <v>171</v>
      </c>
    </row>
    <row r="2756" spans="1:13" ht="15" customHeight="1" x14ac:dyDescent="0.25">
      <c r="A2756" s="295" t="s">
        <v>9179</v>
      </c>
      <c r="B2756" s="295" t="s">
        <v>9179</v>
      </c>
      <c r="C2756" s="295" t="s">
        <v>9180</v>
      </c>
      <c r="D2756" s="295" t="s">
        <v>9180</v>
      </c>
      <c r="E2756" s="295" t="s">
        <v>1606</v>
      </c>
      <c r="F2756" s="295" t="s">
        <v>9181</v>
      </c>
      <c r="G2756" s="295" t="s">
        <v>168</v>
      </c>
      <c r="H2756" s="295" t="s">
        <v>1589</v>
      </c>
      <c r="I2756" s="295" t="s">
        <v>1598</v>
      </c>
      <c r="J2756" s="295" t="s">
        <v>214</v>
      </c>
      <c r="K2756" s="295" t="s">
        <v>1230</v>
      </c>
      <c r="L2756" s="286">
        <v>6</v>
      </c>
      <c r="M2756" s="295" t="s">
        <v>171</v>
      </c>
    </row>
    <row r="2757" spans="1:13" ht="15" customHeight="1" x14ac:dyDescent="0.25">
      <c r="A2757" s="295" t="s">
        <v>9182</v>
      </c>
      <c r="B2757" s="295" t="s">
        <v>9182</v>
      </c>
      <c r="C2757" s="295" t="s">
        <v>9183</v>
      </c>
      <c r="D2757" s="295" t="s">
        <v>9183</v>
      </c>
      <c r="E2757" s="295" t="s">
        <v>9184</v>
      </c>
      <c r="F2757" s="295" t="s">
        <v>9185</v>
      </c>
      <c r="G2757" s="295" t="s">
        <v>168</v>
      </c>
      <c r="H2757" s="295" t="s">
        <v>1589</v>
      </c>
      <c r="I2757" s="295" t="s">
        <v>1598</v>
      </c>
      <c r="J2757" s="295" t="s">
        <v>214</v>
      </c>
      <c r="K2757" s="295" t="s">
        <v>1230</v>
      </c>
      <c r="L2757" s="286">
        <v>10</v>
      </c>
      <c r="M2757" s="295" t="s">
        <v>171</v>
      </c>
    </row>
    <row r="2758" spans="1:13" ht="15" customHeight="1" x14ac:dyDescent="0.25">
      <c r="A2758" s="295" t="s">
        <v>9186</v>
      </c>
      <c r="B2758" s="295" t="s">
        <v>9186</v>
      </c>
      <c r="C2758" s="295" t="s">
        <v>9187</v>
      </c>
      <c r="D2758" s="295" t="s">
        <v>9187</v>
      </c>
      <c r="E2758" s="295" t="s">
        <v>1606</v>
      </c>
      <c r="F2758" s="295" t="s">
        <v>9188</v>
      </c>
      <c r="G2758" s="295" t="s">
        <v>1594</v>
      </c>
      <c r="H2758" s="295" t="s">
        <v>1589</v>
      </c>
      <c r="I2758" s="295" t="s">
        <v>1598</v>
      </c>
      <c r="J2758" s="295" t="s">
        <v>214</v>
      </c>
      <c r="L2758" s="286">
        <v>6</v>
      </c>
      <c r="M2758" s="295" t="s">
        <v>171</v>
      </c>
    </row>
    <row r="2759" spans="1:13" ht="15" customHeight="1" x14ac:dyDescent="0.25">
      <c r="A2759" s="295" t="s">
        <v>9189</v>
      </c>
      <c r="B2759" s="295" t="s">
        <v>9189</v>
      </c>
      <c r="C2759" s="295" t="s">
        <v>9190</v>
      </c>
      <c r="D2759" s="295" t="s">
        <v>9190</v>
      </c>
      <c r="E2759" s="295" t="s">
        <v>5416</v>
      </c>
      <c r="F2759" s="295" t="s">
        <v>9191</v>
      </c>
      <c r="G2759" s="295" t="s">
        <v>168</v>
      </c>
      <c r="H2759" s="295" t="s">
        <v>1589</v>
      </c>
      <c r="I2759" s="295" t="s">
        <v>1598</v>
      </c>
      <c r="J2759" s="295" t="s">
        <v>836</v>
      </c>
      <c r="K2759" s="295" t="s">
        <v>1603</v>
      </c>
      <c r="L2759" s="286">
        <v>0</v>
      </c>
      <c r="M2759" s="295" t="s">
        <v>16372</v>
      </c>
    </row>
    <row r="2760" spans="1:13" ht="15" customHeight="1" x14ac:dyDescent="0.25">
      <c r="A2760" s="295" t="s">
        <v>9192</v>
      </c>
      <c r="B2760" s="295" t="s">
        <v>9192</v>
      </c>
      <c r="C2760" s="295" t="s">
        <v>9193</v>
      </c>
      <c r="D2760" s="295" t="s">
        <v>9193</v>
      </c>
      <c r="E2760" s="295" t="s">
        <v>9194</v>
      </c>
      <c r="F2760" s="295" t="s">
        <v>9195</v>
      </c>
      <c r="G2760" s="295" t="s">
        <v>1594</v>
      </c>
      <c r="H2760" s="295" t="s">
        <v>1589</v>
      </c>
      <c r="I2760" s="295" t="s">
        <v>1598</v>
      </c>
      <c r="J2760" s="295" t="s">
        <v>836</v>
      </c>
      <c r="L2760" s="286">
        <v>0</v>
      </c>
      <c r="M2760" s="295" t="s">
        <v>16372</v>
      </c>
    </row>
    <row r="2761" spans="1:13" ht="15" customHeight="1" x14ac:dyDescent="0.25">
      <c r="A2761" s="295" t="s">
        <v>9196</v>
      </c>
      <c r="B2761" s="295" t="s">
        <v>9196</v>
      </c>
      <c r="C2761" s="295" t="s">
        <v>9197</v>
      </c>
      <c r="D2761" s="295" t="s">
        <v>9197</v>
      </c>
      <c r="E2761" s="295" t="s">
        <v>5416</v>
      </c>
      <c r="F2761" s="295" t="s">
        <v>9198</v>
      </c>
      <c r="G2761" s="295" t="s">
        <v>168</v>
      </c>
      <c r="H2761" s="295" t="s">
        <v>1589</v>
      </c>
      <c r="I2761" s="295" t="s">
        <v>1598</v>
      </c>
      <c r="J2761" s="295" t="s">
        <v>836</v>
      </c>
      <c r="K2761" s="295" t="s">
        <v>1603</v>
      </c>
      <c r="L2761" s="286">
        <v>0</v>
      </c>
      <c r="M2761" s="295" t="s">
        <v>16372</v>
      </c>
    </row>
    <row r="2762" spans="1:13" ht="15" customHeight="1" x14ac:dyDescent="0.25">
      <c r="A2762" s="295" t="s">
        <v>9199</v>
      </c>
      <c r="B2762" s="295" t="s">
        <v>9199</v>
      </c>
      <c r="C2762" s="295" t="s">
        <v>9200</v>
      </c>
      <c r="D2762" s="295" t="s">
        <v>9200</v>
      </c>
      <c r="E2762" s="295" t="s">
        <v>9201</v>
      </c>
      <c r="F2762" s="295" t="s">
        <v>9202</v>
      </c>
      <c r="G2762" s="295" t="s">
        <v>168</v>
      </c>
      <c r="H2762" s="295" t="s">
        <v>1589</v>
      </c>
      <c r="I2762" s="295" t="s">
        <v>1598</v>
      </c>
      <c r="J2762" s="295" t="s">
        <v>570</v>
      </c>
      <c r="K2762" s="295" t="s">
        <v>1603</v>
      </c>
      <c r="L2762" s="286">
        <v>0</v>
      </c>
      <c r="M2762" s="295" t="s">
        <v>16372</v>
      </c>
    </row>
    <row r="2763" spans="1:13" ht="15" customHeight="1" x14ac:dyDescent="0.25">
      <c r="A2763" s="295" t="s">
        <v>9203</v>
      </c>
      <c r="B2763" s="295" t="s">
        <v>9203</v>
      </c>
      <c r="C2763" s="295" t="s">
        <v>9204</v>
      </c>
      <c r="D2763" s="295" t="s">
        <v>9204</v>
      </c>
      <c r="E2763" s="295" t="s">
        <v>1606</v>
      </c>
      <c r="F2763" s="295" t="s">
        <v>9205</v>
      </c>
      <c r="G2763" s="295" t="s">
        <v>1594</v>
      </c>
      <c r="H2763" s="295" t="s">
        <v>1589</v>
      </c>
      <c r="I2763" s="295" t="s">
        <v>1598</v>
      </c>
      <c r="J2763" s="295" t="s">
        <v>570</v>
      </c>
      <c r="L2763" s="286">
        <v>0</v>
      </c>
      <c r="M2763" s="295" t="s">
        <v>16372</v>
      </c>
    </row>
    <row r="2764" spans="1:13" ht="15" customHeight="1" x14ac:dyDescent="0.25">
      <c r="A2764" s="295" t="s">
        <v>3333</v>
      </c>
      <c r="B2764" s="295" t="s">
        <v>306</v>
      </c>
      <c r="C2764" s="295" t="s">
        <v>9206</v>
      </c>
      <c r="D2764" s="295" t="s">
        <v>307</v>
      </c>
      <c r="E2764" s="295" t="s">
        <v>9207</v>
      </c>
      <c r="F2764" s="295" t="s">
        <v>3332</v>
      </c>
      <c r="G2764" s="295" t="s">
        <v>168</v>
      </c>
      <c r="H2764" s="295" t="s">
        <v>1632</v>
      </c>
      <c r="I2764" s="295" t="s">
        <v>1598</v>
      </c>
      <c r="J2764" s="295" t="s">
        <v>3189</v>
      </c>
      <c r="K2764" s="295" t="s">
        <v>1603</v>
      </c>
      <c r="L2764" s="286">
        <v>0</v>
      </c>
      <c r="M2764" s="295" t="s">
        <v>16372</v>
      </c>
    </row>
    <row r="2765" spans="1:13" ht="15" customHeight="1" x14ac:dyDescent="0.25">
      <c r="A2765" s="295" t="s">
        <v>3338</v>
      </c>
      <c r="B2765" s="295" t="s">
        <v>3334</v>
      </c>
      <c r="C2765" s="295" t="s">
        <v>9208</v>
      </c>
      <c r="D2765" s="295" t="s">
        <v>3335</v>
      </c>
      <c r="E2765" s="295" t="s">
        <v>1906</v>
      </c>
      <c r="F2765" s="295" t="s">
        <v>9209</v>
      </c>
      <c r="G2765" s="295" t="s">
        <v>1594</v>
      </c>
      <c r="H2765" s="295" t="s">
        <v>1632</v>
      </c>
      <c r="I2765" s="295" t="s">
        <v>1598</v>
      </c>
      <c r="J2765" s="295" t="s">
        <v>3189</v>
      </c>
      <c r="L2765" s="286">
        <v>0</v>
      </c>
      <c r="M2765" s="295" t="s">
        <v>16372</v>
      </c>
    </row>
    <row r="2766" spans="1:13" ht="15" customHeight="1" x14ac:dyDescent="0.25">
      <c r="A2766" s="295" t="s">
        <v>9210</v>
      </c>
      <c r="B2766" s="295" t="s">
        <v>9210</v>
      </c>
      <c r="C2766" s="295" t="s">
        <v>9211</v>
      </c>
      <c r="D2766" s="295" t="s">
        <v>9211</v>
      </c>
      <c r="E2766" s="295" t="s">
        <v>9212</v>
      </c>
      <c r="F2766" s="295" t="s">
        <v>9213</v>
      </c>
      <c r="G2766" s="295" t="s">
        <v>168</v>
      </c>
      <c r="H2766" s="295" t="s">
        <v>1589</v>
      </c>
      <c r="I2766" s="295" t="s">
        <v>1598</v>
      </c>
      <c r="J2766" s="295" t="s">
        <v>173</v>
      </c>
      <c r="K2766" s="295" t="s">
        <v>1325</v>
      </c>
      <c r="L2766" s="286">
        <v>0</v>
      </c>
      <c r="M2766" s="295" t="s">
        <v>16372</v>
      </c>
    </row>
    <row r="2767" spans="1:13" ht="15" customHeight="1" x14ac:dyDescent="0.25">
      <c r="A2767" s="295" t="s">
        <v>9214</v>
      </c>
      <c r="B2767" s="295" t="s">
        <v>9214</v>
      </c>
      <c r="C2767" s="295" t="s">
        <v>9215</v>
      </c>
      <c r="D2767" s="295" t="s">
        <v>9215</v>
      </c>
      <c r="E2767" s="295" t="s">
        <v>9216</v>
      </c>
      <c r="F2767" s="295" t="s">
        <v>9217</v>
      </c>
      <c r="G2767" s="295" t="s">
        <v>168</v>
      </c>
      <c r="H2767" s="295" t="s">
        <v>1589</v>
      </c>
      <c r="I2767" s="295" t="s">
        <v>1598</v>
      </c>
      <c r="J2767" s="295" t="s">
        <v>855</v>
      </c>
      <c r="K2767" s="295" t="s">
        <v>1230</v>
      </c>
      <c r="L2767" s="286">
        <v>0</v>
      </c>
      <c r="M2767" s="295" t="s">
        <v>16372</v>
      </c>
    </row>
    <row r="2768" spans="1:13" ht="15" customHeight="1" x14ac:dyDescent="0.25">
      <c r="A2768" s="295" t="s">
        <v>9218</v>
      </c>
      <c r="B2768" s="295" t="s">
        <v>9218</v>
      </c>
      <c r="C2768" s="295" t="s">
        <v>9219</v>
      </c>
      <c r="D2768" s="295" t="s">
        <v>9219</v>
      </c>
      <c r="E2768" s="295" t="s">
        <v>9216</v>
      </c>
      <c r="F2768" s="295" t="s">
        <v>9220</v>
      </c>
      <c r="G2768" s="295" t="s">
        <v>1594</v>
      </c>
      <c r="H2768" s="295" t="s">
        <v>1589</v>
      </c>
      <c r="I2768" s="295" t="s">
        <v>1598</v>
      </c>
      <c r="J2768" s="295" t="s">
        <v>855</v>
      </c>
      <c r="K2768" s="295" t="s">
        <v>1230</v>
      </c>
      <c r="L2768" s="286">
        <v>0</v>
      </c>
      <c r="M2768" s="295" t="s">
        <v>16372</v>
      </c>
    </row>
    <row r="2769" spans="1:13" ht="15" customHeight="1" x14ac:dyDescent="0.25">
      <c r="A2769" s="295" t="s">
        <v>9221</v>
      </c>
      <c r="B2769" s="295" t="s">
        <v>9221</v>
      </c>
      <c r="C2769" s="295" t="s">
        <v>9222</v>
      </c>
      <c r="D2769" s="295" t="s">
        <v>9222</v>
      </c>
      <c r="E2769" s="295" t="s">
        <v>9223</v>
      </c>
      <c r="F2769" s="295" t="s">
        <v>9224</v>
      </c>
      <c r="G2769" s="295" t="s">
        <v>168</v>
      </c>
      <c r="H2769" s="295" t="s">
        <v>1589</v>
      </c>
      <c r="I2769" s="295" t="s">
        <v>1598</v>
      </c>
      <c r="J2769" s="295" t="s">
        <v>1231</v>
      </c>
      <c r="K2769" s="295" t="s">
        <v>1603</v>
      </c>
      <c r="L2769" s="286">
        <v>8</v>
      </c>
      <c r="M2769" s="295" t="s">
        <v>171</v>
      </c>
    </row>
    <row r="2770" spans="1:13" ht="15" customHeight="1" x14ac:dyDescent="0.25">
      <c r="A2770" s="295" t="s">
        <v>9226</v>
      </c>
      <c r="B2770" s="295" t="s">
        <v>9226</v>
      </c>
      <c r="C2770" s="295" t="s">
        <v>9227</v>
      </c>
      <c r="D2770" s="295" t="s">
        <v>9227</v>
      </c>
      <c r="E2770" s="295" t="s">
        <v>9228</v>
      </c>
      <c r="F2770" s="295" t="s">
        <v>9229</v>
      </c>
      <c r="G2770" s="295" t="s">
        <v>1594</v>
      </c>
      <c r="H2770" s="295" t="s">
        <v>1589</v>
      </c>
      <c r="I2770" s="295" t="s">
        <v>1598</v>
      </c>
      <c r="J2770" s="295" t="s">
        <v>1231</v>
      </c>
      <c r="L2770" s="286">
        <v>8</v>
      </c>
      <c r="M2770" s="295" t="s">
        <v>171</v>
      </c>
    </row>
    <row r="2771" spans="1:13" ht="15" customHeight="1" x14ac:dyDescent="0.25">
      <c r="A2771" s="295" t="s">
        <v>9225</v>
      </c>
      <c r="B2771" s="295" t="s">
        <v>9221</v>
      </c>
      <c r="C2771" s="295" t="s">
        <v>9230</v>
      </c>
      <c r="D2771" s="295" t="s">
        <v>9222</v>
      </c>
      <c r="E2771" s="295" t="s">
        <v>9231</v>
      </c>
      <c r="F2771" s="295" t="s">
        <v>9224</v>
      </c>
      <c r="G2771" s="295" t="s">
        <v>168</v>
      </c>
      <c r="H2771" s="295" t="s">
        <v>1632</v>
      </c>
      <c r="I2771" s="295" t="s">
        <v>1598</v>
      </c>
      <c r="J2771" s="295" t="s">
        <v>1231</v>
      </c>
      <c r="K2771" s="295" t="s">
        <v>1603</v>
      </c>
      <c r="L2771" s="286">
        <v>8</v>
      </c>
      <c r="M2771" s="295" t="s">
        <v>171</v>
      </c>
    </row>
    <row r="2772" spans="1:13" ht="15" customHeight="1" x14ac:dyDescent="0.25">
      <c r="A2772" s="295" t="s">
        <v>9232</v>
      </c>
      <c r="B2772" s="295" t="s">
        <v>9232</v>
      </c>
      <c r="C2772" s="295" t="s">
        <v>9233</v>
      </c>
      <c r="D2772" s="295" t="s">
        <v>9233</v>
      </c>
      <c r="E2772" s="295" t="s">
        <v>9234</v>
      </c>
      <c r="F2772" s="295" t="s">
        <v>9235</v>
      </c>
      <c r="G2772" s="295" t="s">
        <v>168</v>
      </c>
      <c r="H2772" s="295" t="s">
        <v>1589</v>
      </c>
      <c r="I2772" s="295" t="s">
        <v>1598</v>
      </c>
      <c r="J2772" s="295" t="s">
        <v>177</v>
      </c>
      <c r="K2772" s="295" t="s">
        <v>1603</v>
      </c>
      <c r="L2772" s="286">
        <v>3</v>
      </c>
      <c r="M2772" s="295" t="s">
        <v>171</v>
      </c>
    </row>
    <row r="2773" spans="1:13" ht="15" customHeight="1" x14ac:dyDescent="0.25">
      <c r="A2773" s="295" t="s">
        <v>9236</v>
      </c>
      <c r="B2773" s="295" t="s">
        <v>9236</v>
      </c>
      <c r="C2773" s="295" t="s">
        <v>9237</v>
      </c>
      <c r="D2773" s="295" t="s">
        <v>9237</v>
      </c>
      <c r="E2773" s="295" t="s">
        <v>4653</v>
      </c>
      <c r="F2773" s="295" t="s">
        <v>9238</v>
      </c>
      <c r="G2773" s="295" t="s">
        <v>168</v>
      </c>
      <c r="H2773" s="295" t="s">
        <v>1589</v>
      </c>
      <c r="I2773" s="295" t="s">
        <v>1598</v>
      </c>
      <c r="J2773" s="295" t="s">
        <v>177</v>
      </c>
      <c r="K2773" s="295" t="s">
        <v>1603</v>
      </c>
      <c r="L2773" s="286">
        <v>2</v>
      </c>
      <c r="M2773" s="295" t="s">
        <v>171</v>
      </c>
    </row>
    <row r="2774" spans="1:13" ht="15" customHeight="1" x14ac:dyDescent="0.25">
      <c r="A2774" s="295" t="s">
        <v>9239</v>
      </c>
      <c r="B2774" s="295" t="s">
        <v>9239</v>
      </c>
      <c r="C2774" s="295" t="s">
        <v>9240</v>
      </c>
      <c r="D2774" s="295" t="s">
        <v>9240</v>
      </c>
      <c r="E2774" s="295" t="s">
        <v>3608</v>
      </c>
      <c r="F2774" s="295" t="s">
        <v>9241</v>
      </c>
      <c r="G2774" s="295" t="s">
        <v>1594</v>
      </c>
      <c r="H2774" s="295" t="s">
        <v>1589</v>
      </c>
      <c r="I2774" s="295" t="s">
        <v>1598</v>
      </c>
      <c r="J2774" s="295" t="s">
        <v>177</v>
      </c>
      <c r="L2774" s="286">
        <v>3</v>
      </c>
      <c r="M2774" s="295" t="s">
        <v>171</v>
      </c>
    </row>
    <row r="2775" spans="1:13" ht="15" customHeight="1" x14ac:dyDescent="0.25">
      <c r="A2775" s="295" t="s">
        <v>9242</v>
      </c>
      <c r="B2775" s="295" t="s">
        <v>9242</v>
      </c>
      <c r="C2775" s="295" t="s">
        <v>9243</v>
      </c>
      <c r="D2775" s="295" t="s">
        <v>9243</v>
      </c>
      <c r="E2775" s="295" t="s">
        <v>6085</v>
      </c>
      <c r="F2775" s="295" t="s">
        <v>9244</v>
      </c>
      <c r="G2775" s="295" t="s">
        <v>168</v>
      </c>
      <c r="H2775" s="295" t="s">
        <v>1589</v>
      </c>
      <c r="I2775" s="295" t="s">
        <v>1598</v>
      </c>
      <c r="J2775" s="295" t="s">
        <v>177</v>
      </c>
      <c r="K2775" s="295" t="s">
        <v>1603</v>
      </c>
      <c r="L2775" s="286">
        <v>6</v>
      </c>
      <c r="M2775" s="295" t="s">
        <v>171</v>
      </c>
    </row>
    <row r="2776" spans="1:13" ht="15" customHeight="1" x14ac:dyDescent="0.25">
      <c r="A2776" s="295" t="s">
        <v>3634</v>
      </c>
      <c r="B2776" s="295" t="s">
        <v>3632</v>
      </c>
      <c r="C2776" s="295" t="s">
        <v>9245</v>
      </c>
      <c r="D2776" s="295" t="s">
        <v>3633</v>
      </c>
      <c r="E2776" s="295" t="s">
        <v>1606</v>
      </c>
      <c r="F2776" s="295" t="s">
        <v>3631</v>
      </c>
      <c r="G2776" s="295" t="s">
        <v>168</v>
      </c>
      <c r="H2776" s="295" t="s">
        <v>1632</v>
      </c>
      <c r="I2776" s="295" t="s">
        <v>1598</v>
      </c>
      <c r="J2776" s="295" t="s">
        <v>177</v>
      </c>
      <c r="K2776" s="295" t="s">
        <v>1603</v>
      </c>
      <c r="L2776" s="286">
        <v>10</v>
      </c>
      <c r="M2776" s="295" t="s">
        <v>171</v>
      </c>
    </row>
    <row r="2777" spans="1:13" ht="15" customHeight="1" x14ac:dyDescent="0.25">
      <c r="A2777" s="295" t="s">
        <v>3638</v>
      </c>
      <c r="B2777" s="295" t="s">
        <v>3635</v>
      </c>
      <c r="C2777" s="295" t="s">
        <v>9246</v>
      </c>
      <c r="D2777" s="295" t="s">
        <v>3636</v>
      </c>
      <c r="E2777" s="295" t="s">
        <v>1606</v>
      </c>
      <c r="F2777" s="295" t="s">
        <v>9247</v>
      </c>
      <c r="G2777" s="295" t="s">
        <v>1594</v>
      </c>
      <c r="H2777" s="295" t="s">
        <v>1632</v>
      </c>
      <c r="I2777" s="295" t="s">
        <v>1598</v>
      </c>
      <c r="J2777" s="295" t="s">
        <v>177</v>
      </c>
      <c r="L2777" s="286">
        <v>10</v>
      </c>
      <c r="M2777" s="295" t="s">
        <v>171</v>
      </c>
    </row>
    <row r="2778" spans="1:13" ht="15" customHeight="1" x14ac:dyDescent="0.25">
      <c r="A2778" s="295" t="s">
        <v>9248</v>
      </c>
      <c r="B2778" s="295" t="s">
        <v>9248</v>
      </c>
      <c r="C2778" s="295" t="s">
        <v>9249</v>
      </c>
      <c r="D2778" s="295" t="s">
        <v>9249</v>
      </c>
      <c r="E2778" s="295" t="s">
        <v>9250</v>
      </c>
      <c r="F2778" s="295" t="s">
        <v>9251</v>
      </c>
      <c r="G2778" s="295" t="s">
        <v>1594</v>
      </c>
      <c r="H2778" s="295" t="s">
        <v>1589</v>
      </c>
      <c r="I2778" s="295" t="s">
        <v>1598</v>
      </c>
      <c r="J2778" s="295" t="s">
        <v>179</v>
      </c>
      <c r="L2778" s="286">
        <v>0</v>
      </c>
      <c r="M2778" s="295" t="s">
        <v>16372</v>
      </c>
    </row>
    <row r="2779" spans="1:13" ht="15" customHeight="1" x14ac:dyDescent="0.25">
      <c r="A2779" s="295" t="s">
        <v>9252</v>
      </c>
      <c r="B2779" s="295" t="s">
        <v>9252</v>
      </c>
      <c r="C2779" s="295" t="s">
        <v>9253</v>
      </c>
      <c r="D2779" s="295" t="s">
        <v>9253</v>
      </c>
      <c r="E2779" s="295" t="s">
        <v>9254</v>
      </c>
      <c r="F2779" s="295" t="s">
        <v>9255</v>
      </c>
      <c r="G2779" s="295" t="s">
        <v>168</v>
      </c>
      <c r="H2779" s="295" t="s">
        <v>1589</v>
      </c>
      <c r="I2779" s="295" t="s">
        <v>1598</v>
      </c>
      <c r="J2779" s="295" t="s">
        <v>179</v>
      </c>
      <c r="K2779" s="295" t="s">
        <v>1603</v>
      </c>
      <c r="L2779" s="286">
        <v>0</v>
      </c>
      <c r="M2779" s="295" t="s">
        <v>16372</v>
      </c>
    </row>
    <row r="2780" spans="1:13" ht="15" customHeight="1" x14ac:dyDescent="0.25">
      <c r="A2780" s="295" t="s">
        <v>9257</v>
      </c>
      <c r="B2780" s="295" t="s">
        <v>9257</v>
      </c>
      <c r="C2780" s="295" t="s">
        <v>9258</v>
      </c>
      <c r="D2780" s="295" t="s">
        <v>9258</v>
      </c>
      <c r="E2780" s="295" t="s">
        <v>9259</v>
      </c>
      <c r="F2780" s="295" t="s">
        <v>9260</v>
      </c>
      <c r="G2780" s="295" t="s">
        <v>168</v>
      </c>
      <c r="H2780" s="295" t="s">
        <v>1589</v>
      </c>
      <c r="I2780" s="295" t="s">
        <v>1598</v>
      </c>
      <c r="J2780" s="295" t="s">
        <v>179</v>
      </c>
      <c r="K2780" s="295" t="s">
        <v>1603</v>
      </c>
      <c r="L2780" s="286">
        <v>0</v>
      </c>
      <c r="M2780" s="295" t="s">
        <v>16372</v>
      </c>
    </row>
    <row r="2781" spans="1:13" ht="15" customHeight="1" x14ac:dyDescent="0.25">
      <c r="A2781" s="295" t="s">
        <v>5897</v>
      </c>
      <c r="B2781" s="295" t="s">
        <v>5897</v>
      </c>
      <c r="C2781" s="295" t="s">
        <v>5899</v>
      </c>
      <c r="D2781" s="295" t="s">
        <v>5899</v>
      </c>
      <c r="E2781" s="295" t="s">
        <v>9262</v>
      </c>
      <c r="F2781" s="295" t="s">
        <v>5901</v>
      </c>
      <c r="G2781" s="295" t="s">
        <v>168</v>
      </c>
      <c r="H2781" s="295" t="s">
        <v>1589</v>
      </c>
      <c r="I2781" s="295" t="s">
        <v>1714</v>
      </c>
      <c r="J2781" s="295" t="s">
        <v>231</v>
      </c>
      <c r="K2781" s="295" t="s">
        <v>1892</v>
      </c>
      <c r="L2781" s="286">
        <v>2</v>
      </c>
      <c r="M2781" s="295" t="s">
        <v>171</v>
      </c>
    </row>
    <row r="2782" spans="1:13" ht="15" customHeight="1" x14ac:dyDescent="0.25">
      <c r="A2782" s="295" t="s">
        <v>5945</v>
      </c>
      <c r="B2782" s="295" t="s">
        <v>5945</v>
      </c>
      <c r="C2782" s="295" t="s">
        <v>5947</v>
      </c>
      <c r="D2782" s="295" t="s">
        <v>5947</v>
      </c>
      <c r="E2782" s="295" t="s">
        <v>1880</v>
      </c>
      <c r="F2782" s="295" t="s">
        <v>5949</v>
      </c>
      <c r="G2782" s="295" t="s">
        <v>168</v>
      </c>
      <c r="H2782" s="295" t="s">
        <v>1589</v>
      </c>
      <c r="I2782" s="295" t="s">
        <v>1714</v>
      </c>
      <c r="J2782" s="295" t="s">
        <v>231</v>
      </c>
      <c r="K2782" s="295" t="s">
        <v>1892</v>
      </c>
      <c r="L2782" s="286">
        <v>2</v>
      </c>
      <c r="M2782" s="295" t="s">
        <v>171</v>
      </c>
    </row>
    <row r="2783" spans="1:13" ht="15" customHeight="1" x14ac:dyDescent="0.25">
      <c r="A2783" s="295" t="s">
        <v>9263</v>
      </c>
      <c r="B2783" s="295" t="s">
        <v>9263</v>
      </c>
      <c r="C2783" s="295" t="s">
        <v>9264</v>
      </c>
      <c r="D2783" s="295" t="s">
        <v>9264</v>
      </c>
      <c r="E2783" s="295" t="s">
        <v>2168</v>
      </c>
      <c r="F2783" s="295" t="s">
        <v>9265</v>
      </c>
      <c r="G2783" s="295" t="s">
        <v>1594</v>
      </c>
      <c r="H2783" s="295" t="s">
        <v>1589</v>
      </c>
      <c r="I2783" s="295" t="s">
        <v>1714</v>
      </c>
      <c r="J2783" s="295" t="s">
        <v>231</v>
      </c>
      <c r="L2783" s="286">
        <v>2</v>
      </c>
      <c r="M2783" s="295" t="s">
        <v>171</v>
      </c>
    </row>
    <row r="2784" spans="1:13" ht="15" customHeight="1" x14ac:dyDescent="0.25">
      <c r="A2784" s="295" t="s">
        <v>9266</v>
      </c>
      <c r="B2784" s="295" t="s">
        <v>9266</v>
      </c>
      <c r="C2784" s="295" t="s">
        <v>9267</v>
      </c>
      <c r="D2784" s="295" t="s">
        <v>9267</v>
      </c>
      <c r="E2784" s="295" t="s">
        <v>9268</v>
      </c>
      <c r="F2784" s="295" t="s">
        <v>9269</v>
      </c>
      <c r="G2784" s="295" t="s">
        <v>168</v>
      </c>
      <c r="H2784" s="295" t="s">
        <v>1589</v>
      </c>
      <c r="I2784" s="295" t="s">
        <v>1714</v>
      </c>
      <c r="J2784" s="295" t="s">
        <v>9270</v>
      </c>
      <c r="K2784" s="295" t="s">
        <v>1603</v>
      </c>
      <c r="L2784" s="286">
        <v>6</v>
      </c>
      <c r="M2784" s="295" t="s">
        <v>171</v>
      </c>
    </row>
    <row r="2785" spans="1:13" ht="15" customHeight="1" x14ac:dyDescent="0.25">
      <c r="A2785" s="295" t="s">
        <v>9271</v>
      </c>
      <c r="B2785" s="295" t="s">
        <v>9271</v>
      </c>
      <c r="C2785" s="295" t="s">
        <v>9272</v>
      </c>
      <c r="D2785" s="295" t="s">
        <v>9272</v>
      </c>
      <c r="E2785" s="295" t="s">
        <v>3089</v>
      </c>
      <c r="F2785" s="295" t="s">
        <v>9273</v>
      </c>
      <c r="G2785" s="295" t="s">
        <v>1594</v>
      </c>
      <c r="H2785" s="295" t="s">
        <v>1589</v>
      </c>
      <c r="I2785" s="295" t="s">
        <v>1714</v>
      </c>
      <c r="J2785" s="295" t="s">
        <v>9270</v>
      </c>
      <c r="L2785" s="286">
        <v>6</v>
      </c>
      <c r="M2785" s="295" t="s">
        <v>171</v>
      </c>
    </row>
    <row r="2786" spans="1:13" ht="15" customHeight="1" x14ac:dyDescent="0.25">
      <c r="A2786" s="295" t="s">
        <v>798</v>
      </c>
      <c r="B2786" s="295" t="s">
        <v>798</v>
      </c>
      <c r="C2786" s="295" t="s">
        <v>799</v>
      </c>
      <c r="D2786" s="295" t="s">
        <v>799</v>
      </c>
      <c r="E2786" s="295" t="s">
        <v>9274</v>
      </c>
      <c r="F2786" s="295" t="s">
        <v>9275</v>
      </c>
      <c r="G2786" s="295" t="s">
        <v>168</v>
      </c>
      <c r="H2786" s="295" t="s">
        <v>1589</v>
      </c>
      <c r="I2786" s="295" t="s">
        <v>1598</v>
      </c>
      <c r="J2786" s="295" t="s">
        <v>177</v>
      </c>
      <c r="K2786" s="295" t="s">
        <v>1603</v>
      </c>
      <c r="L2786" s="286">
        <v>3</v>
      </c>
      <c r="M2786" s="295" t="s">
        <v>171</v>
      </c>
    </row>
    <row r="2787" spans="1:13" ht="15" customHeight="1" x14ac:dyDescent="0.25">
      <c r="A2787" s="295" t="s">
        <v>800</v>
      </c>
      <c r="B2787" s="295" t="s">
        <v>800</v>
      </c>
      <c r="C2787" s="295" t="s">
        <v>801</v>
      </c>
      <c r="D2787" s="295" t="s">
        <v>801</v>
      </c>
      <c r="E2787" s="295" t="s">
        <v>1606</v>
      </c>
      <c r="F2787" s="295" t="s">
        <v>9276</v>
      </c>
      <c r="G2787" s="295" t="s">
        <v>168</v>
      </c>
      <c r="H2787" s="295" t="s">
        <v>1589</v>
      </c>
      <c r="I2787" s="295" t="s">
        <v>1598</v>
      </c>
      <c r="J2787" s="295" t="s">
        <v>177</v>
      </c>
      <c r="K2787" s="295" t="s">
        <v>1603</v>
      </c>
      <c r="L2787" s="286">
        <v>2</v>
      </c>
      <c r="M2787" s="295" t="s">
        <v>171</v>
      </c>
    </row>
    <row r="2788" spans="1:13" ht="15" customHeight="1" x14ac:dyDescent="0.25">
      <c r="A2788" s="295" t="s">
        <v>9277</v>
      </c>
      <c r="B2788" s="295" t="s">
        <v>9277</v>
      </c>
      <c r="C2788" s="295" t="s">
        <v>9278</v>
      </c>
      <c r="D2788" s="298" t="s">
        <v>9278</v>
      </c>
      <c r="E2788" s="295" t="s">
        <v>2003</v>
      </c>
      <c r="F2788" s="295" t="s">
        <v>9279</v>
      </c>
      <c r="G2788" s="295" t="s">
        <v>1676</v>
      </c>
      <c r="H2788" s="295" t="s">
        <v>1589</v>
      </c>
      <c r="I2788" s="295" t="s">
        <v>1598</v>
      </c>
      <c r="J2788" s="295" t="s">
        <v>177</v>
      </c>
      <c r="K2788" s="295" t="s">
        <v>1603</v>
      </c>
      <c r="L2788" s="286">
        <v>5</v>
      </c>
      <c r="M2788" s="295" t="s">
        <v>171</v>
      </c>
    </row>
    <row r="2789" spans="1:13" ht="15" customHeight="1" x14ac:dyDescent="0.25">
      <c r="A2789" s="284" t="s">
        <v>9280</v>
      </c>
      <c r="B2789" s="295" t="s">
        <v>9280</v>
      </c>
      <c r="C2789" s="284" t="s">
        <v>9281</v>
      </c>
      <c r="D2789" s="284" t="s">
        <v>9281</v>
      </c>
      <c r="E2789" s="284" t="s">
        <v>2003</v>
      </c>
      <c r="F2789" s="284" t="s">
        <v>9282</v>
      </c>
      <c r="G2789" s="284" t="s">
        <v>1678</v>
      </c>
      <c r="H2789" s="284" t="s">
        <v>1589</v>
      </c>
      <c r="I2789" s="284" t="s">
        <v>1598</v>
      </c>
      <c r="J2789" s="284" t="s">
        <v>177</v>
      </c>
      <c r="K2789" s="284" t="s">
        <v>1603</v>
      </c>
      <c r="L2789" s="293">
        <v>5</v>
      </c>
      <c r="M2789" s="295" t="s">
        <v>171</v>
      </c>
    </row>
    <row r="2790" spans="1:13" ht="15" customHeight="1" x14ac:dyDescent="0.25">
      <c r="A2790" s="295" t="s">
        <v>9283</v>
      </c>
      <c r="B2790" s="295" t="s">
        <v>9283</v>
      </c>
      <c r="C2790" s="295" t="s">
        <v>9284</v>
      </c>
      <c r="D2790" s="298" t="s">
        <v>9284</v>
      </c>
      <c r="E2790" s="295" t="s">
        <v>9285</v>
      </c>
      <c r="F2790" s="295" t="s">
        <v>9279</v>
      </c>
      <c r="G2790" s="295" t="s">
        <v>1678</v>
      </c>
      <c r="H2790" s="295" t="s">
        <v>1589</v>
      </c>
      <c r="I2790" s="295" t="s">
        <v>1598</v>
      </c>
      <c r="J2790" s="295" t="s">
        <v>177</v>
      </c>
      <c r="K2790" s="295" t="s">
        <v>1603</v>
      </c>
      <c r="L2790" s="286">
        <v>5</v>
      </c>
      <c r="M2790" s="295" t="s">
        <v>171</v>
      </c>
    </row>
    <row r="2791" spans="1:13" ht="15" customHeight="1" x14ac:dyDescent="0.25">
      <c r="A2791" s="295" t="s">
        <v>9286</v>
      </c>
      <c r="B2791" s="295" t="s">
        <v>9286</v>
      </c>
      <c r="C2791" s="295" t="s">
        <v>9287</v>
      </c>
      <c r="D2791" s="295" t="s">
        <v>9287</v>
      </c>
      <c r="E2791" s="295" t="s">
        <v>1880</v>
      </c>
      <c r="F2791" s="295" t="s">
        <v>9288</v>
      </c>
      <c r="G2791" s="295" t="s">
        <v>1676</v>
      </c>
      <c r="H2791" s="295" t="s">
        <v>1589</v>
      </c>
      <c r="I2791" s="295" t="s">
        <v>1598</v>
      </c>
      <c r="J2791" s="295" t="s">
        <v>177</v>
      </c>
      <c r="K2791" s="295" t="s">
        <v>1603</v>
      </c>
      <c r="L2791" s="287">
        <v>4</v>
      </c>
      <c r="M2791" s="295" t="s">
        <v>171</v>
      </c>
    </row>
    <row r="2792" spans="1:13" ht="15" customHeight="1" x14ac:dyDescent="0.25">
      <c r="A2792" s="295" t="s">
        <v>9289</v>
      </c>
      <c r="B2792" s="295" t="s">
        <v>9289</v>
      </c>
      <c r="C2792" s="295" t="s">
        <v>9290</v>
      </c>
      <c r="D2792" s="295" t="s">
        <v>9290</v>
      </c>
      <c r="E2792" s="295" t="s">
        <v>1880</v>
      </c>
      <c r="F2792" s="295" t="s">
        <v>9288</v>
      </c>
      <c r="G2792" s="295" t="s">
        <v>1678</v>
      </c>
      <c r="H2792" s="295" t="s">
        <v>1589</v>
      </c>
      <c r="I2792" s="295" t="s">
        <v>1598</v>
      </c>
      <c r="J2792" s="295" t="s">
        <v>177</v>
      </c>
      <c r="K2792" s="295" t="s">
        <v>1603</v>
      </c>
      <c r="L2792" s="286">
        <v>4</v>
      </c>
      <c r="M2792" s="295" t="s">
        <v>171</v>
      </c>
    </row>
    <row r="2793" spans="1:13" ht="15" customHeight="1" x14ac:dyDescent="0.25">
      <c r="A2793" s="295" t="s">
        <v>9291</v>
      </c>
      <c r="B2793" s="295" t="s">
        <v>9291</v>
      </c>
      <c r="C2793" s="295" t="s">
        <v>9292</v>
      </c>
      <c r="D2793" s="295" t="s">
        <v>9292</v>
      </c>
      <c r="E2793" s="295" t="s">
        <v>9293</v>
      </c>
      <c r="F2793" s="295" t="s">
        <v>9294</v>
      </c>
      <c r="G2793" s="295" t="s">
        <v>1676</v>
      </c>
      <c r="H2793" s="295" t="s">
        <v>1589</v>
      </c>
      <c r="I2793" s="295" t="s">
        <v>1598</v>
      </c>
      <c r="J2793" s="295" t="s">
        <v>177</v>
      </c>
      <c r="K2793" s="295" t="s">
        <v>1603</v>
      </c>
      <c r="L2793" s="287">
        <v>9</v>
      </c>
      <c r="M2793" s="295" t="s">
        <v>171</v>
      </c>
    </row>
    <row r="2794" spans="1:13" ht="15" customHeight="1" x14ac:dyDescent="0.25">
      <c r="A2794" s="295" t="s">
        <v>9295</v>
      </c>
      <c r="B2794" s="295" t="s">
        <v>9295</v>
      </c>
      <c r="C2794" s="295" t="s">
        <v>9296</v>
      </c>
      <c r="D2794" s="295" t="s">
        <v>9296</v>
      </c>
      <c r="E2794" s="295" t="s">
        <v>9297</v>
      </c>
      <c r="F2794" s="295" t="s">
        <v>9298</v>
      </c>
      <c r="G2794" s="295" t="s">
        <v>1678</v>
      </c>
      <c r="H2794" s="295" t="s">
        <v>1589</v>
      </c>
      <c r="I2794" s="295" t="s">
        <v>1598</v>
      </c>
      <c r="J2794" s="295" t="s">
        <v>177</v>
      </c>
      <c r="K2794" s="295" t="s">
        <v>1603</v>
      </c>
      <c r="L2794" s="286">
        <v>9</v>
      </c>
      <c r="M2794" s="295" t="s">
        <v>171</v>
      </c>
    </row>
    <row r="2795" spans="1:13" ht="15" customHeight="1" x14ac:dyDescent="0.25">
      <c r="A2795" s="295" t="s">
        <v>9299</v>
      </c>
      <c r="B2795" s="295" t="s">
        <v>9299</v>
      </c>
      <c r="C2795" s="295" t="s">
        <v>9300</v>
      </c>
      <c r="D2795" s="295" t="s">
        <v>9300</v>
      </c>
      <c r="E2795" s="295" t="s">
        <v>1606</v>
      </c>
      <c r="F2795" s="295" t="s">
        <v>9301</v>
      </c>
      <c r="G2795" s="295" t="s">
        <v>168</v>
      </c>
      <c r="H2795" s="295" t="s">
        <v>1589</v>
      </c>
      <c r="I2795" s="295" t="s">
        <v>1598</v>
      </c>
      <c r="J2795" s="295" t="s">
        <v>177</v>
      </c>
      <c r="K2795" s="295" t="s">
        <v>1603</v>
      </c>
      <c r="L2795" s="286">
        <v>0</v>
      </c>
      <c r="M2795" s="295" t="s">
        <v>16372</v>
      </c>
    </row>
    <row r="2796" spans="1:13" ht="15" customHeight="1" x14ac:dyDescent="0.25">
      <c r="A2796" s="295" t="s">
        <v>802</v>
      </c>
      <c r="B2796" s="295" t="s">
        <v>802</v>
      </c>
      <c r="C2796" s="295" t="s">
        <v>803</v>
      </c>
      <c r="D2796" s="295" t="s">
        <v>803</v>
      </c>
      <c r="E2796" s="295" t="s">
        <v>1606</v>
      </c>
      <c r="F2796" s="295" t="s">
        <v>9302</v>
      </c>
      <c r="G2796" s="295" t="s">
        <v>168</v>
      </c>
      <c r="H2796" s="295" t="s">
        <v>1589</v>
      </c>
      <c r="I2796" s="295" t="s">
        <v>1598</v>
      </c>
      <c r="J2796" s="295" t="s">
        <v>177</v>
      </c>
      <c r="K2796" s="295" t="s">
        <v>1603</v>
      </c>
      <c r="L2796" s="286">
        <v>0</v>
      </c>
      <c r="M2796" s="295" t="s">
        <v>16372</v>
      </c>
    </row>
    <row r="2797" spans="1:13" ht="15" customHeight="1" x14ac:dyDescent="0.25">
      <c r="A2797" s="295" t="s">
        <v>9303</v>
      </c>
      <c r="B2797" s="295" t="s">
        <v>9303</v>
      </c>
      <c r="C2797" s="295" t="s">
        <v>804</v>
      </c>
      <c r="D2797" s="295" t="s">
        <v>804</v>
      </c>
      <c r="E2797" s="295" t="s">
        <v>1606</v>
      </c>
      <c r="F2797" s="295" t="s">
        <v>9304</v>
      </c>
      <c r="G2797" s="295" t="s">
        <v>1594</v>
      </c>
      <c r="H2797" s="295" t="s">
        <v>1589</v>
      </c>
      <c r="I2797" s="295" t="s">
        <v>1598</v>
      </c>
      <c r="J2797" s="295" t="s">
        <v>177</v>
      </c>
      <c r="L2797" s="286">
        <v>3</v>
      </c>
      <c r="M2797" s="295" t="s">
        <v>171</v>
      </c>
    </row>
    <row r="2798" spans="1:13" ht="15" customHeight="1" x14ac:dyDescent="0.25">
      <c r="A2798" s="295" t="s">
        <v>9305</v>
      </c>
      <c r="B2798" s="295" t="s">
        <v>9305</v>
      </c>
      <c r="C2798" s="295" t="s">
        <v>1496</v>
      </c>
      <c r="D2798" s="295" t="s">
        <v>1496</v>
      </c>
      <c r="E2798" s="295" t="s">
        <v>9306</v>
      </c>
      <c r="F2798" s="295" t="s">
        <v>9307</v>
      </c>
      <c r="G2798" s="295" t="s">
        <v>168</v>
      </c>
      <c r="H2798" s="295" t="s">
        <v>1589</v>
      </c>
      <c r="I2798" s="295" t="s">
        <v>1598</v>
      </c>
      <c r="J2798" s="295" t="s">
        <v>188</v>
      </c>
      <c r="K2798" s="295" t="s">
        <v>1603</v>
      </c>
      <c r="L2798" s="286">
        <v>0</v>
      </c>
      <c r="M2798" s="295" t="s">
        <v>16372</v>
      </c>
    </row>
    <row r="2799" spans="1:13" ht="15" customHeight="1" x14ac:dyDescent="0.25">
      <c r="A2799" s="295" t="s">
        <v>9308</v>
      </c>
      <c r="B2799" s="295" t="s">
        <v>9308</v>
      </c>
      <c r="C2799" s="295" t="s">
        <v>9309</v>
      </c>
      <c r="D2799" s="295" t="s">
        <v>9309</v>
      </c>
      <c r="E2799" s="295" t="s">
        <v>1986</v>
      </c>
      <c r="F2799" s="295" t="s">
        <v>9310</v>
      </c>
      <c r="G2799" s="295" t="s">
        <v>1594</v>
      </c>
      <c r="H2799" s="295" t="s">
        <v>1589</v>
      </c>
      <c r="I2799" s="295" t="s">
        <v>1598</v>
      </c>
      <c r="J2799" s="295" t="s">
        <v>188</v>
      </c>
      <c r="L2799" s="286">
        <v>0</v>
      </c>
      <c r="M2799" s="295" t="s">
        <v>16372</v>
      </c>
    </row>
    <row r="2800" spans="1:13" ht="15" customHeight="1" x14ac:dyDescent="0.25">
      <c r="A2800" s="295" t="s">
        <v>9311</v>
      </c>
      <c r="B2800" s="295" t="s">
        <v>9311</v>
      </c>
      <c r="C2800" s="295" t="s">
        <v>9312</v>
      </c>
      <c r="D2800" s="295" t="s">
        <v>9312</v>
      </c>
      <c r="E2800" s="295" t="s">
        <v>1606</v>
      </c>
      <c r="F2800" s="295" t="s">
        <v>9313</v>
      </c>
      <c r="G2800" s="295" t="s">
        <v>168</v>
      </c>
      <c r="H2800" s="295" t="s">
        <v>1589</v>
      </c>
      <c r="I2800" s="295" t="s">
        <v>1598</v>
      </c>
      <c r="J2800" s="295" t="s">
        <v>188</v>
      </c>
      <c r="K2800" s="295" t="s">
        <v>1603</v>
      </c>
      <c r="L2800" s="286">
        <v>0</v>
      </c>
      <c r="M2800" s="295" t="s">
        <v>16372</v>
      </c>
    </row>
    <row r="2801" spans="1:13" ht="15" customHeight="1" x14ac:dyDescent="0.25">
      <c r="A2801" s="295" t="s">
        <v>9314</v>
      </c>
      <c r="B2801" s="295" t="s">
        <v>9314</v>
      </c>
      <c r="C2801" s="295" t="s">
        <v>9315</v>
      </c>
      <c r="D2801" s="295" t="s">
        <v>9315</v>
      </c>
      <c r="E2801" s="295" t="s">
        <v>1606</v>
      </c>
      <c r="F2801" s="295" t="s">
        <v>9316</v>
      </c>
      <c r="G2801" s="295" t="s">
        <v>168</v>
      </c>
      <c r="H2801" s="295" t="s">
        <v>1589</v>
      </c>
      <c r="I2801" s="295" t="s">
        <v>1598</v>
      </c>
      <c r="J2801" s="295" t="s">
        <v>188</v>
      </c>
      <c r="K2801" s="295" t="s">
        <v>1603</v>
      </c>
      <c r="L2801" s="286">
        <v>0</v>
      </c>
      <c r="M2801" s="295" t="s">
        <v>16372</v>
      </c>
    </row>
    <row r="2802" spans="1:13" ht="15" customHeight="1" x14ac:dyDescent="0.25">
      <c r="A2802" s="295" t="s">
        <v>9317</v>
      </c>
      <c r="B2802" s="295" t="s">
        <v>9317</v>
      </c>
      <c r="C2802" s="295" t="s">
        <v>9318</v>
      </c>
      <c r="D2802" s="295" t="s">
        <v>9318</v>
      </c>
      <c r="E2802" s="295" t="s">
        <v>1606</v>
      </c>
      <c r="F2802" s="295" t="s">
        <v>9319</v>
      </c>
      <c r="G2802" s="295" t="s">
        <v>168</v>
      </c>
      <c r="H2802" s="295" t="s">
        <v>1589</v>
      </c>
      <c r="I2802" s="295" t="s">
        <v>1598</v>
      </c>
      <c r="J2802" s="295" t="s">
        <v>188</v>
      </c>
      <c r="K2802" s="295" t="s">
        <v>1603</v>
      </c>
      <c r="L2802" s="286">
        <v>0</v>
      </c>
      <c r="M2802" s="295" t="s">
        <v>16372</v>
      </c>
    </row>
    <row r="2803" spans="1:13" ht="15" customHeight="1" x14ac:dyDescent="0.25">
      <c r="A2803" s="295" t="s">
        <v>9320</v>
      </c>
      <c r="B2803" s="295" t="s">
        <v>9320</v>
      </c>
      <c r="C2803" s="295" t="s">
        <v>9321</v>
      </c>
      <c r="D2803" s="295" t="s">
        <v>9321</v>
      </c>
      <c r="E2803" s="295" t="s">
        <v>1606</v>
      </c>
      <c r="F2803" s="295" t="s">
        <v>9322</v>
      </c>
      <c r="G2803" s="295" t="s">
        <v>1594</v>
      </c>
      <c r="H2803" s="295" t="s">
        <v>1589</v>
      </c>
      <c r="I2803" s="295" t="s">
        <v>1598</v>
      </c>
      <c r="J2803" s="295" t="s">
        <v>188</v>
      </c>
      <c r="L2803" s="286">
        <v>0</v>
      </c>
      <c r="M2803" s="295" t="s">
        <v>16372</v>
      </c>
    </row>
    <row r="2804" spans="1:13" ht="15" customHeight="1" x14ac:dyDescent="0.25">
      <c r="A2804" s="295" t="s">
        <v>9323</v>
      </c>
      <c r="B2804" s="295" t="s">
        <v>9323</v>
      </c>
      <c r="C2804" s="295" t="s">
        <v>9324</v>
      </c>
      <c r="D2804" s="295" t="s">
        <v>9324</v>
      </c>
      <c r="E2804" s="295" t="s">
        <v>9325</v>
      </c>
      <c r="F2804" s="295" t="s">
        <v>9326</v>
      </c>
      <c r="G2804" s="295" t="s">
        <v>168</v>
      </c>
      <c r="H2804" s="295" t="s">
        <v>1589</v>
      </c>
      <c r="I2804" s="295" t="s">
        <v>1598</v>
      </c>
      <c r="J2804" s="295" t="s">
        <v>983</v>
      </c>
      <c r="K2804" s="295" t="s">
        <v>1603</v>
      </c>
      <c r="L2804" s="286">
        <v>6</v>
      </c>
      <c r="M2804" s="295" t="s">
        <v>171</v>
      </c>
    </row>
    <row r="2805" spans="1:13" ht="15" customHeight="1" x14ac:dyDescent="0.25">
      <c r="A2805" s="295" t="s">
        <v>9327</v>
      </c>
      <c r="B2805" s="295" t="s">
        <v>9327</v>
      </c>
      <c r="C2805" s="295" t="s">
        <v>9328</v>
      </c>
      <c r="D2805" s="295" t="s">
        <v>9328</v>
      </c>
      <c r="E2805" s="295" t="s">
        <v>9329</v>
      </c>
      <c r="F2805" s="295" t="s">
        <v>9330</v>
      </c>
      <c r="G2805" s="295" t="s">
        <v>1594</v>
      </c>
      <c r="H2805" s="295" t="s">
        <v>1589</v>
      </c>
      <c r="I2805" s="295" t="s">
        <v>1598</v>
      </c>
      <c r="J2805" s="295" t="s">
        <v>983</v>
      </c>
      <c r="L2805" s="286">
        <v>6</v>
      </c>
      <c r="M2805" s="295" t="s">
        <v>171</v>
      </c>
    </row>
    <row r="2806" spans="1:13" ht="15" customHeight="1" x14ac:dyDescent="0.25">
      <c r="A2806" s="295" t="s">
        <v>9331</v>
      </c>
      <c r="B2806" s="295" t="s">
        <v>9331</v>
      </c>
      <c r="C2806" s="295" t="s">
        <v>9332</v>
      </c>
      <c r="D2806" s="295" t="s">
        <v>9332</v>
      </c>
      <c r="E2806" s="295" t="s">
        <v>3734</v>
      </c>
      <c r="F2806" s="295" t="s">
        <v>8240</v>
      </c>
      <c r="G2806" s="295" t="s">
        <v>1594</v>
      </c>
      <c r="H2806" s="295" t="s">
        <v>1589</v>
      </c>
      <c r="I2806" s="295" t="s">
        <v>1598</v>
      </c>
      <c r="J2806" s="295" t="s">
        <v>232</v>
      </c>
      <c r="L2806" s="286">
        <v>0</v>
      </c>
      <c r="M2806" s="295" t="s">
        <v>16372</v>
      </c>
    </row>
    <row r="2807" spans="1:13" ht="15" customHeight="1" x14ac:dyDescent="0.25">
      <c r="A2807" s="295" t="s">
        <v>9333</v>
      </c>
      <c r="B2807" s="295" t="s">
        <v>9333</v>
      </c>
      <c r="C2807" s="295" t="s">
        <v>9334</v>
      </c>
      <c r="D2807" s="295" t="s">
        <v>9334</v>
      </c>
      <c r="E2807" s="295" t="s">
        <v>9335</v>
      </c>
      <c r="F2807" s="295" t="s">
        <v>9336</v>
      </c>
      <c r="G2807" s="295" t="s">
        <v>168</v>
      </c>
      <c r="H2807" s="295" t="s">
        <v>1589</v>
      </c>
      <c r="I2807" s="295" t="s">
        <v>1598</v>
      </c>
      <c r="J2807" s="295" t="s">
        <v>232</v>
      </c>
      <c r="K2807" s="295" t="s">
        <v>1603</v>
      </c>
      <c r="L2807" s="286">
        <v>0</v>
      </c>
      <c r="M2807" s="295" t="s">
        <v>16372</v>
      </c>
    </row>
    <row r="2808" spans="1:13" ht="15" customHeight="1" x14ac:dyDescent="0.25">
      <c r="A2808" s="295" t="s">
        <v>805</v>
      </c>
      <c r="B2808" s="295" t="s">
        <v>805</v>
      </c>
      <c r="C2808" s="295" t="s">
        <v>806</v>
      </c>
      <c r="D2808" s="295" t="s">
        <v>806</v>
      </c>
      <c r="E2808" s="295" t="s">
        <v>1606</v>
      </c>
      <c r="F2808" s="295" t="s">
        <v>9337</v>
      </c>
      <c r="G2808" s="295" t="s">
        <v>168</v>
      </c>
      <c r="H2808" s="295" t="s">
        <v>1589</v>
      </c>
      <c r="I2808" s="295" t="s">
        <v>1598</v>
      </c>
      <c r="J2808" s="295" t="s">
        <v>177</v>
      </c>
      <c r="K2808" s="295" t="s">
        <v>1603</v>
      </c>
      <c r="L2808" s="286">
        <v>0</v>
      </c>
      <c r="M2808" s="295" t="s">
        <v>16372</v>
      </c>
    </row>
    <row r="2809" spans="1:13" ht="15" customHeight="1" x14ac:dyDescent="0.25">
      <c r="A2809" s="295" t="s">
        <v>9338</v>
      </c>
      <c r="B2809" s="295" t="s">
        <v>9338</v>
      </c>
      <c r="C2809" s="295" t="s">
        <v>9339</v>
      </c>
      <c r="D2809" s="295" t="s">
        <v>9339</v>
      </c>
      <c r="E2809" s="295" t="s">
        <v>1606</v>
      </c>
      <c r="F2809" s="295" t="s">
        <v>9337</v>
      </c>
      <c r="G2809" s="295" t="s">
        <v>1594</v>
      </c>
      <c r="H2809" s="295" t="s">
        <v>1589</v>
      </c>
      <c r="I2809" s="295" t="s">
        <v>1598</v>
      </c>
      <c r="J2809" s="295" t="s">
        <v>177</v>
      </c>
      <c r="L2809" s="286">
        <v>0</v>
      </c>
      <c r="M2809" s="295" t="s">
        <v>16372</v>
      </c>
    </row>
    <row r="2810" spans="1:13" ht="15" customHeight="1" x14ac:dyDescent="0.25">
      <c r="A2810" s="295" t="s">
        <v>9340</v>
      </c>
      <c r="B2810" s="295" t="s">
        <v>9340</v>
      </c>
      <c r="C2810" s="295" t="s">
        <v>9341</v>
      </c>
      <c r="D2810" s="295" t="s">
        <v>9341</v>
      </c>
      <c r="E2810" s="295" t="s">
        <v>1592</v>
      </c>
      <c r="F2810" s="295" t="s">
        <v>9342</v>
      </c>
      <c r="G2810" s="295" t="s">
        <v>168</v>
      </c>
      <c r="H2810" s="295" t="s">
        <v>1589</v>
      </c>
      <c r="I2810" s="295" t="s">
        <v>1590</v>
      </c>
      <c r="J2810" s="295" t="s">
        <v>170</v>
      </c>
      <c r="K2810" s="295" t="s">
        <v>1325</v>
      </c>
      <c r="L2810" s="286">
        <v>0</v>
      </c>
      <c r="M2810" s="295" t="s">
        <v>16372</v>
      </c>
    </row>
    <row r="2811" spans="1:13" ht="15" customHeight="1" x14ac:dyDescent="0.25">
      <c r="A2811" s="295" t="s">
        <v>9343</v>
      </c>
      <c r="B2811" s="295" t="s">
        <v>9343</v>
      </c>
      <c r="C2811" s="295" t="s">
        <v>9344</v>
      </c>
      <c r="D2811" s="295" t="s">
        <v>9344</v>
      </c>
      <c r="E2811" s="295" t="s">
        <v>9345</v>
      </c>
      <c r="F2811" s="295" t="s">
        <v>9346</v>
      </c>
      <c r="G2811" s="295" t="s">
        <v>168</v>
      </c>
      <c r="H2811" s="295" t="s">
        <v>1589</v>
      </c>
      <c r="I2811" s="295" t="s">
        <v>1590</v>
      </c>
      <c r="J2811" s="295" t="s">
        <v>170</v>
      </c>
      <c r="K2811" s="295" t="s">
        <v>1325</v>
      </c>
      <c r="L2811" s="286">
        <v>10</v>
      </c>
      <c r="M2811" s="295" t="s">
        <v>171</v>
      </c>
    </row>
    <row r="2812" spans="1:13" ht="15" customHeight="1" x14ac:dyDescent="0.25">
      <c r="A2812" s="295" t="s">
        <v>9347</v>
      </c>
      <c r="B2812" s="295" t="s">
        <v>9347</v>
      </c>
      <c r="C2812" s="295" t="s">
        <v>9348</v>
      </c>
      <c r="D2812" s="295" t="s">
        <v>9348</v>
      </c>
      <c r="E2812" s="295" t="s">
        <v>1592</v>
      </c>
      <c r="F2812" s="295" t="s">
        <v>9349</v>
      </c>
      <c r="G2812" s="295" t="s">
        <v>1594</v>
      </c>
      <c r="H2812" s="295" t="s">
        <v>1589</v>
      </c>
      <c r="I2812" s="295" t="s">
        <v>1590</v>
      </c>
      <c r="J2812" s="295" t="s">
        <v>170</v>
      </c>
      <c r="L2812" s="286">
        <v>5</v>
      </c>
      <c r="M2812" s="295" t="s">
        <v>171</v>
      </c>
    </row>
    <row r="2813" spans="1:13" ht="15" customHeight="1" x14ac:dyDescent="0.25">
      <c r="A2813" s="295" t="s">
        <v>9350</v>
      </c>
      <c r="B2813" s="295" t="s">
        <v>9350</v>
      </c>
      <c r="C2813" s="295" t="s">
        <v>9351</v>
      </c>
      <c r="D2813" s="295" t="s">
        <v>9351</v>
      </c>
      <c r="E2813" s="295" t="s">
        <v>1606</v>
      </c>
      <c r="F2813" s="295" t="s">
        <v>9352</v>
      </c>
      <c r="G2813" s="295" t="s">
        <v>168</v>
      </c>
      <c r="H2813" s="295" t="s">
        <v>1589</v>
      </c>
      <c r="I2813" s="295" t="s">
        <v>1598</v>
      </c>
      <c r="J2813" s="295" t="s">
        <v>179</v>
      </c>
      <c r="K2813" s="295" t="s">
        <v>1603</v>
      </c>
      <c r="L2813" s="286">
        <v>0</v>
      </c>
      <c r="M2813" s="295" t="s">
        <v>16372</v>
      </c>
    </row>
    <row r="2814" spans="1:13" ht="15" customHeight="1" x14ac:dyDescent="0.25">
      <c r="A2814" s="295" t="s">
        <v>808</v>
      </c>
      <c r="B2814" s="295" t="s">
        <v>808</v>
      </c>
      <c r="C2814" s="295" t="s">
        <v>809</v>
      </c>
      <c r="D2814" s="295" t="s">
        <v>809</v>
      </c>
      <c r="E2814" s="295" t="s">
        <v>1779</v>
      </c>
      <c r="F2814" s="295" t="s">
        <v>9353</v>
      </c>
      <c r="G2814" s="295" t="s">
        <v>1676</v>
      </c>
      <c r="H2814" s="295" t="s">
        <v>1589</v>
      </c>
      <c r="I2814" s="295" t="s">
        <v>1598</v>
      </c>
      <c r="J2814" s="295" t="s">
        <v>179</v>
      </c>
      <c r="K2814" s="295" t="s">
        <v>1603</v>
      </c>
      <c r="L2814" s="287">
        <v>9</v>
      </c>
      <c r="M2814" s="295" t="s">
        <v>171</v>
      </c>
    </row>
    <row r="2815" spans="1:13" x14ac:dyDescent="0.25">
      <c r="A2815" s="295" t="s">
        <v>9354</v>
      </c>
      <c r="B2815" s="295" t="s">
        <v>9354</v>
      </c>
      <c r="C2815" s="295" t="s">
        <v>9355</v>
      </c>
      <c r="D2815" s="295" t="s">
        <v>9355</v>
      </c>
      <c r="E2815" s="295" t="s">
        <v>9356</v>
      </c>
      <c r="F2815" s="295" t="s">
        <v>9353</v>
      </c>
      <c r="G2815" s="295" t="s">
        <v>1678</v>
      </c>
      <c r="H2815" s="295" t="s">
        <v>1589</v>
      </c>
      <c r="I2815" s="295" t="s">
        <v>1598</v>
      </c>
      <c r="J2815" s="295" t="s">
        <v>179</v>
      </c>
      <c r="K2815" s="295" t="s">
        <v>1603</v>
      </c>
      <c r="L2815" s="286">
        <v>9</v>
      </c>
      <c r="M2815" s="295" t="s">
        <v>171</v>
      </c>
    </row>
    <row r="2816" spans="1:13" ht="15" customHeight="1" x14ac:dyDescent="0.25">
      <c r="A2816" s="295" t="s">
        <v>9358</v>
      </c>
      <c r="B2816" s="295" t="s">
        <v>9358</v>
      </c>
      <c r="C2816" s="295" t="s">
        <v>9359</v>
      </c>
      <c r="D2816" s="295" t="s">
        <v>9359</v>
      </c>
      <c r="E2816" s="295" t="s">
        <v>9360</v>
      </c>
      <c r="F2816" s="295" t="s">
        <v>9353</v>
      </c>
      <c r="G2816" s="295" t="s">
        <v>1678</v>
      </c>
      <c r="H2816" s="295" t="s">
        <v>1589</v>
      </c>
      <c r="I2816" s="295" t="s">
        <v>1598</v>
      </c>
      <c r="J2816" s="295" t="s">
        <v>179</v>
      </c>
      <c r="K2816" s="295" t="s">
        <v>1603</v>
      </c>
      <c r="L2816" s="286">
        <v>9</v>
      </c>
      <c r="M2816" s="295" t="s">
        <v>171</v>
      </c>
    </row>
    <row r="2817" spans="1:13" ht="15" customHeight="1" x14ac:dyDescent="0.25">
      <c r="A2817" s="295" t="s">
        <v>1483</v>
      </c>
      <c r="B2817" s="295" t="s">
        <v>1483</v>
      </c>
      <c r="C2817" s="295" t="s">
        <v>1484</v>
      </c>
      <c r="D2817" s="295" t="s">
        <v>1484</v>
      </c>
      <c r="E2817" s="295" t="s">
        <v>1606</v>
      </c>
      <c r="F2817" s="295" t="s">
        <v>9361</v>
      </c>
      <c r="G2817" s="295" t="s">
        <v>168</v>
      </c>
      <c r="H2817" s="295" t="s">
        <v>1589</v>
      </c>
      <c r="I2817" s="295" t="s">
        <v>1598</v>
      </c>
      <c r="J2817" s="295" t="s">
        <v>179</v>
      </c>
      <c r="K2817" s="295" t="s">
        <v>1603</v>
      </c>
      <c r="L2817" s="286">
        <v>0</v>
      </c>
      <c r="M2817" s="295" t="s">
        <v>16372</v>
      </c>
    </row>
    <row r="2818" spans="1:13" ht="15" customHeight="1" x14ac:dyDescent="0.25">
      <c r="A2818" s="295" t="s">
        <v>9357</v>
      </c>
      <c r="B2818" s="295" t="s">
        <v>9354</v>
      </c>
      <c r="C2818" s="295" t="s">
        <v>9362</v>
      </c>
      <c r="D2818" s="295" t="s">
        <v>9355</v>
      </c>
      <c r="E2818" s="295" t="s">
        <v>7868</v>
      </c>
      <c r="F2818" s="295" t="s">
        <v>9353</v>
      </c>
      <c r="G2818" s="295" t="s">
        <v>168</v>
      </c>
      <c r="H2818" s="295" t="s">
        <v>1632</v>
      </c>
      <c r="I2818" s="295" t="s">
        <v>1598</v>
      </c>
      <c r="J2818" s="295" t="s">
        <v>179</v>
      </c>
      <c r="K2818" s="295" t="s">
        <v>1603</v>
      </c>
      <c r="L2818" s="286">
        <v>9</v>
      </c>
      <c r="M2818" s="295" t="s">
        <v>171</v>
      </c>
    </row>
    <row r="2819" spans="1:13" ht="15" customHeight="1" x14ac:dyDescent="0.25">
      <c r="A2819" s="295" t="s">
        <v>9363</v>
      </c>
      <c r="B2819" s="295" t="s">
        <v>9363</v>
      </c>
      <c r="C2819" s="295" t="s">
        <v>9364</v>
      </c>
      <c r="D2819" s="295" t="s">
        <v>9364</v>
      </c>
      <c r="E2819" s="295" t="s">
        <v>5044</v>
      </c>
      <c r="F2819" s="295" t="s">
        <v>9365</v>
      </c>
      <c r="G2819" s="295" t="s">
        <v>168</v>
      </c>
      <c r="H2819" s="295" t="s">
        <v>1589</v>
      </c>
      <c r="I2819" s="295" t="s">
        <v>1598</v>
      </c>
      <c r="J2819" s="295" t="s">
        <v>179</v>
      </c>
      <c r="K2819" s="295" t="s">
        <v>1603</v>
      </c>
      <c r="L2819" s="286">
        <v>8</v>
      </c>
      <c r="M2819" s="295" t="s">
        <v>171</v>
      </c>
    </row>
    <row r="2820" spans="1:13" ht="15" customHeight="1" x14ac:dyDescent="0.25">
      <c r="A2820" s="295" t="s">
        <v>810</v>
      </c>
      <c r="B2820" s="295" t="s">
        <v>810</v>
      </c>
      <c r="C2820" s="295" t="s">
        <v>811</v>
      </c>
      <c r="D2820" s="295" t="s">
        <v>811</v>
      </c>
      <c r="E2820" s="295" t="s">
        <v>1606</v>
      </c>
      <c r="F2820" s="295" t="s">
        <v>9366</v>
      </c>
      <c r="G2820" s="295" t="s">
        <v>168</v>
      </c>
      <c r="H2820" s="295" t="s">
        <v>1589</v>
      </c>
      <c r="I2820" s="295" t="s">
        <v>1598</v>
      </c>
      <c r="J2820" s="295" t="s">
        <v>179</v>
      </c>
      <c r="K2820" s="295" t="s">
        <v>1603</v>
      </c>
      <c r="L2820" s="286">
        <v>8</v>
      </c>
      <c r="M2820" s="295" t="s">
        <v>171</v>
      </c>
    </row>
    <row r="2821" spans="1:13" ht="15" customHeight="1" x14ac:dyDescent="0.25">
      <c r="A2821" s="295" t="s">
        <v>9367</v>
      </c>
      <c r="B2821" s="295" t="s">
        <v>9367</v>
      </c>
      <c r="C2821" s="295" t="s">
        <v>9368</v>
      </c>
      <c r="D2821" s="295" t="s">
        <v>9368</v>
      </c>
      <c r="E2821" s="295" t="s">
        <v>1606</v>
      </c>
      <c r="F2821" s="295" t="s">
        <v>9369</v>
      </c>
      <c r="G2821" s="295" t="s">
        <v>168</v>
      </c>
      <c r="H2821" s="295" t="s">
        <v>1589</v>
      </c>
      <c r="I2821" s="295" t="s">
        <v>1598</v>
      </c>
      <c r="J2821" s="295" t="s">
        <v>179</v>
      </c>
      <c r="K2821" s="295" t="s">
        <v>1603</v>
      </c>
      <c r="L2821" s="286">
        <v>0</v>
      </c>
      <c r="M2821" s="295" t="s">
        <v>16372</v>
      </c>
    </row>
    <row r="2822" spans="1:13" ht="15" customHeight="1" x14ac:dyDescent="0.25">
      <c r="A2822" s="295" t="s">
        <v>9370</v>
      </c>
      <c r="B2822" s="295" t="s">
        <v>9370</v>
      </c>
      <c r="C2822" s="295" t="s">
        <v>807</v>
      </c>
      <c r="D2822" s="295" t="s">
        <v>807</v>
      </c>
      <c r="E2822" s="295" t="s">
        <v>1606</v>
      </c>
      <c r="F2822" s="295" t="s">
        <v>9371</v>
      </c>
      <c r="G2822" s="295" t="s">
        <v>1594</v>
      </c>
      <c r="H2822" s="295" t="s">
        <v>1589</v>
      </c>
      <c r="I2822" s="295" t="s">
        <v>1598</v>
      </c>
      <c r="J2822" s="295" t="s">
        <v>179</v>
      </c>
      <c r="L2822" s="286">
        <v>8</v>
      </c>
      <c r="M2822" s="295" t="s">
        <v>171</v>
      </c>
    </row>
    <row r="2823" spans="1:13" ht="15" customHeight="1" x14ac:dyDescent="0.25">
      <c r="A2823" s="295" t="s">
        <v>9372</v>
      </c>
      <c r="B2823" s="295" t="s">
        <v>9372</v>
      </c>
      <c r="C2823" s="295" t="s">
        <v>9373</v>
      </c>
      <c r="D2823" s="295" t="s">
        <v>9373</v>
      </c>
      <c r="E2823" s="295" t="s">
        <v>1606</v>
      </c>
      <c r="F2823" s="295" t="s">
        <v>9374</v>
      </c>
      <c r="G2823" s="295" t="s">
        <v>168</v>
      </c>
      <c r="H2823" s="295" t="s">
        <v>1589</v>
      </c>
      <c r="I2823" s="295" t="s">
        <v>1598</v>
      </c>
      <c r="J2823" s="295" t="s">
        <v>179</v>
      </c>
      <c r="K2823" s="295" t="s">
        <v>1603</v>
      </c>
      <c r="L2823" s="286">
        <v>0</v>
      </c>
      <c r="M2823" s="295" t="s">
        <v>16372</v>
      </c>
    </row>
    <row r="2824" spans="1:13" ht="15" customHeight="1" x14ac:dyDescent="0.25">
      <c r="A2824" s="295" t="s">
        <v>9375</v>
      </c>
      <c r="B2824" s="295" t="s">
        <v>9375</v>
      </c>
      <c r="C2824" s="295" t="s">
        <v>9376</v>
      </c>
      <c r="D2824" s="295" t="s">
        <v>9376</v>
      </c>
      <c r="E2824" s="295" t="s">
        <v>3049</v>
      </c>
      <c r="F2824" s="295" t="s">
        <v>9377</v>
      </c>
      <c r="G2824" s="295" t="s">
        <v>168</v>
      </c>
      <c r="H2824" s="295" t="s">
        <v>1589</v>
      </c>
      <c r="I2824" s="295" t="s">
        <v>1598</v>
      </c>
      <c r="J2824" s="295" t="s">
        <v>179</v>
      </c>
      <c r="K2824" s="295" t="s">
        <v>1603</v>
      </c>
      <c r="L2824" s="286">
        <v>8</v>
      </c>
      <c r="M2824" s="295" t="s">
        <v>171</v>
      </c>
    </row>
    <row r="2825" spans="1:13" ht="15" customHeight="1" x14ac:dyDescent="0.25">
      <c r="A2825" s="295" t="s">
        <v>9378</v>
      </c>
      <c r="B2825" s="295" t="s">
        <v>9378</v>
      </c>
      <c r="C2825" s="295" t="s">
        <v>9379</v>
      </c>
      <c r="D2825" s="295" t="s">
        <v>9379</v>
      </c>
      <c r="E2825" s="295" t="s">
        <v>9380</v>
      </c>
      <c r="F2825" s="295" t="s">
        <v>9381</v>
      </c>
      <c r="G2825" s="295" t="s">
        <v>1676</v>
      </c>
      <c r="H2825" s="295" t="s">
        <v>1589</v>
      </c>
      <c r="I2825" s="295" t="s">
        <v>1598</v>
      </c>
      <c r="J2825" s="295" t="s">
        <v>5693</v>
      </c>
      <c r="K2825" s="295" t="s">
        <v>1603</v>
      </c>
      <c r="L2825" s="287">
        <v>7</v>
      </c>
      <c r="M2825" s="295" t="s">
        <v>171</v>
      </c>
    </row>
    <row r="2826" spans="1:13" ht="15" customHeight="1" x14ac:dyDescent="0.25">
      <c r="A2826" s="295" t="s">
        <v>9382</v>
      </c>
      <c r="B2826" s="295" t="s">
        <v>9382</v>
      </c>
      <c r="C2826" s="295" t="s">
        <v>9383</v>
      </c>
      <c r="D2826" s="295" t="s">
        <v>9383</v>
      </c>
      <c r="E2826" s="295" t="s">
        <v>9380</v>
      </c>
      <c r="F2826" s="295" t="s">
        <v>9381</v>
      </c>
      <c r="G2826" s="295" t="s">
        <v>1678</v>
      </c>
      <c r="H2826" s="295" t="s">
        <v>1589</v>
      </c>
      <c r="I2826" s="295" t="s">
        <v>1598</v>
      </c>
      <c r="J2826" s="295" t="s">
        <v>5693</v>
      </c>
      <c r="K2826" s="295" t="s">
        <v>1603</v>
      </c>
      <c r="L2826" s="286">
        <v>7</v>
      </c>
      <c r="M2826" s="295" t="s">
        <v>171</v>
      </c>
    </row>
    <row r="2827" spans="1:13" ht="15" customHeight="1" x14ac:dyDescent="0.25">
      <c r="A2827" s="295" t="s">
        <v>9384</v>
      </c>
      <c r="B2827" s="295" t="s">
        <v>9384</v>
      </c>
      <c r="C2827" s="295" t="s">
        <v>9385</v>
      </c>
      <c r="D2827" s="295" t="s">
        <v>9385</v>
      </c>
      <c r="E2827" s="295" t="s">
        <v>9386</v>
      </c>
      <c r="F2827" s="295" t="s">
        <v>9387</v>
      </c>
      <c r="G2827" s="295" t="s">
        <v>168</v>
      </c>
      <c r="H2827" s="295" t="s">
        <v>1589</v>
      </c>
      <c r="I2827" s="295" t="s">
        <v>1598</v>
      </c>
      <c r="J2827" s="295" t="s">
        <v>5693</v>
      </c>
      <c r="K2827" s="295" t="s">
        <v>1603</v>
      </c>
      <c r="L2827" s="286">
        <v>5</v>
      </c>
      <c r="M2827" s="295" t="s">
        <v>171</v>
      </c>
    </row>
    <row r="2828" spans="1:13" ht="15" customHeight="1" x14ac:dyDescent="0.25">
      <c r="A2828" s="295" t="s">
        <v>9388</v>
      </c>
      <c r="B2828" s="295" t="s">
        <v>9388</v>
      </c>
      <c r="C2828" s="295" t="s">
        <v>820</v>
      </c>
      <c r="D2828" s="295" t="s">
        <v>820</v>
      </c>
      <c r="E2828" s="295" t="s">
        <v>1606</v>
      </c>
      <c r="F2828" s="295" t="s">
        <v>9389</v>
      </c>
      <c r="G2828" s="295" t="s">
        <v>168</v>
      </c>
      <c r="H2828" s="295" t="s">
        <v>1589</v>
      </c>
      <c r="I2828" s="295" t="s">
        <v>1598</v>
      </c>
      <c r="J2828" s="295" t="s">
        <v>5693</v>
      </c>
      <c r="K2828" s="295" t="s">
        <v>1603</v>
      </c>
      <c r="L2828" s="286">
        <v>5</v>
      </c>
      <c r="M2828" s="295" t="s">
        <v>171</v>
      </c>
    </row>
    <row r="2829" spans="1:13" ht="15" customHeight="1" x14ac:dyDescent="0.25">
      <c r="A2829" s="295" t="s">
        <v>9390</v>
      </c>
      <c r="B2829" s="295" t="s">
        <v>9390</v>
      </c>
      <c r="C2829" s="295" t="s">
        <v>9391</v>
      </c>
      <c r="D2829" s="295" t="s">
        <v>9391</v>
      </c>
      <c r="E2829" s="295" t="s">
        <v>1618</v>
      </c>
      <c r="F2829" s="295" t="s">
        <v>9392</v>
      </c>
      <c r="G2829" s="295" t="s">
        <v>168</v>
      </c>
      <c r="H2829" s="295" t="s">
        <v>1589</v>
      </c>
      <c r="I2829" s="295" t="s">
        <v>1598</v>
      </c>
      <c r="J2829" s="295" t="s">
        <v>5693</v>
      </c>
      <c r="K2829" s="295" t="s">
        <v>1603</v>
      </c>
      <c r="L2829" s="286">
        <v>5</v>
      </c>
      <c r="M2829" s="295" t="s">
        <v>171</v>
      </c>
    </row>
    <row r="2830" spans="1:13" ht="15" customHeight="1" x14ac:dyDescent="0.25">
      <c r="A2830" s="295" t="s">
        <v>9394</v>
      </c>
      <c r="B2830" s="295" t="s">
        <v>9394</v>
      </c>
      <c r="C2830" s="295" t="s">
        <v>9395</v>
      </c>
      <c r="D2830" s="295" t="s">
        <v>9395</v>
      </c>
      <c r="E2830" s="295" t="s">
        <v>1618</v>
      </c>
      <c r="F2830" s="295" t="s">
        <v>9396</v>
      </c>
      <c r="G2830" s="295" t="s">
        <v>168</v>
      </c>
      <c r="H2830" s="295" t="s">
        <v>1589</v>
      </c>
      <c r="I2830" s="295" t="s">
        <v>1598</v>
      </c>
      <c r="J2830" s="295" t="s">
        <v>5693</v>
      </c>
      <c r="K2830" s="295" t="s">
        <v>1603</v>
      </c>
      <c r="L2830" s="286">
        <v>5</v>
      </c>
      <c r="M2830" s="295" t="s">
        <v>171</v>
      </c>
    </row>
    <row r="2831" spans="1:13" ht="15" customHeight="1" x14ac:dyDescent="0.25">
      <c r="A2831" s="295" t="s">
        <v>9397</v>
      </c>
      <c r="B2831" s="295" t="s">
        <v>9397</v>
      </c>
      <c r="C2831" s="295" t="s">
        <v>9398</v>
      </c>
      <c r="D2831" s="295" t="s">
        <v>9398</v>
      </c>
      <c r="E2831" s="295" t="s">
        <v>1880</v>
      </c>
      <c r="F2831" s="295" t="s">
        <v>9399</v>
      </c>
      <c r="G2831" s="295" t="s">
        <v>168</v>
      </c>
      <c r="H2831" s="295" t="s">
        <v>1589</v>
      </c>
      <c r="I2831" s="295" t="s">
        <v>1598</v>
      </c>
      <c r="J2831" s="295" t="s">
        <v>5693</v>
      </c>
      <c r="K2831" s="295" t="s">
        <v>1603</v>
      </c>
      <c r="L2831" s="286">
        <v>5</v>
      </c>
      <c r="M2831" s="295" t="s">
        <v>171</v>
      </c>
    </row>
    <row r="2832" spans="1:13" ht="15" customHeight="1" x14ac:dyDescent="0.25">
      <c r="A2832" s="295" t="s">
        <v>9400</v>
      </c>
      <c r="B2832" s="295" t="s">
        <v>9400</v>
      </c>
      <c r="C2832" s="295" t="s">
        <v>9401</v>
      </c>
      <c r="D2832" s="295" t="s">
        <v>9401</v>
      </c>
      <c r="E2832" s="295" t="s">
        <v>1606</v>
      </c>
      <c r="F2832" s="295" t="s">
        <v>9402</v>
      </c>
      <c r="G2832" s="295" t="s">
        <v>1594</v>
      </c>
      <c r="H2832" s="295" t="s">
        <v>1589</v>
      </c>
      <c r="I2832" s="295" t="s">
        <v>1598</v>
      </c>
      <c r="J2832" s="295" t="s">
        <v>5693</v>
      </c>
      <c r="L2832" s="286">
        <v>5</v>
      </c>
      <c r="M2832" s="295" t="s">
        <v>171</v>
      </c>
    </row>
    <row r="2833" spans="1:13" ht="15" customHeight="1" x14ac:dyDescent="0.25">
      <c r="A2833" s="295" t="s">
        <v>9403</v>
      </c>
      <c r="B2833" s="295" t="s">
        <v>9403</v>
      </c>
      <c r="C2833" s="295" t="s">
        <v>9404</v>
      </c>
      <c r="D2833" s="295" t="s">
        <v>9404</v>
      </c>
      <c r="E2833" s="295" t="s">
        <v>1880</v>
      </c>
      <c r="F2833" s="295" t="s">
        <v>9405</v>
      </c>
      <c r="G2833" s="295" t="s">
        <v>168</v>
      </c>
      <c r="H2833" s="295" t="s">
        <v>1589</v>
      </c>
      <c r="I2833" s="295" t="s">
        <v>1598</v>
      </c>
      <c r="J2833" s="295" t="s">
        <v>5693</v>
      </c>
      <c r="K2833" s="295" t="s">
        <v>1603</v>
      </c>
      <c r="L2833" s="286">
        <v>7</v>
      </c>
      <c r="M2833" s="295" t="s">
        <v>171</v>
      </c>
    </row>
    <row r="2834" spans="1:13" ht="15" customHeight="1" x14ac:dyDescent="0.25">
      <c r="A2834" s="295" t="s">
        <v>9393</v>
      </c>
      <c r="B2834" s="295" t="s">
        <v>9390</v>
      </c>
      <c r="C2834" s="295" t="s">
        <v>828</v>
      </c>
      <c r="D2834" s="295" t="s">
        <v>9391</v>
      </c>
      <c r="E2834" s="295" t="s">
        <v>3089</v>
      </c>
      <c r="F2834" s="295" t="s">
        <v>9392</v>
      </c>
      <c r="G2834" s="295" t="s">
        <v>168</v>
      </c>
      <c r="H2834" s="295" t="s">
        <v>1632</v>
      </c>
      <c r="I2834" s="295" t="s">
        <v>1598</v>
      </c>
      <c r="J2834" s="295" t="s">
        <v>5693</v>
      </c>
      <c r="K2834" s="295" t="s">
        <v>1603</v>
      </c>
      <c r="L2834" s="286">
        <v>5</v>
      </c>
      <c r="M2834" s="295" t="s">
        <v>171</v>
      </c>
    </row>
    <row r="2835" spans="1:13" ht="15" customHeight="1" x14ac:dyDescent="0.25">
      <c r="A2835" s="295" t="s">
        <v>9406</v>
      </c>
      <c r="B2835" s="295" t="s">
        <v>9406</v>
      </c>
      <c r="C2835" s="295" t="s">
        <v>814</v>
      </c>
      <c r="D2835" s="295" t="s">
        <v>814</v>
      </c>
      <c r="E2835" s="295" t="s">
        <v>9407</v>
      </c>
      <c r="F2835" s="295" t="s">
        <v>9408</v>
      </c>
      <c r="G2835" s="295" t="s">
        <v>168</v>
      </c>
      <c r="H2835" s="295" t="s">
        <v>1589</v>
      </c>
      <c r="I2835" s="295" t="s">
        <v>1598</v>
      </c>
      <c r="J2835" s="295" t="s">
        <v>214</v>
      </c>
      <c r="K2835" s="295" t="s">
        <v>1230</v>
      </c>
      <c r="L2835" s="286">
        <v>10</v>
      </c>
      <c r="M2835" s="295" t="s">
        <v>171</v>
      </c>
    </row>
    <row r="2836" spans="1:13" ht="15" customHeight="1" x14ac:dyDescent="0.25">
      <c r="A2836" s="295" t="s">
        <v>9409</v>
      </c>
      <c r="B2836" s="295" t="s">
        <v>9409</v>
      </c>
      <c r="C2836" s="295" t="s">
        <v>9410</v>
      </c>
      <c r="D2836" s="295" t="s">
        <v>9410</v>
      </c>
      <c r="E2836" s="295" t="s">
        <v>1606</v>
      </c>
      <c r="F2836" s="295" t="s">
        <v>9411</v>
      </c>
      <c r="G2836" s="295" t="s">
        <v>1594</v>
      </c>
      <c r="H2836" s="295" t="s">
        <v>1589</v>
      </c>
      <c r="I2836" s="295" t="s">
        <v>1598</v>
      </c>
      <c r="J2836" s="295" t="s">
        <v>214</v>
      </c>
      <c r="L2836" s="286">
        <v>10</v>
      </c>
      <c r="M2836" s="295" t="s">
        <v>171</v>
      </c>
    </row>
    <row r="2837" spans="1:13" ht="15" customHeight="1" x14ac:dyDescent="0.25">
      <c r="A2837" s="295" t="s">
        <v>816</v>
      </c>
      <c r="B2837" s="295" t="s">
        <v>816</v>
      </c>
      <c r="C2837" s="295" t="s">
        <v>817</v>
      </c>
      <c r="D2837" s="295" t="s">
        <v>817</v>
      </c>
      <c r="E2837" s="295" t="s">
        <v>3479</v>
      </c>
      <c r="F2837" s="295" t="s">
        <v>9412</v>
      </c>
      <c r="G2837" s="295" t="s">
        <v>168</v>
      </c>
      <c r="H2837" s="295" t="s">
        <v>1589</v>
      </c>
      <c r="I2837" s="295" t="s">
        <v>1714</v>
      </c>
      <c r="J2837" s="295" t="s">
        <v>174</v>
      </c>
      <c r="K2837" s="295" t="s">
        <v>1892</v>
      </c>
      <c r="L2837" s="286">
        <v>3</v>
      </c>
      <c r="M2837" s="295" t="s">
        <v>171</v>
      </c>
    </row>
    <row r="2838" spans="1:13" ht="15" customHeight="1" x14ac:dyDescent="0.25">
      <c r="A2838" s="295" t="s">
        <v>9413</v>
      </c>
      <c r="B2838" s="295" t="s">
        <v>9413</v>
      </c>
      <c r="C2838" s="295" t="s">
        <v>9414</v>
      </c>
      <c r="D2838" s="295" t="s">
        <v>9414</v>
      </c>
      <c r="E2838" s="295" t="s">
        <v>3573</v>
      </c>
      <c r="F2838" s="295" t="s">
        <v>9415</v>
      </c>
      <c r="G2838" s="295" t="s">
        <v>1594</v>
      </c>
      <c r="H2838" s="295" t="s">
        <v>1589</v>
      </c>
      <c r="I2838" s="295" t="s">
        <v>1714</v>
      </c>
      <c r="J2838" s="295" t="s">
        <v>174</v>
      </c>
      <c r="L2838" s="286">
        <v>3</v>
      </c>
      <c r="M2838" s="295" t="s">
        <v>171</v>
      </c>
    </row>
    <row r="2839" spans="1:13" ht="15" customHeight="1" x14ac:dyDescent="0.25">
      <c r="A2839" s="295" t="s">
        <v>9416</v>
      </c>
      <c r="B2839" s="295" t="s">
        <v>9416</v>
      </c>
      <c r="C2839" s="295" t="s">
        <v>9417</v>
      </c>
      <c r="D2839" s="295" t="s">
        <v>9417</v>
      </c>
      <c r="E2839" s="295" t="s">
        <v>1779</v>
      </c>
      <c r="F2839" s="295" t="s">
        <v>9418</v>
      </c>
      <c r="G2839" s="295" t="s">
        <v>168</v>
      </c>
      <c r="H2839" s="295" t="s">
        <v>1589</v>
      </c>
      <c r="I2839" s="295" t="s">
        <v>1714</v>
      </c>
      <c r="J2839" s="295" t="s">
        <v>174</v>
      </c>
      <c r="K2839" s="295" t="s">
        <v>1892</v>
      </c>
      <c r="L2839" s="286">
        <v>3</v>
      </c>
      <c r="M2839" s="295" t="s">
        <v>171</v>
      </c>
    </row>
    <row r="2840" spans="1:13" ht="15" customHeight="1" x14ac:dyDescent="0.25">
      <c r="A2840" s="295" t="s">
        <v>9174</v>
      </c>
      <c r="B2840" s="295" t="s">
        <v>9174</v>
      </c>
      <c r="C2840" s="295" t="s">
        <v>9176</v>
      </c>
      <c r="D2840" s="295" t="s">
        <v>9176</v>
      </c>
      <c r="E2840" s="295" t="s">
        <v>9419</v>
      </c>
      <c r="F2840" s="295" t="s">
        <v>9178</v>
      </c>
      <c r="G2840" s="295" t="s">
        <v>168</v>
      </c>
      <c r="H2840" s="295" t="s">
        <v>1589</v>
      </c>
      <c r="I2840" s="295" t="s">
        <v>1598</v>
      </c>
      <c r="J2840" s="295" t="s">
        <v>214</v>
      </c>
      <c r="K2840" s="295" t="s">
        <v>2253</v>
      </c>
      <c r="L2840" s="286">
        <v>8</v>
      </c>
      <c r="M2840" s="295" t="s">
        <v>171</v>
      </c>
    </row>
    <row r="2841" spans="1:13" ht="15" customHeight="1" x14ac:dyDescent="0.25">
      <c r="A2841" s="295" t="s">
        <v>9420</v>
      </c>
      <c r="B2841" s="295" t="s">
        <v>9420</v>
      </c>
      <c r="C2841" s="295" t="s">
        <v>9421</v>
      </c>
      <c r="D2841" s="295" t="s">
        <v>9421</v>
      </c>
      <c r="E2841" s="295" t="s">
        <v>9422</v>
      </c>
      <c r="F2841" s="295" t="s">
        <v>9423</v>
      </c>
      <c r="G2841" s="295" t="s">
        <v>1594</v>
      </c>
      <c r="H2841" s="295" t="s">
        <v>1589</v>
      </c>
      <c r="I2841" s="295" t="s">
        <v>1598</v>
      </c>
      <c r="J2841" s="295" t="s">
        <v>214</v>
      </c>
      <c r="L2841" s="286">
        <v>8</v>
      </c>
      <c r="M2841" s="295" t="s">
        <v>171</v>
      </c>
    </row>
    <row r="2842" spans="1:13" ht="15" customHeight="1" x14ac:dyDescent="0.25">
      <c r="A2842" s="295" t="s">
        <v>818</v>
      </c>
      <c r="B2842" s="295" t="s">
        <v>818</v>
      </c>
      <c r="C2842" s="295" t="s">
        <v>819</v>
      </c>
      <c r="D2842" s="295" t="s">
        <v>819</v>
      </c>
      <c r="E2842" s="295" t="s">
        <v>1606</v>
      </c>
      <c r="F2842" s="295" t="s">
        <v>9424</v>
      </c>
      <c r="G2842" s="295" t="s">
        <v>168</v>
      </c>
      <c r="H2842" s="295" t="s">
        <v>1589</v>
      </c>
      <c r="I2842" s="295" t="s">
        <v>1714</v>
      </c>
      <c r="J2842" s="295" t="s">
        <v>9425</v>
      </c>
      <c r="K2842" s="295" t="s">
        <v>1603</v>
      </c>
      <c r="L2842" s="286">
        <v>3</v>
      </c>
      <c r="M2842" s="295" t="s">
        <v>171</v>
      </c>
    </row>
    <row r="2843" spans="1:13" ht="15" customHeight="1" x14ac:dyDescent="0.25">
      <c r="A2843" s="295" t="s">
        <v>9426</v>
      </c>
      <c r="B2843" s="295" t="s">
        <v>9426</v>
      </c>
      <c r="C2843" s="295" t="s">
        <v>825</v>
      </c>
      <c r="D2843" s="295" t="s">
        <v>825</v>
      </c>
      <c r="E2843" s="295" t="s">
        <v>2455</v>
      </c>
      <c r="F2843" s="295" t="s">
        <v>9427</v>
      </c>
      <c r="G2843" s="295" t="s">
        <v>168</v>
      </c>
      <c r="H2843" s="295" t="s">
        <v>1589</v>
      </c>
      <c r="I2843" s="295" t="s">
        <v>1714</v>
      </c>
      <c r="J2843" s="295" t="s">
        <v>9425</v>
      </c>
      <c r="K2843" s="295" t="s">
        <v>1603</v>
      </c>
      <c r="L2843" s="286">
        <v>5</v>
      </c>
      <c r="M2843" s="295" t="s">
        <v>171</v>
      </c>
    </row>
    <row r="2844" spans="1:13" ht="15" customHeight="1" x14ac:dyDescent="0.25">
      <c r="A2844" s="295" t="s">
        <v>9428</v>
      </c>
      <c r="B2844" s="295" t="s">
        <v>9428</v>
      </c>
      <c r="C2844" s="295" t="s">
        <v>822</v>
      </c>
      <c r="D2844" s="295" t="s">
        <v>822</v>
      </c>
      <c r="E2844" s="295" t="s">
        <v>1606</v>
      </c>
      <c r="F2844" s="295" t="s">
        <v>9424</v>
      </c>
      <c r="G2844" s="295" t="s">
        <v>1594</v>
      </c>
      <c r="H2844" s="295" t="s">
        <v>1589</v>
      </c>
      <c r="I2844" s="295" t="s">
        <v>1714</v>
      </c>
      <c r="J2844" s="295" t="s">
        <v>9425</v>
      </c>
      <c r="L2844" s="286">
        <v>7</v>
      </c>
      <c r="M2844" s="295" t="s">
        <v>171</v>
      </c>
    </row>
    <row r="2845" spans="1:13" ht="15" customHeight="1" x14ac:dyDescent="0.25">
      <c r="A2845" s="295" t="s">
        <v>9429</v>
      </c>
      <c r="B2845" s="295" t="s">
        <v>9429</v>
      </c>
      <c r="C2845" s="295" t="s">
        <v>833</v>
      </c>
      <c r="D2845" s="295" t="s">
        <v>833</v>
      </c>
      <c r="E2845" s="295" t="s">
        <v>1606</v>
      </c>
      <c r="F2845" s="295" t="s">
        <v>9430</v>
      </c>
      <c r="G2845" s="295" t="s">
        <v>168</v>
      </c>
      <c r="H2845" s="295" t="s">
        <v>1589</v>
      </c>
      <c r="I2845" s="295" t="s">
        <v>1714</v>
      </c>
      <c r="J2845" s="295" t="s">
        <v>9425</v>
      </c>
      <c r="K2845" s="295" t="s">
        <v>1603</v>
      </c>
      <c r="L2845" s="286">
        <v>8</v>
      </c>
      <c r="M2845" s="295" t="s">
        <v>171</v>
      </c>
    </row>
    <row r="2846" spans="1:13" ht="15" customHeight="1" x14ac:dyDescent="0.25">
      <c r="A2846" s="295" t="s">
        <v>9431</v>
      </c>
      <c r="B2846" s="295" t="s">
        <v>9431</v>
      </c>
      <c r="C2846" s="295" t="s">
        <v>9432</v>
      </c>
      <c r="D2846" s="295" t="s">
        <v>9432</v>
      </c>
      <c r="E2846" s="295" t="s">
        <v>9433</v>
      </c>
      <c r="F2846" s="295" t="s">
        <v>9434</v>
      </c>
      <c r="G2846" s="295" t="s">
        <v>168</v>
      </c>
      <c r="H2846" s="295" t="s">
        <v>1589</v>
      </c>
      <c r="I2846" s="295" t="s">
        <v>1714</v>
      </c>
      <c r="J2846" s="295" t="s">
        <v>9425</v>
      </c>
      <c r="K2846" s="295" t="s">
        <v>1603</v>
      </c>
      <c r="L2846" s="286">
        <v>8</v>
      </c>
      <c r="M2846" s="295" t="s">
        <v>171</v>
      </c>
    </row>
    <row r="2847" spans="1:13" ht="15" customHeight="1" x14ac:dyDescent="0.25">
      <c r="A2847" s="295" t="s">
        <v>9435</v>
      </c>
      <c r="B2847" s="295" t="s">
        <v>9435</v>
      </c>
      <c r="C2847" s="295" t="s">
        <v>9436</v>
      </c>
      <c r="D2847" s="295" t="s">
        <v>9436</v>
      </c>
      <c r="E2847" s="295" t="s">
        <v>1601</v>
      </c>
      <c r="F2847" s="295" t="s">
        <v>9437</v>
      </c>
      <c r="G2847" s="295" t="s">
        <v>168</v>
      </c>
      <c r="H2847" s="295" t="s">
        <v>1589</v>
      </c>
      <c r="I2847" s="295" t="s">
        <v>1598</v>
      </c>
      <c r="J2847" s="295" t="s">
        <v>179</v>
      </c>
      <c r="K2847" s="295" t="s">
        <v>1603</v>
      </c>
      <c r="L2847" s="286">
        <v>0</v>
      </c>
      <c r="M2847" s="295" t="s">
        <v>16372</v>
      </c>
    </row>
    <row r="2848" spans="1:13" ht="15" customHeight="1" x14ac:dyDescent="0.25">
      <c r="A2848" s="295" t="s">
        <v>9438</v>
      </c>
      <c r="B2848" s="295" t="s">
        <v>9435</v>
      </c>
      <c r="C2848" s="295" t="s">
        <v>9439</v>
      </c>
      <c r="D2848" s="295" t="s">
        <v>9436</v>
      </c>
      <c r="E2848" s="295" t="s">
        <v>3734</v>
      </c>
      <c r="F2848" s="295" t="s">
        <v>9437</v>
      </c>
      <c r="G2848" s="295" t="s">
        <v>168</v>
      </c>
      <c r="H2848" s="295" t="s">
        <v>1632</v>
      </c>
      <c r="I2848" s="295" t="s">
        <v>1598</v>
      </c>
      <c r="J2848" s="295" t="s">
        <v>179</v>
      </c>
      <c r="K2848" s="295" t="s">
        <v>1603</v>
      </c>
      <c r="L2848" s="286">
        <v>0</v>
      </c>
      <c r="M2848" s="295" t="s">
        <v>16372</v>
      </c>
    </row>
    <row r="2849" spans="1:13" ht="15" customHeight="1" x14ac:dyDescent="0.25">
      <c r="A2849" s="295" t="s">
        <v>9440</v>
      </c>
      <c r="B2849" s="295" t="s">
        <v>9440</v>
      </c>
      <c r="C2849" s="295" t="s">
        <v>9441</v>
      </c>
      <c r="D2849" s="295" t="s">
        <v>9441</v>
      </c>
      <c r="E2849" s="295" t="s">
        <v>1592</v>
      </c>
      <c r="F2849" s="295" t="s">
        <v>9437</v>
      </c>
      <c r="G2849" s="295" t="s">
        <v>1594</v>
      </c>
      <c r="H2849" s="295" t="s">
        <v>1589</v>
      </c>
      <c r="I2849" s="295" t="s">
        <v>1598</v>
      </c>
      <c r="J2849" s="295" t="s">
        <v>179</v>
      </c>
      <c r="L2849" s="286">
        <v>0</v>
      </c>
      <c r="M2849" s="295" t="s">
        <v>16372</v>
      </c>
    </row>
    <row r="2850" spans="1:13" ht="15" customHeight="1" x14ac:dyDescent="0.25">
      <c r="A2850" s="295" t="s">
        <v>9442</v>
      </c>
      <c r="B2850" s="295" t="s">
        <v>9442</v>
      </c>
      <c r="C2850" s="295" t="s">
        <v>9443</v>
      </c>
      <c r="D2850" s="295" t="s">
        <v>9443</v>
      </c>
      <c r="E2850" s="295" t="s">
        <v>1606</v>
      </c>
      <c r="F2850" s="295" t="s">
        <v>9444</v>
      </c>
      <c r="G2850" s="295" t="s">
        <v>168</v>
      </c>
      <c r="H2850" s="295" t="s">
        <v>1589</v>
      </c>
      <c r="I2850" s="295" t="s">
        <v>1598</v>
      </c>
      <c r="J2850" s="295" t="s">
        <v>177</v>
      </c>
      <c r="K2850" s="295" t="s">
        <v>1603</v>
      </c>
      <c r="L2850" s="286">
        <v>0</v>
      </c>
      <c r="M2850" s="295" t="s">
        <v>16372</v>
      </c>
    </row>
    <row r="2851" spans="1:13" ht="15" customHeight="1" x14ac:dyDescent="0.25">
      <c r="A2851" s="295" t="s">
        <v>9445</v>
      </c>
      <c r="B2851" s="295" t="s">
        <v>9445</v>
      </c>
      <c r="C2851" s="295" t="s">
        <v>9446</v>
      </c>
      <c r="D2851" s="295" t="s">
        <v>9446</v>
      </c>
      <c r="E2851" s="295" t="s">
        <v>1606</v>
      </c>
      <c r="F2851" s="295" t="s">
        <v>9447</v>
      </c>
      <c r="G2851" s="295" t="s">
        <v>1594</v>
      </c>
      <c r="H2851" s="295" t="s">
        <v>1589</v>
      </c>
      <c r="I2851" s="295" t="s">
        <v>1598</v>
      </c>
      <c r="J2851" s="295" t="s">
        <v>177</v>
      </c>
      <c r="L2851" s="286">
        <v>0</v>
      </c>
      <c r="M2851" s="295" t="s">
        <v>16372</v>
      </c>
    </row>
    <row r="2852" spans="1:13" ht="15" customHeight="1" x14ac:dyDescent="0.25">
      <c r="A2852" s="295" t="s">
        <v>9448</v>
      </c>
      <c r="B2852" s="295" t="s">
        <v>9448</v>
      </c>
      <c r="C2852" s="295" t="s">
        <v>823</v>
      </c>
      <c r="D2852" s="295" t="s">
        <v>823</v>
      </c>
      <c r="E2852" s="295" t="s">
        <v>9449</v>
      </c>
      <c r="F2852" s="295" t="s">
        <v>9447</v>
      </c>
      <c r="G2852" s="295" t="s">
        <v>168</v>
      </c>
      <c r="H2852" s="295" t="s">
        <v>1589</v>
      </c>
      <c r="I2852" s="295" t="s">
        <v>1598</v>
      </c>
      <c r="J2852" s="295" t="s">
        <v>177</v>
      </c>
      <c r="K2852" s="295" t="s">
        <v>1603</v>
      </c>
      <c r="L2852" s="286">
        <v>0</v>
      </c>
      <c r="M2852" s="295" t="s">
        <v>16372</v>
      </c>
    </row>
    <row r="2853" spans="1:13" ht="15" customHeight="1" x14ac:dyDescent="0.25">
      <c r="A2853" s="295" t="s">
        <v>9450</v>
      </c>
      <c r="B2853" s="295" t="s">
        <v>9450</v>
      </c>
      <c r="C2853" s="295" t="s">
        <v>9451</v>
      </c>
      <c r="D2853" s="295" t="s">
        <v>9451</v>
      </c>
      <c r="E2853" s="295" t="s">
        <v>1606</v>
      </c>
      <c r="F2853" s="295" t="s">
        <v>9452</v>
      </c>
      <c r="G2853" s="295" t="s">
        <v>168</v>
      </c>
      <c r="H2853" s="295" t="s">
        <v>1589</v>
      </c>
      <c r="I2853" s="295" t="s">
        <v>1598</v>
      </c>
      <c r="J2853" s="295" t="s">
        <v>188</v>
      </c>
      <c r="K2853" s="295" t="s">
        <v>1603</v>
      </c>
      <c r="L2853" s="286">
        <v>0</v>
      </c>
      <c r="M2853" s="295" t="s">
        <v>16372</v>
      </c>
    </row>
    <row r="2854" spans="1:13" ht="15" customHeight="1" x14ac:dyDescent="0.25">
      <c r="A2854" s="295" t="s">
        <v>4886</v>
      </c>
      <c r="B2854" s="295" t="s">
        <v>4882</v>
      </c>
      <c r="C2854" s="295" t="s">
        <v>9453</v>
      </c>
      <c r="D2854" s="295" t="s">
        <v>4883</v>
      </c>
      <c r="E2854" s="295" t="s">
        <v>1606</v>
      </c>
      <c r="F2854" s="295" t="s">
        <v>9454</v>
      </c>
      <c r="G2854" s="295" t="s">
        <v>168</v>
      </c>
      <c r="H2854" s="295" t="s">
        <v>1632</v>
      </c>
      <c r="I2854" s="295" t="s">
        <v>1598</v>
      </c>
      <c r="J2854" s="295" t="s">
        <v>188</v>
      </c>
      <c r="K2854" s="295" t="s">
        <v>1603</v>
      </c>
      <c r="L2854" s="286">
        <v>0</v>
      </c>
      <c r="M2854" s="295" t="s">
        <v>16372</v>
      </c>
    </row>
    <row r="2855" spans="1:13" ht="15" customHeight="1" x14ac:dyDescent="0.25">
      <c r="A2855" s="295" t="s">
        <v>9455</v>
      </c>
      <c r="B2855" s="295" t="s">
        <v>9455</v>
      </c>
      <c r="C2855" s="295" t="s">
        <v>9456</v>
      </c>
      <c r="D2855" s="295" t="s">
        <v>9456</v>
      </c>
      <c r="E2855" s="295" t="s">
        <v>1606</v>
      </c>
      <c r="F2855" s="295" t="s">
        <v>9454</v>
      </c>
      <c r="G2855" s="295" t="s">
        <v>1594</v>
      </c>
      <c r="H2855" s="295" t="s">
        <v>1589</v>
      </c>
      <c r="I2855" s="295" t="s">
        <v>1598</v>
      </c>
      <c r="J2855" s="295" t="s">
        <v>188</v>
      </c>
      <c r="L2855" s="286">
        <v>0</v>
      </c>
      <c r="M2855" s="295" t="s">
        <v>16372</v>
      </c>
    </row>
    <row r="2856" spans="1:13" ht="15" customHeight="1" x14ac:dyDescent="0.25">
      <c r="A2856" s="295" t="s">
        <v>9457</v>
      </c>
      <c r="B2856" s="295" t="s">
        <v>9457</v>
      </c>
      <c r="C2856" s="295" t="s">
        <v>9458</v>
      </c>
      <c r="D2856" s="295" t="s">
        <v>9458</v>
      </c>
      <c r="E2856" s="295" t="s">
        <v>9459</v>
      </c>
      <c r="F2856" s="295" t="s">
        <v>9460</v>
      </c>
      <c r="G2856" s="295" t="s">
        <v>168</v>
      </c>
      <c r="H2856" s="295" t="s">
        <v>1589</v>
      </c>
      <c r="I2856" s="295" t="s">
        <v>1598</v>
      </c>
      <c r="J2856" s="295" t="s">
        <v>255</v>
      </c>
      <c r="K2856" s="295" t="s">
        <v>1603</v>
      </c>
      <c r="L2856" s="286">
        <v>0</v>
      </c>
      <c r="M2856" s="295" t="s">
        <v>16372</v>
      </c>
    </row>
    <row r="2857" spans="1:13" ht="15" customHeight="1" x14ac:dyDescent="0.25">
      <c r="A2857" s="295" t="s">
        <v>9461</v>
      </c>
      <c r="B2857" s="295" t="s">
        <v>9461</v>
      </c>
      <c r="C2857" s="295" t="s">
        <v>9462</v>
      </c>
      <c r="D2857" s="295" t="s">
        <v>9462</v>
      </c>
      <c r="E2857" s="295" t="s">
        <v>8299</v>
      </c>
      <c r="F2857" s="295" t="s">
        <v>9463</v>
      </c>
      <c r="G2857" s="295" t="s">
        <v>168</v>
      </c>
      <c r="H2857" s="295" t="s">
        <v>1589</v>
      </c>
      <c r="I2857" s="295" t="s">
        <v>1598</v>
      </c>
      <c r="J2857" s="295" t="s">
        <v>255</v>
      </c>
      <c r="K2857" s="295" t="s">
        <v>1603</v>
      </c>
      <c r="L2857" s="286">
        <v>0</v>
      </c>
      <c r="M2857" s="295" t="s">
        <v>16372</v>
      </c>
    </row>
    <row r="2858" spans="1:13" ht="15" customHeight="1" x14ac:dyDescent="0.25">
      <c r="A2858" s="295" t="s">
        <v>1508</v>
      </c>
      <c r="B2858" s="295" t="s">
        <v>3990</v>
      </c>
      <c r="C2858" s="295" t="s">
        <v>1509</v>
      </c>
      <c r="D2858" s="295" t="s">
        <v>3991</v>
      </c>
      <c r="E2858" s="295" t="s">
        <v>1606</v>
      </c>
      <c r="F2858" s="295" t="s">
        <v>3993</v>
      </c>
      <c r="G2858" s="295" t="s">
        <v>168</v>
      </c>
      <c r="H2858" s="295" t="s">
        <v>1632</v>
      </c>
      <c r="I2858" s="295" t="s">
        <v>1598</v>
      </c>
      <c r="J2858" s="295" t="s">
        <v>255</v>
      </c>
      <c r="K2858" s="295" t="s">
        <v>1603</v>
      </c>
      <c r="L2858" s="286">
        <v>0</v>
      </c>
      <c r="M2858" s="295" t="s">
        <v>16372</v>
      </c>
    </row>
    <row r="2859" spans="1:13" ht="15" customHeight="1" x14ac:dyDescent="0.25">
      <c r="A2859" s="295" t="s">
        <v>9464</v>
      </c>
      <c r="B2859" s="295" t="s">
        <v>9464</v>
      </c>
      <c r="C2859" s="295" t="s">
        <v>9465</v>
      </c>
      <c r="D2859" s="295" t="s">
        <v>9465</v>
      </c>
      <c r="E2859" s="295" t="s">
        <v>1606</v>
      </c>
      <c r="F2859" s="295" t="s">
        <v>9466</v>
      </c>
      <c r="G2859" s="295" t="s">
        <v>168</v>
      </c>
      <c r="H2859" s="295" t="s">
        <v>1589</v>
      </c>
      <c r="I2859" s="295" t="s">
        <v>1598</v>
      </c>
      <c r="J2859" s="295" t="s">
        <v>255</v>
      </c>
      <c r="K2859" s="295" t="s">
        <v>1603</v>
      </c>
      <c r="L2859" s="286">
        <v>0</v>
      </c>
      <c r="M2859" s="295" t="s">
        <v>16372</v>
      </c>
    </row>
    <row r="2860" spans="1:13" ht="15" customHeight="1" x14ac:dyDescent="0.25">
      <c r="A2860" s="295" t="s">
        <v>9467</v>
      </c>
      <c r="B2860" s="295" t="s">
        <v>9467</v>
      </c>
      <c r="C2860" s="295" t="s">
        <v>9468</v>
      </c>
      <c r="D2860" s="295" t="s">
        <v>9468</v>
      </c>
      <c r="E2860" s="295" t="s">
        <v>1606</v>
      </c>
      <c r="F2860" s="295" t="s">
        <v>9469</v>
      </c>
      <c r="G2860" s="295" t="s">
        <v>168</v>
      </c>
      <c r="H2860" s="295" t="s">
        <v>1589</v>
      </c>
      <c r="I2860" s="295" t="s">
        <v>1598</v>
      </c>
      <c r="J2860" s="295" t="s">
        <v>255</v>
      </c>
      <c r="K2860" s="295" t="s">
        <v>1603</v>
      </c>
      <c r="L2860" s="286">
        <v>0</v>
      </c>
      <c r="M2860" s="295" t="s">
        <v>16372</v>
      </c>
    </row>
    <row r="2861" spans="1:13" ht="15" customHeight="1" x14ac:dyDescent="0.25">
      <c r="A2861" s="295" t="s">
        <v>9470</v>
      </c>
      <c r="B2861" s="295" t="s">
        <v>9470</v>
      </c>
      <c r="C2861" s="295" t="s">
        <v>824</v>
      </c>
      <c r="D2861" s="295" t="s">
        <v>824</v>
      </c>
      <c r="E2861" s="295" t="s">
        <v>1606</v>
      </c>
      <c r="F2861" s="295" t="s">
        <v>9471</v>
      </c>
      <c r="G2861" s="295" t="s">
        <v>1594</v>
      </c>
      <c r="H2861" s="295" t="s">
        <v>1589</v>
      </c>
      <c r="I2861" s="295" t="s">
        <v>1598</v>
      </c>
      <c r="J2861" s="295" t="s">
        <v>255</v>
      </c>
      <c r="L2861" s="286">
        <v>0</v>
      </c>
      <c r="M2861" s="295" t="s">
        <v>16372</v>
      </c>
    </row>
    <row r="2862" spans="1:13" ht="15" customHeight="1" x14ac:dyDescent="0.25">
      <c r="A2862" s="295" t="s">
        <v>826</v>
      </c>
      <c r="B2862" s="295" t="s">
        <v>826</v>
      </c>
      <c r="C2862" s="295" t="s">
        <v>827</v>
      </c>
      <c r="D2862" s="295" t="s">
        <v>827</v>
      </c>
      <c r="E2862" s="295" t="s">
        <v>1606</v>
      </c>
      <c r="F2862" s="295" t="s">
        <v>9472</v>
      </c>
      <c r="G2862" s="295" t="s">
        <v>168</v>
      </c>
      <c r="H2862" s="295" t="s">
        <v>1589</v>
      </c>
      <c r="I2862" s="295" t="s">
        <v>1598</v>
      </c>
      <c r="J2862" s="295" t="s">
        <v>255</v>
      </c>
      <c r="K2862" s="295" t="s">
        <v>1603</v>
      </c>
      <c r="L2862" s="286">
        <v>1</v>
      </c>
      <c r="M2862" s="295" t="s">
        <v>171</v>
      </c>
    </row>
    <row r="2863" spans="1:13" ht="15" customHeight="1" x14ac:dyDescent="0.25">
      <c r="A2863" s="295" t="s">
        <v>16814</v>
      </c>
      <c r="B2863" s="295" t="s">
        <v>16814</v>
      </c>
      <c r="C2863" s="295" t="s">
        <v>17380</v>
      </c>
      <c r="D2863" s="295" t="s">
        <v>17380</v>
      </c>
      <c r="E2863" s="295" t="s">
        <v>17812</v>
      </c>
      <c r="G2863" s="295" t="s">
        <v>168</v>
      </c>
      <c r="H2863" s="295" t="s">
        <v>1589</v>
      </c>
      <c r="I2863" s="295" t="s">
        <v>14673</v>
      </c>
      <c r="J2863" s="295" t="s">
        <v>17962</v>
      </c>
      <c r="K2863" s="295" t="s">
        <v>14674</v>
      </c>
      <c r="L2863" s="287">
        <v>3</v>
      </c>
      <c r="M2863" s="295" t="s">
        <v>171</v>
      </c>
    </row>
    <row r="2864" spans="1:13" ht="15" customHeight="1" x14ac:dyDescent="0.25">
      <c r="A2864" s="295" t="s">
        <v>16813</v>
      </c>
      <c r="B2864" s="295" t="s">
        <v>16813</v>
      </c>
      <c r="C2864" s="295" t="s">
        <v>17379</v>
      </c>
      <c r="D2864" s="295" t="s">
        <v>17379</v>
      </c>
      <c r="G2864" s="295" t="s">
        <v>1594</v>
      </c>
      <c r="H2864" s="295" t="s">
        <v>1589</v>
      </c>
      <c r="I2864" s="295" t="s">
        <v>14673</v>
      </c>
      <c r="J2864" s="295" t="s">
        <v>17962</v>
      </c>
      <c r="K2864" s="295" t="s">
        <v>14674</v>
      </c>
      <c r="L2864" s="287">
        <v>3</v>
      </c>
      <c r="M2864" s="295" t="s">
        <v>171</v>
      </c>
    </row>
    <row r="2865" spans="1:13" ht="15" customHeight="1" x14ac:dyDescent="0.25">
      <c r="A2865" s="295" t="s">
        <v>9473</v>
      </c>
      <c r="B2865" s="295" t="s">
        <v>9473</v>
      </c>
      <c r="C2865" s="295" t="s">
        <v>9474</v>
      </c>
      <c r="D2865" s="295" t="s">
        <v>9474</v>
      </c>
      <c r="E2865" s="295" t="s">
        <v>9475</v>
      </c>
      <c r="F2865" s="295" t="s">
        <v>9476</v>
      </c>
      <c r="G2865" s="295" t="s">
        <v>1676</v>
      </c>
      <c r="H2865" s="295" t="s">
        <v>1589</v>
      </c>
      <c r="I2865" s="295" t="s">
        <v>1714</v>
      </c>
      <c r="J2865" s="295" t="s">
        <v>174</v>
      </c>
      <c r="K2865" s="295" t="s">
        <v>1892</v>
      </c>
      <c r="L2865" s="287">
        <v>7</v>
      </c>
      <c r="M2865" s="295" t="s">
        <v>171</v>
      </c>
    </row>
    <row r="2866" spans="1:13" ht="15" customHeight="1" x14ac:dyDescent="0.25">
      <c r="A2866" s="295" t="s">
        <v>9477</v>
      </c>
      <c r="B2866" s="295" t="s">
        <v>6653</v>
      </c>
      <c r="C2866" s="295" t="s">
        <v>9478</v>
      </c>
      <c r="D2866" s="295" t="s">
        <v>6655</v>
      </c>
      <c r="E2866" s="295" t="s">
        <v>9479</v>
      </c>
      <c r="F2866" s="295" t="s">
        <v>9480</v>
      </c>
      <c r="G2866" s="295" t="s">
        <v>1678</v>
      </c>
      <c r="H2866" s="295" t="s">
        <v>1632</v>
      </c>
      <c r="I2866" s="295" t="s">
        <v>1714</v>
      </c>
      <c r="J2866" s="295" t="s">
        <v>174</v>
      </c>
      <c r="K2866" s="295" t="s">
        <v>1892</v>
      </c>
      <c r="L2866" s="286">
        <v>7</v>
      </c>
      <c r="M2866" s="295" t="s">
        <v>171</v>
      </c>
    </row>
    <row r="2867" spans="1:13" ht="15" customHeight="1" x14ac:dyDescent="0.25">
      <c r="A2867" s="295" t="s">
        <v>9481</v>
      </c>
      <c r="B2867" s="295" t="s">
        <v>6653</v>
      </c>
      <c r="C2867" s="295" t="s">
        <v>9482</v>
      </c>
      <c r="D2867" s="295" t="s">
        <v>6655</v>
      </c>
      <c r="E2867" s="295" t="s">
        <v>9483</v>
      </c>
      <c r="F2867" s="295" t="s">
        <v>9484</v>
      </c>
      <c r="G2867" s="295" t="s">
        <v>1678</v>
      </c>
      <c r="H2867" s="295" t="s">
        <v>1632</v>
      </c>
      <c r="I2867" s="295" t="s">
        <v>1714</v>
      </c>
      <c r="J2867" s="295" t="s">
        <v>174</v>
      </c>
      <c r="K2867" s="295" t="s">
        <v>1892</v>
      </c>
      <c r="L2867" s="286">
        <v>7</v>
      </c>
      <c r="M2867" s="295" t="s">
        <v>171</v>
      </c>
    </row>
    <row r="2868" spans="1:13" ht="15" customHeight="1" x14ac:dyDescent="0.25">
      <c r="A2868" s="295" t="s">
        <v>6653</v>
      </c>
      <c r="B2868" s="295" t="s">
        <v>6653</v>
      </c>
      <c r="C2868" s="295" t="s">
        <v>6655</v>
      </c>
      <c r="D2868" s="295" t="s">
        <v>6655</v>
      </c>
      <c r="E2868" s="295" t="s">
        <v>9485</v>
      </c>
      <c r="F2868" s="295" t="s">
        <v>9476</v>
      </c>
      <c r="G2868" s="295" t="s">
        <v>1738</v>
      </c>
      <c r="H2868" s="295" t="s">
        <v>1589</v>
      </c>
      <c r="I2868" s="295" t="s">
        <v>1714</v>
      </c>
      <c r="J2868" s="295" t="s">
        <v>174</v>
      </c>
      <c r="K2868" s="295" t="s">
        <v>1892</v>
      </c>
      <c r="L2868" s="286">
        <v>7</v>
      </c>
      <c r="M2868" s="295" t="s">
        <v>171</v>
      </c>
    </row>
    <row r="2869" spans="1:13" ht="15" customHeight="1" x14ac:dyDescent="0.25">
      <c r="A2869" s="295" t="s">
        <v>9486</v>
      </c>
      <c r="B2869" s="295" t="s">
        <v>9486</v>
      </c>
      <c r="C2869" s="295" t="s">
        <v>9487</v>
      </c>
      <c r="D2869" s="295" t="s">
        <v>9487</v>
      </c>
      <c r="E2869" s="295" t="s">
        <v>2734</v>
      </c>
      <c r="F2869" s="295" t="s">
        <v>9480</v>
      </c>
      <c r="G2869" s="295" t="s">
        <v>1594</v>
      </c>
      <c r="H2869" s="295" t="s">
        <v>1589</v>
      </c>
      <c r="I2869" s="295" t="s">
        <v>1714</v>
      </c>
      <c r="J2869" s="295" t="s">
        <v>174</v>
      </c>
      <c r="L2869" s="286">
        <v>7</v>
      </c>
      <c r="M2869" s="295" t="s">
        <v>171</v>
      </c>
    </row>
    <row r="2870" spans="1:13" ht="15" customHeight="1" x14ac:dyDescent="0.25">
      <c r="A2870" s="295" t="s">
        <v>16816</v>
      </c>
      <c r="B2870" s="295" t="s">
        <v>16772</v>
      </c>
      <c r="C2870" s="295" t="s">
        <v>17382</v>
      </c>
      <c r="D2870" s="295" t="s">
        <v>17343</v>
      </c>
      <c r="E2870" s="295" t="s">
        <v>17813</v>
      </c>
      <c r="G2870" s="295" t="s">
        <v>168</v>
      </c>
      <c r="H2870" s="295" t="s">
        <v>1632</v>
      </c>
      <c r="I2870" s="295" t="s">
        <v>14673</v>
      </c>
      <c r="J2870" s="295" t="s">
        <v>17927</v>
      </c>
      <c r="K2870" s="295" t="s">
        <v>14674</v>
      </c>
      <c r="L2870" s="287">
        <v>3</v>
      </c>
      <c r="M2870" s="295" t="s">
        <v>171</v>
      </c>
    </row>
    <row r="2871" spans="1:13" ht="15" customHeight="1" x14ac:dyDescent="0.25">
      <c r="A2871" s="295" t="s">
        <v>16817</v>
      </c>
      <c r="B2871" s="295" t="s">
        <v>16817</v>
      </c>
      <c r="C2871" s="295" t="s">
        <v>17383</v>
      </c>
      <c r="D2871" s="295" t="s">
        <v>17383</v>
      </c>
      <c r="E2871" s="295" t="s">
        <v>17749</v>
      </c>
      <c r="G2871" s="295" t="s">
        <v>168</v>
      </c>
      <c r="H2871" s="295" t="s">
        <v>1589</v>
      </c>
      <c r="I2871" s="295" t="s">
        <v>14673</v>
      </c>
      <c r="J2871" s="295" t="s">
        <v>17927</v>
      </c>
      <c r="K2871" s="295" t="s">
        <v>14674</v>
      </c>
      <c r="L2871" s="287">
        <v>5</v>
      </c>
      <c r="M2871" s="295" t="s">
        <v>171</v>
      </c>
    </row>
    <row r="2872" spans="1:13" ht="15" customHeight="1" x14ac:dyDescent="0.25">
      <c r="A2872" s="295" t="s">
        <v>16815</v>
      </c>
      <c r="B2872" s="295" t="s">
        <v>16815</v>
      </c>
      <c r="C2872" s="295" t="s">
        <v>17381</v>
      </c>
      <c r="D2872" s="295" t="s">
        <v>17381</v>
      </c>
      <c r="G2872" s="295" t="s">
        <v>1594</v>
      </c>
      <c r="H2872" s="295" t="s">
        <v>1589</v>
      </c>
      <c r="I2872" s="295" t="s">
        <v>14673</v>
      </c>
      <c r="J2872" s="295" t="s">
        <v>17927</v>
      </c>
      <c r="K2872" s="295" t="s">
        <v>14674</v>
      </c>
      <c r="L2872" s="287">
        <v>5</v>
      </c>
      <c r="M2872" s="295" t="s">
        <v>171</v>
      </c>
    </row>
    <row r="2873" spans="1:13" ht="15" customHeight="1" x14ac:dyDescent="0.25">
      <c r="A2873" s="295" t="s">
        <v>6581</v>
      </c>
      <c r="B2873" s="295" t="s">
        <v>6577</v>
      </c>
      <c r="C2873" s="295" t="s">
        <v>832</v>
      </c>
      <c r="D2873" s="295" t="s">
        <v>6578</v>
      </c>
      <c r="E2873" s="295" t="s">
        <v>9488</v>
      </c>
      <c r="F2873" s="295" t="s">
        <v>6580</v>
      </c>
      <c r="G2873" s="295" t="s">
        <v>168</v>
      </c>
      <c r="H2873" s="295" t="s">
        <v>1632</v>
      </c>
      <c r="I2873" s="295" t="s">
        <v>1714</v>
      </c>
      <c r="J2873" s="295" t="s">
        <v>174</v>
      </c>
      <c r="K2873" s="295" t="s">
        <v>1892</v>
      </c>
      <c r="L2873" s="286">
        <v>3</v>
      </c>
      <c r="M2873" s="295" t="s">
        <v>171</v>
      </c>
    </row>
    <row r="2874" spans="1:13" ht="15" customHeight="1" x14ac:dyDescent="0.25">
      <c r="A2874" s="295" t="s">
        <v>6599</v>
      </c>
      <c r="B2874" s="295" t="s">
        <v>6595</v>
      </c>
      <c r="C2874" s="295" t="s">
        <v>9489</v>
      </c>
      <c r="D2874" s="295" t="s">
        <v>6596</v>
      </c>
      <c r="E2874" s="295" t="s">
        <v>9490</v>
      </c>
      <c r="F2874" s="295" t="s">
        <v>9491</v>
      </c>
      <c r="G2874" s="295" t="s">
        <v>1594</v>
      </c>
      <c r="H2874" s="295" t="s">
        <v>1632</v>
      </c>
      <c r="I2874" s="295" t="s">
        <v>1714</v>
      </c>
      <c r="J2874" s="295" t="s">
        <v>174</v>
      </c>
      <c r="L2874" s="286">
        <v>3</v>
      </c>
      <c r="M2874" s="295" t="s">
        <v>171</v>
      </c>
    </row>
    <row r="2875" spans="1:13" ht="15" customHeight="1" x14ac:dyDescent="0.25">
      <c r="A2875" s="295" t="s">
        <v>16819</v>
      </c>
      <c r="B2875" s="295" t="s">
        <v>16819</v>
      </c>
      <c r="C2875" s="295" t="s">
        <v>17385</v>
      </c>
      <c r="D2875" s="295" t="s">
        <v>17385</v>
      </c>
      <c r="E2875" s="295" t="s">
        <v>17658</v>
      </c>
      <c r="G2875" s="295" t="s">
        <v>168</v>
      </c>
      <c r="H2875" s="295" t="s">
        <v>1589</v>
      </c>
      <c r="I2875" s="295" t="s">
        <v>14673</v>
      </c>
      <c r="J2875" s="295" t="s">
        <v>17939</v>
      </c>
      <c r="K2875" s="295" t="s">
        <v>14674</v>
      </c>
      <c r="L2875" s="287">
        <v>3</v>
      </c>
      <c r="M2875" s="295" t="s">
        <v>171</v>
      </c>
    </row>
    <row r="2876" spans="1:13" ht="15" customHeight="1" x14ac:dyDescent="0.25">
      <c r="A2876" s="295" t="s">
        <v>16820</v>
      </c>
      <c r="B2876" s="295" t="s">
        <v>16820</v>
      </c>
      <c r="C2876" s="295" t="s">
        <v>17386</v>
      </c>
      <c r="D2876" s="295" t="s">
        <v>17386</v>
      </c>
      <c r="E2876" s="295" t="s">
        <v>17658</v>
      </c>
      <c r="G2876" s="295" t="s">
        <v>168</v>
      </c>
      <c r="H2876" s="295" t="s">
        <v>1589</v>
      </c>
      <c r="I2876" s="295" t="s">
        <v>14673</v>
      </c>
      <c r="J2876" s="295" t="s">
        <v>17939</v>
      </c>
      <c r="K2876" s="295" t="s">
        <v>14674</v>
      </c>
      <c r="L2876" s="287">
        <v>5</v>
      </c>
      <c r="M2876" s="295" t="s">
        <v>171</v>
      </c>
    </row>
    <row r="2877" spans="1:13" ht="15" customHeight="1" x14ac:dyDescent="0.25">
      <c r="A2877" s="295" t="s">
        <v>16821</v>
      </c>
      <c r="B2877" s="295" t="s">
        <v>16821</v>
      </c>
      <c r="C2877" s="295" t="s">
        <v>17387</v>
      </c>
      <c r="D2877" s="295" t="s">
        <v>17387</v>
      </c>
      <c r="E2877" s="295" t="s">
        <v>17658</v>
      </c>
      <c r="G2877" s="295" t="s">
        <v>168</v>
      </c>
      <c r="H2877" s="295" t="s">
        <v>1589</v>
      </c>
      <c r="I2877" s="295" t="s">
        <v>14673</v>
      </c>
      <c r="J2877" s="295" t="s">
        <v>17939</v>
      </c>
      <c r="K2877" s="295" t="s">
        <v>14674</v>
      </c>
      <c r="L2877" s="287">
        <v>5</v>
      </c>
      <c r="M2877" s="295" t="s">
        <v>171</v>
      </c>
    </row>
    <row r="2878" spans="1:13" ht="15" customHeight="1" x14ac:dyDescent="0.25">
      <c r="A2878" s="295" t="s">
        <v>16818</v>
      </c>
      <c r="B2878" s="295" t="s">
        <v>16818</v>
      </c>
      <c r="C2878" s="295" t="s">
        <v>17384</v>
      </c>
      <c r="D2878" s="295" t="s">
        <v>17384</v>
      </c>
      <c r="G2878" s="295" t="s">
        <v>1594</v>
      </c>
      <c r="H2878" s="295" t="s">
        <v>1589</v>
      </c>
      <c r="I2878" s="295" t="s">
        <v>14673</v>
      </c>
      <c r="J2878" s="295" t="s">
        <v>17939</v>
      </c>
      <c r="K2878" s="295" t="s">
        <v>14674</v>
      </c>
      <c r="L2878" s="287">
        <v>4</v>
      </c>
      <c r="M2878" s="295" t="s">
        <v>171</v>
      </c>
    </row>
    <row r="2879" spans="1:13" ht="15" customHeight="1" x14ac:dyDescent="0.25">
      <c r="A2879" s="295" t="s">
        <v>16823</v>
      </c>
      <c r="B2879" s="295" t="s">
        <v>16823</v>
      </c>
      <c r="C2879" s="295" t="s">
        <v>17389</v>
      </c>
      <c r="D2879" s="295" t="s">
        <v>17389</v>
      </c>
      <c r="E2879" s="295" t="s">
        <v>17814</v>
      </c>
      <c r="G2879" s="295" t="s">
        <v>168</v>
      </c>
      <c r="H2879" s="295" t="s">
        <v>1589</v>
      </c>
      <c r="I2879" s="295" t="s">
        <v>14673</v>
      </c>
      <c r="J2879" s="295" t="s">
        <v>17939</v>
      </c>
      <c r="K2879" s="295" t="s">
        <v>14674</v>
      </c>
      <c r="L2879" s="287">
        <v>5</v>
      </c>
      <c r="M2879" s="295" t="s">
        <v>171</v>
      </c>
    </row>
    <row r="2880" spans="1:13" ht="15" customHeight="1" x14ac:dyDescent="0.25">
      <c r="A2880" s="295" t="s">
        <v>16822</v>
      </c>
      <c r="B2880" s="295" t="s">
        <v>16822</v>
      </c>
      <c r="C2880" s="295" t="s">
        <v>17388</v>
      </c>
      <c r="D2880" s="295" t="s">
        <v>17388</v>
      </c>
      <c r="G2880" s="295" t="s">
        <v>1594</v>
      </c>
      <c r="H2880" s="295" t="s">
        <v>1589</v>
      </c>
      <c r="I2880" s="295" t="s">
        <v>14673</v>
      </c>
      <c r="J2880" s="295" t="s">
        <v>17939</v>
      </c>
      <c r="K2880" s="295" t="s">
        <v>14674</v>
      </c>
      <c r="L2880" s="287">
        <v>5</v>
      </c>
      <c r="M2880" s="295" t="s">
        <v>171</v>
      </c>
    </row>
    <row r="2881" spans="1:13" ht="15" customHeight="1" x14ac:dyDescent="0.25">
      <c r="A2881" s="295" t="s">
        <v>9492</v>
      </c>
      <c r="B2881" s="295" t="s">
        <v>9492</v>
      </c>
      <c r="C2881" s="295" t="s">
        <v>9493</v>
      </c>
      <c r="D2881" s="295" t="s">
        <v>9493</v>
      </c>
      <c r="E2881" s="295" t="s">
        <v>9494</v>
      </c>
      <c r="F2881" s="295" t="s">
        <v>9495</v>
      </c>
      <c r="G2881" s="295" t="s">
        <v>168</v>
      </c>
      <c r="H2881" s="295" t="s">
        <v>1589</v>
      </c>
      <c r="I2881" s="295" t="s">
        <v>1598</v>
      </c>
      <c r="J2881" s="295" t="s">
        <v>179</v>
      </c>
      <c r="K2881" s="295" t="s">
        <v>1603</v>
      </c>
      <c r="L2881" s="286">
        <v>5</v>
      </c>
      <c r="M2881" s="295" t="s">
        <v>171</v>
      </c>
    </row>
    <row r="2882" spans="1:13" ht="15" customHeight="1" x14ac:dyDescent="0.25">
      <c r="A2882" s="295" t="s">
        <v>9496</v>
      </c>
      <c r="B2882" s="295" t="s">
        <v>9496</v>
      </c>
      <c r="C2882" s="295" t="s">
        <v>9497</v>
      </c>
      <c r="D2882" s="295" t="s">
        <v>9497</v>
      </c>
      <c r="E2882" s="295" t="s">
        <v>6851</v>
      </c>
      <c r="F2882" s="295" t="s">
        <v>9498</v>
      </c>
      <c r="G2882" s="295" t="s">
        <v>168</v>
      </c>
      <c r="H2882" s="295" t="s">
        <v>1589</v>
      </c>
      <c r="I2882" s="295" t="s">
        <v>1598</v>
      </c>
      <c r="J2882" s="295" t="s">
        <v>179</v>
      </c>
      <c r="K2882" s="295" t="s">
        <v>1603</v>
      </c>
      <c r="L2882" s="286">
        <v>0</v>
      </c>
      <c r="M2882" s="295" t="s">
        <v>16372</v>
      </c>
    </row>
    <row r="2883" spans="1:13" ht="15" customHeight="1" x14ac:dyDescent="0.25">
      <c r="A2883" s="295" t="s">
        <v>9499</v>
      </c>
      <c r="B2883" s="295" t="s">
        <v>9499</v>
      </c>
      <c r="C2883" s="295" t="s">
        <v>9500</v>
      </c>
      <c r="D2883" s="295" t="s">
        <v>9500</v>
      </c>
      <c r="E2883" s="295" t="s">
        <v>1880</v>
      </c>
      <c r="F2883" s="295" t="s">
        <v>9501</v>
      </c>
      <c r="G2883" s="295" t="s">
        <v>168</v>
      </c>
      <c r="H2883" s="295" t="s">
        <v>1589</v>
      </c>
      <c r="I2883" s="295" t="s">
        <v>1598</v>
      </c>
      <c r="J2883" s="295" t="s">
        <v>179</v>
      </c>
      <c r="K2883" s="295" t="s">
        <v>1603</v>
      </c>
      <c r="L2883" s="286">
        <v>3</v>
      </c>
      <c r="M2883" s="295" t="s">
        <v>171</v>
      </c>
    </row>
    <row r="2884" spans="1:13" ht="15" customHeight="1" x14ac:dyDescent="0.25">
      <c r="A2884" s="295" t="s">
        <v>9502</v>
      </c>
      <c r="B2884" s="295" t="s">
        <v>9502</v>
      </c>
      <c r="C2884" s="295" t="s">
        <v>9503</v>
      </c>
      <c r="D2884" s="295" t="s">
        <v>9503</v>
      </c>
      <c r="E2884" s="295" t="s">
        <v>9504</v>
      </c>
      <c r="F2884" s="295" t="s">
        <v>9505</v>
      </c>
      <c r="G2884" s="295" t="s">
        <v>168</v>
      </c>
      <c r="H2884" s="295" t="s">
        <v>1589</v>
      </c>
      <c r="I2884" s="295" t="s">
        <v>1598</v>
      </c>
      <c r="J2884" s="295" t="s">
        <v>179</v>
      </c>
      <c r="K2884" s="295" t="s">
        <v>1603</v>
      </c>
      <c r="L2884" s="286">
        <v>0</v>
      </c>
      <c r="M2884" s="295" t="s">
        <v>16372</v>
      </c>
    </row>
    <row r="2885" spans="1:13" ht="15" customHeight="1" x14ac:dyDescent="0.25">
      <c r="A2885" s="295" t="s">
        <v>9506</v>
      </c>
      <c r="B2885" s="295" t="s">
        <v>9506</v>
      </c>
      <c r="C2885" s="295" t="s">
        <v>9507</v>
      </c>
      <c r="D2885" s="295" t="s">
        <v>9507</v>
      </c>
      <c r="E2885" s="295" t="s">
        <v>9508</v>
      </c>
      <c r="F2885" s="295" t="s">
        <v>9509</v>
      </c>
      <c r="G2885" s="295" t="s">
        <v>168</v>
      </c>
      <c r="H2885" s="295" t="s">
        <v>1589</v>
      </c>
      <c r="I2885" s="295" t="s">
        <v>1598</v>
      </c>
      <c r="J2885" s="295" t="s">
        <v>179</v>
      </c>
      <c r="K2885" s="295" t="s">
        <v>1603</v>
      </c>
      <c r="L2885" s="286">
        <v>5</v>
      </c>
      <c r="M2885" s="295" t="s">
        <v>171</v>
      </c>
    </row>
    <row r="2886" spans="1:13" ht="15" customHeight="1" x14ac:dyDescent="0.25">
      <c r="A2886" s="295" t="s">
        <v>9510</v>
      </c>
      <c r="B2886" s="295" t="s">
        <v>9510</v>
      </c>
      <c r="C2886" s="295" t="s">
        <v>9511</v>
      </c>
      <c r="D2886" s="295" t="s">
        <v>9511</v>
      </c>
      <c r="E2886" s="295" t="s">
        <v>9508</v>
      </c>
      <c r="F2886" s="295" t="s">
        <v>9512</v>
      </c>
      <c r="G2886" s="295" t="s">
        <v>1676</v>
      </c>
      <c r="H2886" s="295" t="s">
        <v>1589</v>
      </c>
      <c r="I2886" s="295" t="s">
        <v>1598</v>
      </c>
      <c r="J2886" s="295" t="s">
        <v>179</v>
      </c>
      <c r="K2886" s="295" t="s">
        <v>1603</v>
      </c>
      <c r="L2886" s="287">
        <v>3</v>
      </c>
      <c r="M2886" s="295" t="s">
        <v>171</v>
      </c>
    </row>
    <row r="2887" spans="1:13" ht="15" customHeight="1" x14ac:dyDescent="0.25">
      <c r="A2887" s="295" t="s">
        <v>9513</v>
      </c>
      <c r="B2887" s="295" t="s">
        <v>9513</v>
      </c>
      <c r="C2887" s="295" t="s">
        <v>9514</v>
      </c>
      <c r="D2887" s="295" t="s">
        <v>9514</v>
      </c>
      <c r="E2887" s="295" t="s">
        <v>9508</v>
      </c>
      <c r="F2887" s="295" t="s">
        <v>9512</v>
      </c>
      <c r="G2887" s="295" t="s">
        <v>1738</v>
      </c>
      <c r="H2887" s="295" t="s">
        <v>1589</v>
      </c>
      <c r="I2887" s="295" t="s">
        <v>1598</v>
      </c>
      <c r="J2887" s="295" t="s">
        <v>179</v>
      </c>
      <c r="K2887" s="295" t="s">
        <v>1603</v>
      </c>
      <c r="L2887" s="286">
        <v>3</v>
      </c>
      <c r="M2887" s="295" t="s">
        <v>171</v>
      </c>
    </row>
    <row r="2888" spans="1:13" ht="15" customHeight="1" x14ac:dyDescent="0.25">
      <c r="A2888" s="295" t="s">
        <v>9516</v>
      </c>
      <c r="B2888" s="295" t="s">
        <v>9516</v>
      </c>
      <c r="C2888" s="295" t="s">
        <v>9517</v>
      </c>
      <c r="D2888" s="295" t="s">
        <v>9517</v>
      </c>
      <c r="E2888" s="295" t="s">
        <v>1880</v>
      </c>
      <c r="F2888" s="295" t="s">
        <v>9518</v>
      </c>
      <c r="G2888" s="295" t="s">
        <v>168</v>
      </c>
      <c r="H2888" s="295" t="s">
        <v>1589</v>
      </c>
      <c r="I2888" s="295" t="s">
        <v>1598</v>
      </c>
      <c r="J2888" s="295" t="s">
        <v>179</v>
      </c>
      <c r="K2888" s="295" t="s">
        <v>1603</v>
      </c>
      <c r="L2888" s="286">
        <v>5</v>
      </c>
      <c r="M2888" s="295" t="s">
        <v>171</v>
      </c>
    </row>
    <row r="2889" spans="1:13" ht="15" customHeight="1" x14ac:dyDescent="0.25">
      <c r="A2889" s="295" t="s">
        <v>9519</v>
      </c>
      <c r="B2889" s="295" t="s">
        <v>9519</v>
      </c>
      <c r="C2889" s="295" t="s">
        <v>9520</v>
      </c>
      <c r="D2889" s="295" t="s">
        <v>9520</v>
      </c>
      <c r="E2889" s="295" t="s">
        <v>5093</v>
      </c>
      <c r="F2889" s="295" t="s">
        <v>9521</v>
      </c>
      <c r="G2889" s="295" t="s">
        <v>168</v>
      </c>
      <c r="H2889" s="295" t="s">
        <v>1589</v>
      </c>
      <c r="I2889" s="295" t="s">
        <v>1598</v>
      </c>
      <c r="J2889" s="295" t="s">
        <v>179</v>
      </c>
      <c r="K2889" s="295" t="s">
        <v>1603</v>
      </c>
      <c r="L2889" s="286">
        <v>5</v>
      </c>
      <c r="M2889" s="295" t="s">
        <v>171</v>
      </c>
    </row>
    <row r="2890" spans="1:13" ht="15" customHeight="1" x14ac:dyDescent="0.25">
      <c r="A2890" s="295" t="s">
        <v>9522</v>
      </c>
      <c r="B2890" s="295" t="s">
        <v>9522</v>
      </c>
      <c r="C2890" s="295" t="s">
        <v>9523</v>
      </c>
      <c r="D2890" s="295" t="s">
        <v>9523</v>
      </c>
      <c r="E2890" s="295" t="s">
        <v>1880</v>
      </c>
      <c r="F2890" s="295" t="s">
        <v>9524</v>
      </c>
      <c r="G2890" s="295" t="s">
        <v>1594</v>
      </c>
      <c r="H2890" s="295" t="s">
        <v>1589</v>
      </c>
      <c r="I2890" s="295" t="s">
        <v>1598</v>
      </c>
      <c r="J2890" s="295" t="s">
        <v>179</v>
      </c>
      <c r="L2890" s="286">
        <v>5</v>
      </c>
      <c r="M2890" s="295" t="s">
        <v>171</v>
      </c>
    </row>
    <row r="2891" spans="1:13" ht="15" customHeight="1" x14ac:dyDescent="0.25">
      <c r="A2891" s="295" t="s">
        <v>9256</v>
      </c>
      <c r="B2891" s="295" t="s">
        <v>9252</v>
      </c>
      <c r="C2891" s="295" t="s">
        <v>9525</v>
      </c>
      <c r="D2891" s="295" t="s">
        <v>9253</v>
      </c>
      <c r="E2891" s="295" t="s">
        <v>9254</v>
      </c>
      <c r="F2891" s="295" t="s">
        <v>9255</v>
      </c>
      <c r="G2891" s="295" t="s">
        <v>168</v>
      </c>
      <c r="H2891" s="295" t="s">
        <v>1632</v>
      </c>
      <c r="I2891" s="295" t="s">
        <v>1598</v>
      </c>
      <c r="J2891" s="295" t="s">
        <v>179</v>
      </c>
      <c r="K2891" s="295" t="s">
        <v>1603</v>
      </c>
      <c r="L2891" s="286">
        <v>0</v>
      </c>
      <c r="M2891" s="295" t="s">
        <v>16372</v>
      </c>
    </row>
    <row r="2892" spans="1:13" ht="15" customHeight="1" x14ac:dyDescent="0.25">
      <c r="A2892" s="295" t="s">
        <v>9261</v>
      </c>
      <c r="B2892" s="295" t="s">
        <v>9257</v>
      </c>
      <c r="C2892" s="295" t="s">
        <v>9526</v>
      </c>
      <c r="D2892" s="295" t="s">
        <v>9258</v>
      </c>
      <c r="E2892" s="295" t="s">
        <v>9527</v>
      </c>
      <c r="F2892" s="295" t="s">
        <v>9260</v>
      </c>
      <c r="G2892" s="295" t="s">
        <v>168</v>
      </c>
      <c r="H2892" s="295" t="s">
        <v>1632</v>
      </c>
      <c r="I2892" s="295" t="s">
        <v>1598</v>
      </c>
      <c r="J2892" s="295" t="s">
        <v>179</v>
      </c>
      <c r="K2892" s="295" t="s">
        <v>1603</v>
      </c>
      <c r="L2892" s="286">
        <v>0</v>
      </c>
      <c r="M2892" s="295" t="s">
        <v>16372</v>
      </c>
    </row>
    <row r="2893" spans="1:13" ht="15" customHeight="1" x14ac:dyDescent="0.25">
      <c r="A2893" s="295" t="s">
        <v>9528</v>
      </c>
      <c r="B2893" s="295" t="s">
        <v>9528</v>
      </c>
      <c r="C2893" s="295" t="s">
        <v>9529</v>
      </c>
      <c r="D2893" s="295" t="s">
        <v>9529</v>
      </c>
      <c r="E2893" s="295" t="s">
        <v>2665</v>
      </c>
      <c r="F2893" s="295" t="s">
        <v>9530</v>
      </c>
      <c r="G2893" s="295" t="s">
        <v>168</v>
      </c>
      <c r="H2893" s="295" t="s">
        <v>1589</v>
      </c>
      <c r="I2893" s="295" t="s">
        <v>1598</v>
      </c>
      <c r="J2893" s="295" t="s">
        <v>179</v>
      </c>
      <c r="K2893" s="295" t="s">
        <v>1603</v>
      </c>
      <c r="L2893" s="286">
        <v>8</v>
      </c>
      <c r="M2893" s="295" t="s">
        <v>171</v>
      </c>
    </row>
    <row r="2894" spans="1:13" ht="15" customHeight="1" x14ac:dyDescent="0.25">
      <c r="A2894" s="295" t="s">
        <v>9531</v>
      </c>
      <c r="B2894" s="295" t="s">
        <v>9531</v>
      </c>
      <c r="C2894" s="295" t="s">
        <v>9532</v>
      </c>
      <c r="D2894" s="295" t="s">
        <v>9532</v>
      </c>
      <c r="E2894" s="295" t="s">
        <v>9533</v>
      </c>
      <c r="F2894" s="295" t="s">
        <v>9534</v>
      </c>
      <c r="G2894" s="295" t="s">
        <v>168</v>
      </c>
      <c r="H2894" s="295" t="s">
        <v>1589</v>
      </c>
      <c r="I2894" s="295" t="s">
        <v>1598</v>
      </c>
      <c r="J2894" s="295" t="s">
        <v>179</v>
      </c>
      <c r="K2894" s="295" t="s">
        <v>2550</v>
      </c>
      <c r="L2894" s="286">
        <v>0</v>
      </c>
      <c r="M2894" s="295" t="s">
        <v>16372</v>
      </c>
    </row>
    <row r="2895" spans="1:13" ht="15" customHeight="1" x14ac:dyDescent="0.25">
      <c r="A2895" s="295" t="s">
        <v>9535</v>
      </c>
      <c r="B2895" s="295" t="s">
        <v>9535</v>
      </c>
      <c r="C2895" s="295" t="s">
        <v>9536</v>
      </c>
      <c r="D2895" s="295" t="s">
        <v>9536</v>
      </c>
      <c r="E2895" s="295" t="s">
        <v>5564</v>
      </c>
      <c r="F2895" s="295" t="s">
        <v>9537</v>
      </c>
      <c r="G2895" s="295" t="s">
        <v>168</v>
      </c>
      <c r="H2895" s="295" t="s">
        <v>1589</v>
      </c>
      <c r="I2895" s="295" t="s">
        <v>1598</v>
      </c>
      <c r="J2895" s="295" t="s">
        <v>179</v>
      </c>
      <c r="K2895" s="295" t="s">
        <v>1603</v>
      </c>
      <c r="L2895" s="286">
        <v>7</v>
      </c>
      <c r="M2895" s="295" t="s">
        <v>171</v>
      </c>
    </row>
    <row r="2896" spans="1:13" ht="15" customHeight="1" x14ac:dyDescent="0.25">
      <c r="A2896" s="295" t="s">
        <v>9538</v>
      </c>
      <c r="B2896" s="295" t="s">
        <v>9538</v>
      </c>
      <c r="C2896" s="295" t="s">
        <v>9539</v>
      </c>
      <c r="D2896" s="295" t="s">
        <v>9539</v>
      </c>
      <c r="E2896" s="295" t="s">
        <v>2988</v>
      </c>
      <c r="F2896" s="295" t="s">
        <v>9540</v>
      </c>
      <c r="G2896" s="295" t="s">
        <v>168</v>
      </c>
      <c r="H2896" s="295" t="s">
        <v>1589</v>
      </c>
      <c r="I2896" s="295" t="s">
        <v>1598</v>
      </c>
      <c r="J2896" s="295" t="s">
        <v>179</v>
      </c>
      <c r="K2896" s="295" t="s">
        <v>1603</v>
      </c>
      <c r="L2896" s="286">
        <v>5</v>
      </c>
      <c r="M2896" s="295" t="s">
        <v>171</v>
      </c>
    </row>
    <row r="2897" spans="1:13" ht="15" customHeight="1" x14ac:dyDescent="0.25">
      <c r="A2897" s="295" t="s">
        <v>9541</v>
      </c>
      <c r="B2897" s="295" t="s">
        <v>9541</v>
      </c>
      <c r="C2897" s="295" t="s">
        <v>9542</v>
      </c>
      <c r="D2897" s="295" t="s">
        <v>9542</v>
      </c>
      <c r="E2897" s="295" t="s">
        <v>2801</v>
      </c>
      <c r="F2897" s="295" t="s">
        <v>9543</v>
      </c>
      <c r="G2897" s="295" t="s">
        <v>1702</v>
      </c>
      <c r="H2897" s="295" t="s">
        <v>1589</v>
      </c>
      <c r="I2897" s="295" t="s">
        <v>1598</v>
      </c>
      <c r="J2897" s="295" t="s">
        <v>179</v>
      </c>
      <c r="K2897" s="295" t="s">
        <v>1603</v>
      </c>
      <c r="L2897" s="286">
        <v>5</v>
      </c>
      <c r="M2897" s="295" t="s">
        <v>171</v>
      </c>
    </row>
    <row r="2898" spans="1:13" ht="15" customHeight="1" x14ac:dyDescent="0.25">
      <c r="A2898" s="295" t="s">
        <v>9515</v>
      </c>
      <c r="B2898" s="295" t="s">
        <v>9513</v>
      </c>
      <c r="C2898" s="295" t="s">
        <v>9544</v>
      </c>
      <c r="D2898" s="295" t="s">
        <v>9514</v>
      </c>
      <c r="E2898" s="295" t="s">
        <v>1630</v>
      </c>
      <c r="F2898" s="295" t="s">
        <v>9512</v>
      </c>
      <c r="G2898" s="295" t="s">
        <v>1702</v>
      </c>
      <c r="H2898" s="295" t="s">
        <v>1632</v>
      </c>
      <c r="I2898" s="295" t="s">
        <v>1598</v>
      </c>
      <c r="J2898" s="295" t="s">
        <v>179</v>
      </c>
      <c r="K2898" s="295" t="s">
        <v>1603</v>
      </c>
      <c r="L2898" s="286">
        <v>3</v>
      </c>
      <c r="M2898" s="295" t="s">
        <v>171</v>
      </c>
    </row>
    <row r="2899" spans="1:13" ht="15" customHeight="1" x14ac:dyDescent="0.25">
      <c r="A2899" s="295" t="s">
        <v>9545</v>
      </c>
      <c r="B2899" s="295" t="s">
        <v>9545</v>
      </c>
      <c r="C2899" s="295" t="s">
        <v>9546</v>
      </c>
      <c r="D2899" s="295" t="s">
        <v>9546</v>
      </c>
      <c r="E2899" s="295" t="s">
        <v>9547</v>
      </c>
      <c r="F2899" s="295" t="s">
        <v>9548</v>
      </c>
      <c r="G2899" s="295" t="s">
        <v>1702</v>
      </c>
      <c r="H2899" s="295" t="s">
        <v>1589</v>
      </c>
      <c r="I2899" s="295" t="s">
        <v>1598</v>
      </c>
      <c r="J2899" s="295" t="s">
        <v>179</v>
      </c>
      <c r="K2899" s="295" t="s">
        <v>1603</v>
      </c>
      <c r="L2899" s="286">
        <v>3</v>
      </c>
      <c r="M2899" s="295" t="s">
        <v>171</v>
      </c>
    </row>
    <row r="2900" spans="1:13" s="296" customFormat="1" ht="15" customHeight="1" x14ac:dyDescent="0.25">
      <c r="A2900" s="295" t="s">
        <v>9549</v>
      </c>
      <c r="B2900" s="295" t="s">
        <v>9549</v>
      </c>
      <c r="C2900" s="295" t="s">
        <v>9550</v>
      </c>
      <c r="D2900" s="295" t="s">
        <v>9550</v>
      </c>
      <c r="E2900" s="295" t="s">
        <v>6851</v>
      </c>
      <c r="F2900" s="295" t="s">
        <v>9551</v>
      </c>
      <c r="G2900" s="295" t="s">
        <v>1702</v>
      </c>
      <c r="H2900" s="295" t="s">
        <v>1589</v>
      </c>
      <c r="I2900" s="295" t="s">
        <v>1598</v>
      </c>
      <c r="J2900" s="295" t="s">
        <v>179</v>
      </c>
      <c r="K2900" s="295" t="s">
        <v>1603</v>
      </c>
      <c r="L2900" s="286">
        <v>3</v>
      </c>
      <c r="M2900" s="295" t="s">
        <v>171</v>
      </c>
    </row>
    <row r="2901" spans="1:13" ht="15" customHeight="1" x14ac:dyDescent="0.25">
      <c r="A2901" s="295" t="s">
        <v>9552</v>
      </c>
      <c r="B2901" s="295" t="s">
        <v>9552</v>
      </c>
      <c r="C2901" s="295" t="s">
        <v>829</v>
      </c>
      <c r="D2901" s="295" t="s">
        <v>829</v>
      </c>
      <c r="E2901" s="295" t="s">
        <v>1592</v>
      </c>
      <c r="F2901" s="295" t="s">
        <v>5124</v>
      </c>
      <c r="G2901" s="295" t="s">
        <v>1594</v>
      </c>
      <c r="H2901" s="295" t="s">
        <v>1589</v>
      </c>
      <c r="I2901" s="295" t="s">
        <v>1598</v>
      </c>
      <c r="J2901" s="295" t="s">
        <v>177</v>
      </c>
      <c r="L2901" s="286">
        <v>0</v>
      </c>
      <c r="M2901" s="295" t="s">
        <v>16372</v>
      </c>
    </row>
    <row r="2902" spans="1:13" ht="15" customHeight="1" x14ac:dyDescent="0.25">
      <c r="A2902" s="295" t="s">
        <v>830</v>
      </c>
      <c r="B2902" s="295" t="s">
        <v>830</v>
      </c>
      <c r="C2902" s="295" t="s">
        <v>831</v>
      </c>
      <c r="D2902" s="295" t="s">
        <v>831</v>
      </c>
      <c r="E2902" s="295" t="s">
        <v>1696</v>
      </c>
      <c r="F2902" s="295" t="s">
        <v>5110</v>
      </c>
      <c r="G2902" s="295" t="s">
        <v>168</v>
      </c>
      <c r="H2902" s="295" t="s">
        <v>1589</v>
      </c>
      <c r="I2902" s="295" t="s">
        <v>1598</v>
      </c>
      <c r="J2902" s="295" t="s">
        <v>177</v>
      </c>
      <c r="K2902" s="295" t="s">
        <v>1603</v>
      </c>
      <c r="L2902" s="286">
        <v>0</v>
      </c>
      <c r="M2902" s="295" t="s">
        <v>16372</v>
      </c>
    </row>
    <row r="2903" spans="1:13" ht="15" customHeight="1" x14ac:dyDescent="0.25">
      <c r="A2903" s="295" t="s">
        <v>16825</v>
      </c>
      <c r="B2903" s="295" t="s">
        <v>16825</v>
      </c>
      <c r="C2903" s="295" t="s">
        <v>17391</v>
      </c>
      <c r="D2903" s="295" t="s">
        <v>17391</v>
      </c>
      <c r="E2903" s="295" t="s">
        <v>17810</v>
      </c>
      <c r="G2903" s="295" t="s">
        <v>168</v>
      </c>
      <c r="H2903" s="295" t="s">
        <v>1589</v>
      </c>
      <c r="I2903" s="295" t="s">
        <v>14673</v>
      </c>
      <c r="J2903" s="295" t="s">
        <v>17944</v>
      </c>
      <c r="K2903" s="295" t="s">
        <v>14674</v>
      </c>
      <c r="L2903" s="287">
        <v>3</v>
      </c>
      <c r="M2903" s="295" t="s">
        <v>171</v>
      </c>
    </row>
    <row r="2904" spans="1:13" ht="15" customHeight="1" x14ac:dyDescent="0.25">
      <c r="A2904" s="295" t="s">
        <v>16826</v>
      </c>
      <c r="B2904" s="295" t="s">
        <v>16826</v>
      </c>
      <c r="C2904" s="295" t="s">
        <v>17392</v>
      </c>
      <c r="D2904" s="295" t="s">
        <v>17392</v>
      </c>
      <c r="E2904" s="295" t="s">
        <v>17815</v>
      </c>
      <c r="G2904" s="295" t="s">
        <v>168</v>
      </c>
      <c r="H2904" s="295" t="s">
        <v>1589</v>
      </c>
      <c r="I2904" s="295" t="s">
        <v>14673</v>
      </c>
      <c r="J2904" s="295" t="s">
        <v>17944</v>
      </c>
      <c r="K2904" s="295" t="s">
        <v>14674</v>
      </c>
      <c r="L2904" s="287">
        <v>3</v>
      </c>
      <c r="M2904" s="295" t="s">
        <v>171</v>
      </c>
    </row>
    <row r="2905" spans="1:13" ht="15" customHeight="1" x14ac:dyDescent="0.25">
      <c r="A2905" s="295" t="s">
        <v>16824</v>
      </c>
      <c r="B2905" s="295" t="s">
        <v>16824</v>
      </c>
      <c r="C2905" s="295" t="s">
        <v>17390</v>
      </c>
      <c r="D2905" s="295" t="s">
        <v>17390</v>
      </c>
      <c r="G2905" s="295" t="s">
        <v>1594</v>
      </c>
      <c r="H2905" s="295" t="s">
        <v>1589</v>
      </c>
      <c r="I2905" s="295" t="s">
        <v>14673</v>
      </c>
      <c r="J2905" s="295" t="s">
        <v>17944</v>
      </c>
      <c r="K2905" s="295" t="s">
        <v>14674</v>
      </c>
      <c r="L2905" s="287">
        <v>3</v>
      </c>
      <c r="M2905" s="295" t="s">
        <v>171</v>
      </c>
    </row>
    <row r="2906" spans="1:13" ht="15" customHeight="1" x14ac:dyDescent="0.25">
      <c r="A2906" s="295" t="s">
        <v>16828</v>
      </c>
      <c r="B2906" s="295" t="s">
        <v>16828</v>
      </c>
      <c r="C2906" s="295" t="s">
        <v>17394</v>
      </c>
      <c r="D2906" s="295" t="s">
        <v>17394</v>
      </c>
      <c r="E2906" s="295" t="s">
        <v>14737</v>
      </c>
      <c r="G2906" s="295" t="s">
        <v>168</v>
      </c>
      <c r="H2906" s="295" t="s">
        <v>1589</v>
      </c>
      <c r="I2906" s="295" t="s">
        <v>14673</v>
      </c>
      <c r="J2906" s="295" t="s">
        <v>17963</v>
      </c>
      <c r="K2906" s="295" t="s">
        <v>14674</v>
      </c>
      <c r="L2906" s="287">
        <v>8</v>
      </c>
      <c r="M2906" s="295" t="s">
        <v>171</v>
      </c>
    </row>
    <row r="2907" spans="1:13" ht="15" customHeight="1" x14ac:dyDescent="0.25">
      <c r="A2907" s="295" t="s">
        <v>16829</v>
      </c>
      <c r="B2907" s="295" t="s">
        <v>16829</v>
      </c>
      <c r="C2907" s="295" t="s">
        <v>17395</v>
      </c>
      <c r="D2907" s="295" t="s">
        <v>17395</v>
      </c>
      <c r="E2907" s="295" t="s">
        <v>17816</v>
      </c>
      <c r="G2907" s="295" t="s">
        <v>168</v>
      </c>
      <c r="H2907" s="295" t="s">
        <v>1589</v>
      </c>
      <c r="I2907" s="295" t="s">
        <v>14673</v>
      </c>
      <c r="J2907" s="295" t="s">
        <v>17963</v>
      </c>
      <c r="K2907" s="295" t="s">
        <v>14674</v>
      </c>
      <c r="L2907" s="287">
        <v>6</v>
      </c>
      <c r="M2907" s="295" t="s">
        <v>171</v>
      </c>
    </row>
    <row r="2908" spans="1:13" ht="15" customHeight="1" x14ac:dyDescent="0.25">
      <c r="A2908" s="295" t="s">
        <v>16827</v>
      </c>
      <c r="B2908" s="295" t="s">
        <v>16827</v>
      </c>
      <c r="C2908" s="295" t="s">
        <v>17393</v>
      </c>
      <c r="D2908" s="295" t="s">
        <v>17393</v>
      </c>
      <c r="G2908" s="295" t="s">
        <v>1594</v>
      </c>
      <c r="H2908" s="295" t="s">
        <v>1589</v>
      </c>
      <c r="I2908" s="295" t="s">
        <v>14673</v>
      </c>
      <c r="J2908" s="295" t="s">
        <v>17963</v>
      </c>
      <c r="K2908" s="295" t="s">
        <v>14674</v>
      </c>
      <c r="L2908" s="287">
        <v>7</v>
      </c>
      <c r="M2908" s="295" t="s">
        <v>171</v>
      </c>
    </row>
    <row r="2909" spans="1:13" ht="15" customHeight="1" x14ac:dyDescent="0.25">
      <c r="A2909" s="295" t="s">
        <v>9553</v>
      </c>
      <c r="B2909" s="295" t="s">
        <v>9553</v>
      </c>
      <c r="C2909" s="295" t="s">
        <v>9554</v>
      </c>
      <c r="D2909" s="295" t="s">
        <v>9554</v>
      </c>
      <c r="E2909" s="295" t="s">
        <v>8816</v>
      </c>
      <c r="F2909" s="295" t="s">
        <v>9555</v>
      </c>
      <c r="G2909" s="295" t="s">
        <v>168</v>
      </c>
      <c r="H2909" s="295" t="s">
        <v>1589</v>
      </c>
      <c r="I2909" s="295" t="s">
        <v>1598</v>
      </c>
      <c r="J2909" s="295" t="s">
        <v>836</v>
      </c>
      <c r="K2909" s="295" t="s">
        <v>1603</v>
      </c>
      <c r="L2909" s="286">
        <v>0</v>
      </c>
      <c r="M2909" s="295" t="s">
        <v>16372</v>
      </c>
    </row>
    <row r="2910" spans="1:13" ht="15" customHeight="1" x14ac:dyDescent="0.25">
      <c r="A2910" s="295" t="s">
        <v>9556</v>
      </c>
      <c r="B2910" s="295" t="s">
        <v>9556</v>
      </c>
      <c r="C2910" s="295" t="s">
        <v>9557</v>
      </c>
      <c r="D2910" s="295" t="s">
        <v>9557</v>
      </c>
      <c r="E2910" s="295" t="s">
        <v>2665</v>
      </c>
      <c r="F2910" s="295" t="s">
        <v>9558</v>
      </c>
      <c r="G2910" s="295" t="s">
        <v>1594</v>
      </c>
      <c r="H2910" s="295" t="s">
        <v>1589</v>
      </c>
      <c r="I2910" s="295" t="s">
        <v>1598</v>
      </c>
      <c r="J2910" s="295" t="s">
        <v>836</v>
      </c>
      <c r="L2910" s="286">
        <v>0</v>
      </c>
      <c r="M2910" s="295" t="s">
        <v>16372</v>
      </c>
    </row>
    <row r="2911" spans="1:13" ht="15" customHeight="1" x14ac:dyDescent="0.25">
      <c r="A2911" s="295" t="s">
        <v>7328</v>
      </c>
      <c r="B2911" s="295" t="s">
        <v>7322</v>
      </c>
      <c r="C2911" s="295" t="s">
        <v>9559</v>
      </c>
      <c r="D2911" s="295" t="s">
        <v>7324</v>
      </c>
      <c r="E2911" s="295" t="s">
        <v>9560</v>
      </c>
      <c r="F2911" s="295" t="s">
        <v>7327</v>
      </c>
      <c r="G2911" s="295" t="s">
        <v>168</v>
      </c>
      <c r="H2911" s="295" t="s">
        <v>1632</v>
      </c>
      <c r="I2911" s="295" t="s">
        <v>1598</v>
      </c>
      <c r="J2911" s="295" t="s">
        <v>214</v>
      </c>
      <c r="K2911" s="295" t="s">
        <v>1230</v>
      </c>
      <c r="L2911" s="286">
        <v>6</v>
      </c>
      <c r="M2911" s="295" t="s">
        <v>171</v>
      </c>
    </row>
    <row r="2912" spans="1:13" ht="15" customHeight="1" x14ac:dyDescent="0.25">
      <c r="A2912" s="295" t="s">
        <v>7332</v>
      </c>
      <c r="B2912" s="295" t="s">
        <v>7329</v>
      </c>
      <c r="C2912" s="295" t="s">
        <v>9561</v>
      </c>
      <c r="D2912" s="295" t="s">
        <v>7330</v>
      </c>
      <c r="E2912" s="295" t="s">
        <v>5476</v>
      </c>
      <c r="F2912" s="295" t="s">
        <v>7331</v>
      </c>
      <c r="G2912" s="295" t="s">
        <v>1594</v>
      </c>
      <c r="H2912" s="295" t="s">
        <v>1632</v>
      </c>
      <c r="I2912" s="295" t="s">
        <v>1598</v>
      </c>
      <c r="J2912" s="295" t="s">
        <v>214</v>
      </c>
      <c r="L2912" s="286">
        <v>6</v>
      </c>
      <c r="M2912" s="295" t="s">
        <v>171</v>
      </c>
    </row>
    <row r="2913" spans="1:13" ht="15" customHeight="1" x14ac:dyDescent="0.25">
      <c r="A2913" s="295" t="s">
        <v>9562</v>
      </c>
      <c r="B2913" s="295" t="s">
        <v>9562</v>
      </c>
      <c r="C2913" s="295" t="s">
        <v>9563</v>
      </c>
      <c r="D2913" s="295" t="s">
        <v>9563</v>
      </c>
      <c r="E2913" s="295" t="s">
        <v>1737</v>
      </c>
      <c r="F2913" s="295" t="s">
        <v>9564</v>
      </c>
      <c r="G2913" s="295" t="s">
        <v>168</v>
      </c>
      <c r="H2913" s="295" t="s">
        <v>1589</v>
      </c>
      <c r="I2913" s="295" t="s">
        <v>1598</v>
      </c>
      <c r="J2913" s="295" t="s">
        <v>177</v>
      </c>
      <c r="K2913" s="295" t="s">
        <v>1603</v>
      </c>
      <c r="L2913" s="286">
        <v>6</v>
      </c>
      <c r="M2913" s="295" t="s">
        <v>171</v>
      </c>
    </row>
    <row r="2914" spans="1:13" ht="15" customHeight="1" x14ac:dyDescent="0.25">
      <c r="A2914" s="295" t="s">
        <v>9565</v>
      </c>
      <c r="B2914" s="295" t="s">
        <v>9565</v>
      </c>
      <c r="C2914" s="295" t="s">
        <v>9566</v>
      </c>
      <c r="D2914" s="295" t="s">
        <v>9566</v>
      </c>
      <c r="E2914" s="295" t="s">
        <v>1880</v>
      </c>
      <c r="F2914" s="295" t="s">
        <v>9567</v>
      </c>
      <c r="G2914" s="295" t="s">
        <v>168</v>
      </c>
      <c r="H2914" s="295" t="s">
        <v>1589</v>
      </c>
      <c r="I2914" s="295" t="s">
        <v>1598</v>
      </c>
      <c r="J2914" s="295" t="s">
        <v>177</v>
      </c>
      <c r="K2914" s="295" t="s">
        <v>1603</v>
      </c>
      <c r="L2914" s="286">
        <v>0</v>
      </c>
      <c r="M2914" s="295" t="s">
        <v>16372</v>
      </c>
    </row>
    <row r="2915" spans="1:13" ht="15" customHeight="1" x14ac:dyDescent="0.25">
      <c r="A2915" s="295" t="s">
        <v>9568</v>
      </c>
      <c r="B2915" s="295" t="s">
        <v>9568</v>
      </c>
      <c r="C2915" s="295" t="s">
        <v>9569</v>
      </c>
      <c r="D2915" s="295" t="s">
        <v>9569</v>
      </c>
      <c r="E2915" s="295" t="s">
        <v>6085</v>
      </c>
      <c r="F2915" s="295" t="s">
        <v>9570</v>
      </c>
      <c r="G2915" s="295" t="s">
        <v>1676</v>
      </c>
      <c r="H2915" s="295" t="s">
        <v>1589</v>
      </c>
      <c r="I2915" s="295" t="s">
        <v>1598</v>
      </c>
      <c r="J2915" s="295" t="s">
        <v>177</v>
      </c>
      <c r="K2915" s="295" t="s">
        <v>1603</v>
      </c>
      <c r="L2915" s="287">
        <v>6</v>
      </c>
      <c r="M2915" s="295" t="s">
        <v>171</v>
      </c>
    </row>
    <row r="2916" spans="1:13" ht="15" customHeight="1" x14ac:dyDescent="0.25">
      <c r="A2916" s="295" t="s">
        <v>9571</v>
      </c>
      <c r="B2916" s="295" t="s">
        <v>9571</v>
      </c>
      <c r="C2916" s="295" t="s">
        <v>9572</v>
      </c>
      <c r="D2916" s="295" t="s">
        <v>9572</v>
      </c>
      <c r="E2916" s="295" t="s">
        <v>9573</v>
      </c>
      <c r="F2916" s="295" t="s">
        <v>9574</v>
      </c>
      <c r="G2916" s="295" t="s">
        <v>1678</v>
      </c>
      <c r="H2916" s="295" t="s">
        <v>1589</v>
      </c>
      <c r="I2916" s="295" t="s">
        <v>1598</v>
      </c>
      <c r="J2916" s="295" t="s">
        <v>177</v>
      </c>
      <c r="K2916" s="295" t="s">
        <v>1603</v>
      </c>
      <c r="L2916" s="286">
        <v>6</v>
      </c>
      <c r="M2916" s="295" t="s">
        <v>171</v>
      </c>
    </row>
    <row r="2917" spans="1:13" ht="15" customHeight="1" x14ac:dyDescent="0.25">
      <c r="A2917" s="295" t="s">
        <v>9575</v>
      </c>
      <c r="B2917" s="295" t="s">
        <v>9575</v>
      </c>
      <c r="C2917" s="295" t="s">
        <v>9576</v>
      </c>
      <c r="D2917" s="295" t="s">
        <v>9576</v>
      </c>
      <c r="E2917" s="295" t="s">
        <v>9577</v>
      </c>
      <c r="F2917" s="295" t="s">
        <v>9578</v>
      </c>
      <c r="G2917" s="295" t="s">
        <v>1594</v>
      </c>
      <c r="H2917" s="295" t="s">
        <v>1589</v>
      </c>
      <c r="I2917" s="295" t="s">
        <v>1598</v>
      </c>
      <c r="J2917" s="295" t="s">
        <v>177</v>
      </c>
      <c r="L2917" s="286">
        <v>6</v>
      </c>
      <c r="M2917" s="295" t="s">
        <v>171</v>
      </c>
    </row>
    <row r="2918" spans="1:13" ht="15" customHeight="1" x14ac:dyDescent="0.25">
      <c r="A2918" s="295" t="s">
        <v>9579</v>
      </c>
      <c r="B2918" s="295" t="s">
        <v>9579</v>
      </c>
      <c r="C2918" s="295" t="s">
        <v>9580</v>
      </c>
      <c r="D2918" s="295" t="s">
        <v>9580</v>
      </c>
      <c r="E2918" s="295" t="s">
        <v>6085</v>
      </c>
      <c r="F2918" s="295" t="s">
        <v>9581</v>
      </c>
      <c r="G2918" s="295" t="s">
        <v>1676</v>
      </c>
      <c r="H2918" s="295" t="s">
        <v>1589</v>
      </c>
      <c r="I2918" s="295" t="s">
        <v>1598</v>
      </c>
      <c r="J2918" s="295" t="s">
        <v>177</v>
      </c>
      <c r="K2918" s="295" t="s">
        <v>1603</v>
      </c>
      <c r="L2918" s="287">
        <v>6</v>
      </c>
      <c r="M2918" s="295" t="s">
        <v>171</v>
      </c>
    </row>
    <row r="2919" spans="1:13" ht="15" customHeight="1" x14ac:dyDescent="0.25">
      <c r="A2919" s="295" t="s">
        <v>9582</v>
      </c>
      <c r="B2919" s="295" t="s">
        <v>9582</v>
      </c>
      <c r="C2919" s="295" t="s">
        <v>9583</v>
      </c>
      <c r="D2919" s="295" t="s">
        <v>9583</v>
      </c>
      <c r="E2919" s="295" t="s">
        <v>6085</v>
      </c>
      <c r="F2919" s="295" t="s">
        <v>9581</v>
      </c>
      <c r="G2919" s="295" t="s">
        <v>1678</v>
      </c>
      <c r="H2919" s="295" t="s">
        <v>1589</v>
      </c>
      <c r="I2919" s="295" t="s">
        <v>1598</v>
      </c>
      <c r="J2919" s="295" t="s">
        <v>177</v>
      </c>
      <c r="K2919" s="295" t="s">
        <v>1603</v>
      </c>
      <c r="L2919" s="286">
        <v>6</v>
      </c>
      <c r="M2919" s="295" t="s">
        <v>171</v>
      </c>
    </row>
    <row r="2920" spans="1:13" ht="15" customHeight="1" x14ac:dyDescent="0.25">
      <c r="A2920" s="295" t="s">
        <v>9584</v>
      </c>
      <c r="B2920" s="295" t="s">
        <v>9584</v>
      </c>
      <c r="C2920" s="295" t="s">
        <v>9585</v>
      </c>
      <c r="D2920" s="295" t="s">
        <v>9585</v>
      </c>
      <c r="E2920" s="295" t="s">
        <v>9586</v>
      </c>
      <c r="F2920" s="295" t="s">
        <v>9587</v>
      </c>
      <c r="G2920" s="295" t="s">
        <v>168</v>
      </c>
      <c r="H2920" s="295" t="s">
        <v>1589</v>
      </c>
      <c r="I2920" s="295" t="s">
        <v>1598</v>
      </c>
      <c r="J2920" s="295" t="s">
        <v>671</v>
      </c>
      <c r="K2920" s="295" t="s">
        <v>1230</v>
      </c>
      <c r="L2920" s="286">
        <v>0</v>
      </c>
      <c r="M2920" s="295" t="s">
        <v>16372</v>
      </c>
    </row>
    <row r="2921" spans="1:13" ht="15" customHeight="1" x14ac:dyDescent="0.25">
      <c r="A2921" s="295" t="s">
        <v>9588</v>
      </c>
      <c r="B2921" s="295" t="s">
        <v>9588</v>
      </c>
      <c r="C2921" s="295" t="s">
        <v>9589</v>
      </c>
      <c r="D2921" s="295" t="s">
        <v>9589</v>
      </c>
      <c r="E2921" s="295" t="s">
        <v>9590</v>
      </c>
      <c r="F2921" s="295" t="s">
        <v>9591</v>
      </c>
      <c r="G2921" s="295" t="s">
        <v>168</v>
      </c>
      <c r="H2921" s="295" t="s">
        <v>1589</v>
      </c>
      <c r="I2921" s="295" t="s">
        <v>1598</v>
      </c>
      <c r="J2921" s="295" t="s">
        <v>671</v>
      </c>
      <c r="K2921" s="295" t="s">
        <v>1230</v>
      </c>
      <c r="L2921" s="286">
        <v>0</v>
      </c>
      <c r="M2921" s="295" t="s">
        <v>16372</v>
      </c>
    </row>
    <row r="2922" spans="1:13" ht="15" customHeight="1" x14ac:dyDescent="0.25">
      <c r="A2922" s="295" t="s">
        <v>9592</v>
      </c>
      <c r="B2922" s="295" t="s">
        <v>9592</v>
      </c>
      <c r="C2922" s="295" t="s">
        <v>9593</v>
      </c>
      <c r="D2922" s="295" t="s">
        <v>9593</v>
      </c>
      <c r="E2922" s="295" t="s">
        <v>9594</v>
      </c>
      <c r="F2922" s="295" t="s">
        <v>9595</v>
      </c>
      <c r="G2922" s="295" t="s">
        <v>168</v>
      </c>
      <c r="H2922" s="295" t="s">
        <v>1589</v>
      </c>
      <c r="I2922" s="295" t="s">
        <v>1598</v>
      </c>
      <c r="J2922" s="295" t="s">
        <v>671</v>
      </c>
      <c r="K2922" s="295" t="s">
        <v>1230</v>
      </c>
      <c r="L2922" s="286">
        <v>0</v>
      </c>
      <c r="M2922" s="295" t="s">
        <v>16372</v>
      </c>
    </row>
    <row r="2923" spans="1:13" ht="15" customHeight="1" x14ac:dyDescent="0.25">
      <c r="A2923" s="295" t="s">
        <v>9596</v>
      </c>
      <c r="B2923" s="295" t="s">
        <v>9596</v>
      </c>
      <c r="C2923" s="295" t="s">
        <v>9597</v>
      </c>
      <c r="D2923" s="295" t="s">
        <v>9597</v>
      </c>
      <c r="E2923" s="295" t="s">
        <v>3909</v>
      </c>
      <c r="F2923" s="295" t="s">
        <v>9598</v>
      </c>
      <c r="G2923" s="295" t="s">
        <v>168</v>
      </c>
      <c r="H2923" s="295" t="s">
        <v>1589</v>
      </c>
      <c r="I2923" s="295" t="s">
        <v>1598</v>
      </c>
      <c r="J2923" s="295" t="s">
        <v>671</v>
      </c>
      <c r="K2923" s="295" t="s">
        <v>1230</v>
      </c>
      <c r="L2923" s="286">
        <v>0</v>
      </c>
      <c r="M2923" s="295" t="s">
        <v>16372</v>
      </c>
    </row>
    <row r="2924" spans="1:13" ht="15" customHeight="1" x14ac:dyDescent="0.25">
      <c r="A2924" s="295" t="s">
        <v>9599</v>
      </c>
      <c r="B2924" s="295" t="s">
        <v>9599</v>
      </c>
      <c r="C2924" s="295" t="s">
        <v>9600</v>
      </c>
      <c r="D2924" s="295" t="s">
        <v>9600</v>
      </c>
      <c r="E2924" s="295" t="s">
        <v>1606</v>
      </c>
      <c r="F2924" s="295" t="s">
        <v>9601</v>
      </c>
      <c r="G2924" s="295" t="s">
        <v>1594</v>
      </c>
      <c r="H2924" s="295" t="s">
        <v>1589</v>
      </c>
      <c r="I2924" s="295" t="s">
        <v>1598</v>
      </c>
      <c r="J2924" s="295" t="s">
        <v>671</v>
      </c>
      <c r="L2924" s="286">
        <v>0</v>
      </c>
      <c r="M2924" s="295" t="s">
        <v>16372</v>
      </c>
    </row>
    <row r="2925" spans="1:13" ht="15" customHeight="1" x14ac:dyDescent="0.25">
      <c r="A2925" s="295" t="s">
        <v>9602</v>
      </c>
      <c r="B2925" s="295" t="s">
        <v>9602</v>
      </c>
      <c r="C2925" s="295" t="s">
        <v>9603</v>
      </c>
      <c r="D2925" s="295" t="s">
        <v>9603</v>
      </c>
      <c r="E2925" s="295" t="s">
        <v>1606</v>
      </c>
      <c r="F2925" s="295" t="s">
        <v>9604</v>
      </c>
      <c r="G2925" s="295" t="s">
        <v>168</v>
      </c>
      <c r="H2925" s="295" t="s">
        <v>1589</v>
      </c>
      <c r="I2925" s="295" t="s">
        <v>1598</v>
      </c>
      <c r="J2925" s="295" t="s">
        <v>671</v>
      </c>
      <c r="K2925" s="295" t="s">
        <v>1230</v>
      </c>
      <c r="L2925" s="286">
        <v>0</v>
      </c>
      <c r="M2925" s="295" t="s">
        <v>16372</v>
      </c>
    </row>
    <row r="2926" spans="1:13" ht="15" customHeight="1" x14ac:dyDescent="0.25">
      <c r="A2926" s="295" t="s">
        <v>9605</v>
      </c>
      <c r="B2926" s="295" t="s">
        <v>9605</v>
      </c>
      <c r="C2926" s="295" t="s">
        <v>9606</v>
      </c>
      <c r="D2926" s="295" t="s">
        <v>9606</v>
      </c>
      <c r="E2926" s="295" t="s">
        <v>1831</v>
      </c>
      <c r="F2926" s="295" t="s">
        <v>835</v>
      </c>
      <c r="G2926" s="295" t="s">
        <v>168</v>
      </c>
      <c r="H2926" s="295" t="s">
        <v>1589</v>
      </c>
      <c r="I2926" s="295" t="s">
        <v>1598</v>
      </c>
      <c r="J2926" s="295" t="s">
        <v>237</v>
      </c>
      <c r="K2926" s="295" t="s">
        <v>1603</v>
      </c>
      <c r="L2926" s="286">
        <v>7</v>
      </c>
      <c r="M2926" s="295" t="s">
        <v>171</v>
      </c>
    </row>
    <row r="2927" spans="1:13" ht="15" customHeight="1" x14ac:dyDescent="0.25">
      <c r="A2927" s="295" t="s">
        <v>9607</v>
      </c>
      <c r="B2927" s="295" t="s">
        <v>9607</v>
      </c>
      <c r="C2927" s="295" t="s">
        <v>9608</v>
      </c>
      <c r="D2927" s="295" t="s">
        <v>9608</v>
      </c>
      <c r="E2927" s="295" t="s">
        <v>2357</v>
      </c>
      <c r="F2927" s="295" t="s">
        <v>9609</v>
      </c>
      <c r="G2927" s="295" t="s">
        <v>1594</v>
      </c>
      <c r="H2927" s="295" t="s">
        <v>1589</v>
      </c>
      <c r="I2927" s="295" t="s">
        <v>1598</v>
      </c>
      <c r="J2927" s="295" t="s">
        <v>237</v>
      </c>
      <c r="L2927" s="286">
        <v>7</v>
      </c>
      <c r="M2927" s="295" t="s">
        <v>171</v>
      </c>
    </row>
    <row r="2928" spans="1:13" ht="15" customHeight="1" x14ac:dyDescent="0.25">
      <c r="A2928" s="295" t="s">
        <v>9610</v>
      </c>
      <c r="B2928" s="295" t="s">
        <v>9610</v>
      </c>
      <c r="C2928" s="295" t="s">
        <v>841</v>
      </c>
      <c r="D2928" s="295" t="s">
        <v>841</v>
      </c>
      <c r="E2928" s="295" t="s">
        <v>1606</v>
      </c>
      <c r="F2928" s="295" t="s">
        <v>9611</v>
      </c>
      <c r="G2928" s="295" t="s">
        <v>168</v>
      </c>
      <c r="H2928" s="295" t="s">
        <v>1589</v>
      </c>
      <c r="I2928" s="295" t="s">
        <v>1714</v>
      </c>
      <c r="J2928" s="295" t="s">
        <v>353</v>
      </c>
      <c r="K2928" s="295" t="s">
        <v>1603</v>
      </c>
      <c r="L2928" s="286">
        <v>7</v>
      </c>
      <c r="M2928" s="295" t="s">
        <v>171</v>
      </c>
    </row>
    <row r="2929" spans="1:13" ht="15" customHeight="1" x14ac:dyDescent="0.25">
      <c r="A2929" s="295" t="s">
        <v>9612</v>
      </c>
      <c r="B2929" s="295" t="s">
        <v>9612</v>
      </c>
      <c r="C2929" s="295" t="s">
        <v>9613</v>
      </c>
      <c r="D2929" s="295" t="s">
        <v>9613</v>
      </c>
      <c r="E2929" s="295" t="s">
        <v>1663</v>
      </c>
      <c r="F2929" s="295" t="s">
        <v>9614</v>
      </c>
      <c r="G2929" s="295" t="s">
        <v>168</v>
      </c>
      <c r="H2929" s="295" t="s">
        <v>1589</v>
      </c>
      <c r="I2929" s="295" t="s">
        <v>1714</v>
      </c>
      <c r="J2929" s="295" t="s">
        <v>353</v>
      </c>
      <c r="K2929" s="295" t="s">
        <v>1603</v>
      </c>
      <c r="L2929" s="286">
        <v>0</v>
      </c>
      <c r="M2929" s="295" t="s">
        <v>16372</v>
      </c>
    </row>
    <row r="2930" spans="1:13" ht="15" customHeight="1" x14ac:dyDescent="0.25">
      <c r="A2930" s="295" t="s">
        <v>9615</v>
      </c>
      <c r="B2930" s="295" t="s">
        <v>9615</v>
      </c>
      <c r="C2930" s="295" t="s">
        <v>9616</v>
      </c>
      <c r="D2930" s="295" t="s">
        <v>9616</v>
      </c>
      <c r="E2930" s="295" t="s">
        <v>1606</v>
      </c>
      <c r="F2930" s="295" t="s">
        <v>9617</v>
      </c>
      <c r="G2930" s="295" t="s">
        <v>1676</v>
      </c>
      <c r="H2930" s="295" t="s">
        <v>1589</v>
      </c>
      <c r="I2930" s="295" t="s">
        <v>1714</v>
      </c>
      <c r="J2930" s="295" t="s">
        <v>353</v>
      </c>
      <c r="K2930" s="295" t="s">
        <v>1603</v>
      </c>
      <c r="L2930" s="287">
        <v>9</v>
      </c>
      <c r="M2930" s="295" t="s">
        <v>171</v>
      </c>
    </row>
    <row r="2931" spans="1:13" ht="15" customHeight="1" x14ac:dyDescent="0.25">
      <c r="A2931" s="295" t="s">
        <v>9618</v>
      </c>
      <c r="B2931" s="295" t="s">
        <v>9618</v>
      </c>
      <c r="C2931" s="295" t="s">
        <v>9619</v>
      </c>
      <c r="D2931" s="295" t="s">
        <v>9619</v>
      </c>
      <c r="E2931" s="295" t="s">
        <v>1606</v>
      </c>
      <c r="F2931" s="295" t="s">
        <v>9617</v>
      </c>
      <c r="G2931" s="295" t="s">
        <v>1678</v>
      </c>
      <c r="H2931" s="295" t="s">
        <v>1589</v>
      </c>
      <c r="I2931" s="295" t="s">
        <v>1714</v>
      </c>
      <c r="J2931" s="295" t="s">
        <v>353</v>
      </c>
      <c r="K2931" s="295" t="s">
        <v>1603</v>
      </c>
      <c r="L2931" s="286">
        <v>9</v>
      </c>
      <c r="M2931" s="295" t="s">
        <v>171</v>
      </c>
    </row>
    <row r="2932" spans="1:13" ht="15" customHeight="1" x14ac:dyDescent="0.25">
      <c r="A2932" s="295" t="s">
        <v>9620</v>
      </c>
      <c r="B2932" s="295" t="s">
        <v>9620</v>
      </c>
      <c r="C2932" s="295" t="s">
        <v>834</v>
      </c>
      <c r="D2932" s="295" t="s">
        <v>834</v>
      </c>
      <c r="E2932" s="295" t="s">
        <v>1606</v>
      </c>
      <c r="F2932" s="295" t="s">
        <v>9621</v>
      </c>
      <c r="G2932" s="295" t="s">
        <v>1594</v>
      </c>
      <c r="H2932" s="295" t="s">
        <v>1589</v>
      </c>
      <c r="I2932" s="295" t="s">
        <v>1714</v>
      </c>
      <c r="J2932" s="295" t="s">
        <v>353</v>
      </c>
      <c r="L2932" s="286">
        <v>8</v>
      </c>
      <c r="M2932" s="295" t="s">
        <v>171</v>
      </c>
    </row>
    <row r="2933" spans="1:13" ht="15" customHeight="1" x14ac:dyDescent="0.25">
      <c r="A2933" s="295" t="s">
        <v>9622</v>
      </c>
      <c r="B2933" s="295" t="s">
        <v>9622</v>
      </c>
      <c r="C2933" s="295" t="s">
        <v>9623</v>
      </c>
      <c r="D2933" s="295" t="s">
        <v>9623</v>
      </c>
      <c r="E2933" s="295" t="s">
        <v>1606</v>
      </c>
      <c r="F2933" s="295" t="s">
        <v>9624</v>
      </c>
      <c r="G2933" s="295" t="s">
        <v>168</v>
      </c>
      <c r="H2933" s="295" t="s">
        <v>1589</v>
      </c>
      <c r="I2933" s="295" t="s">
        <v>1714</v>
      </c>
      <c r="J2933" s="295" t="s">
        <v>353</v>
      </c>
      <c r="K2933" s="295" t="s">
        <v>1603</v>
      </c>
      <c r="L2933" s="286">
        <v>8</v>
      </c>
      <c r="M2933" s="295" t="s">
        <v>171</v>
      </c>
    </row>
    <row r="2934" spans="1:13" ht="15" customHeight="1" x14ac:dyDescent="0.25">
      <c r="A2934" s="295" t="s">
        <v>9625</v>
      </c>
      <c r="B2934" s="295" t="s">
        <v>9625</v>
      </c>
      <c r="C2934" s="295" t="s">
        <v>9626</v>
      </c>
      <c r="D2934" s="295" t="s">
        <v>9626</v>
      </c>
      <c r="E2934" s="295" t="s">
        <v>5866</v>
      </c>
      <c r="F2934" s="295" t="s">
        <v>9627</v>
      </c>
      <c r="G2934" s="295" t="s">
        <v>1594</v>
      </c>
      <c r="H2934" s="295" t="s">
        <v>1589</v>
      </c>
      <c r="I2934" s="295" t="s">
        <v>1714</v>
      </c>
      <c r="J2934" s="295" t="s">
        <v>614</v>
      </c>
      <c r="L2934" s="286">
        <v>8</v>
      </c>
      <c r="M2934" s="295" t="s">
        <v>171</v>
      </c>
    </row>
    <row r="2935" spans="1:13" ht="15" customHeight="1" x14ac:dyDescent="0.25">
      <c r="A2935" s="295" t="s">
        <v>9628</v>
      </c>
      <c r="B2935" s="295" t="s">
        <v>9628</v>
      </c>
      <c r="C2935" s="295" t="s">
        <v>9629</v>
      </c>
      <c r="D2935" s="295" t="s">
        <v>9629</v>
      </c>
      <c r="E2935" s="295" t="s">
        <v>9630</v>
      </c>
      <c r="F2935" s="295" t="s">
        <v>9631</v>
      </c>
      <c r="G2935" s="295" t="s">
        <v>168</v>
      </c>
      <c r="H2935" s="295" t="s">
        <v>1589</v>
      </c>
      <c r="I2935" s="295" t="s">
        <v>1714</v>
      </c>
      <c r="J2935" s="295" t="s">
        <v>614</v>
      </c>
      <c r="K2935" s="295" t="s">
        <v>1603</v>
      </c>
      <c r="L2935" s="286">
        <v>8</v>
      </c>
      <c r="M2935" s="295" t="s">
        <v>171</v>
      </c>
    </row>
    <row r="2936" spans="1:13" ht="15" customHeight="1" x14ac:dyDescent="0.25">
      <c r="A2936" s="295" t="s">
        <v>9632</v>
      </c>
      <c r="B2936" s="295" t="s">
        <v>9632</v>
      </c>
      <c r="C2936" s="295" t="s">
        <v>9633</v>
      </c>
      <c r="D2936" s="295" t="s">
        <v>9633</v>
      </c>
      <c r="E2936" s="295" t="s">
        <v>9634</v>
      </c>
      <c r="F2936" s="295" t="s">
        <v>9635</v>
      </c>
      <c r="G2936" s="295" t="s">
        <v>168</v>
      </c>
      <c r="H2936" s="295" t="s">
        <v>1589</v>
      </c>
      <c r="I2936" s="295" t="s">
        <v>1598</v>
      </c>
      <c r="J2936" s="295" t="s">
        <v>274</v>
      </c>
      <c r="K2936" s="295" t="s">
        <v>1603</v>
      </c>
      <c r="L2936" s="286">
        <v>8</v>
      </c>
      <c r="M2936" s="295" t="s">
        <v>171</v>
      </c>
    </row>
    <row r="2937" spans="1:13" ht="15" customHeight="1" x14ac:dyDescent="0.25">
      <c r="A2937" s="295" t="s">
        <v>9636</v>
      </c>
      <c r="B2937" s="295" t="s">
        <v>9636</v>
      </c>
      <c r="C2937" s="295" t="s">
        <v>9637</v>
      </c>
      <c r="D2937" s="295" t="s">
        <v>9637</v>
      </c>
      <c r="E2937" s="295" t="s">
        <v>1592</v>
      </c>
      <c r="F2937" s="295" t="s">
        <v>9638</v>
      </c>
      <c r="G2937" s="295" t="s">
        <v>1594</v>
      </c>
      <c r="H2937" s="295" t="s">
        <v>1589</v>
      </c>
      <c r="I2937" s="295" t="s">
        <v>1598</v>
      </c>
      <c r="J2937" s="295" t="s">
        <v>274</v>
      </c>
      <c r="L2937" s="286">
        <v>8</v>
      </c>
      <c r="M2937" s="295" t="s">
        <v>171</v>
      </c>
    </row>
    <row r="2938" spans="1:13" ht="15" customHeight="1" x14ac:dyDescent="0.25">
      <c r="A2938" s="295" t="s">
        <v>9639</v>
      </c>
      <c r="B2938" s="295" t="s">
        <v>9639</v>
      </c>
      <c r="C2938" s="295" t="s">
        <v>9640</v>
      </c>
      <c r="D2938" s="295" t="s">
        <v>9640</v>
      </c>
      <c r="E2938" s="295" t="s">
        <v>3833</v>
      </c>
      <c r="F2938" s="295" t="s">
        <v>9641</v>
      </c>
      <c r="G2938" s="295" t="s">
        <v>168</v>
      </c>
      <c r="H2938" s="295" t="s">
        <v>1589</v>
      </c>
      <c r="I2938" s="295" t="s">
        <v>1598</v>
      </c>
      <c r="J2938" s="295" t="s">
        <v>836</v>
      </c>
      <c r="K2938" s="295" t="s">
        <v>1603</v>
      </c>
      <c r="L2938" s="286">
        <v>5</v>
      </c>
      <c r="M2938" s="295" t="s">
        <v>171</v>
      </c>
    </row>
    <row r="2939" spans="1:13" ht="15" customHeight="1" x14ac:dyDescent="0.25">
      <c r="A2939" s="295" t="s">
        <v>9643</v>
      </c>
      <c r="B2939" s="295" t="s">
        <v>9643</v>
      </c>
      <c r="C2939" s="295" t="s">
        <v>9644</v>
      </c>
      <c r="D2939" s="295" t="s">
        <v>9644</v>
      </c>
      <c r="E2939" s="295" t="s">
        <v>1606</v>
      </c>
      <c r="F2939" s="295" t="s">
        <v>9645</v>
      </c>
      <c r="G2939" s="295" t="s">
        <v>1594</v>
      </c>
      <c r="H2939" s="295" t="s">
        <v>1589</v>
      </c>
      <c r="I2939" s="295" t="s">
        <v>1598</v>
      </c>
      <c r="J2939" s="295" t="s">
        <v>836</v>
      </c>
      <c r="L2939" s="286">
        <v>5</v>
      </c>
      <c r="M2939" s="295" t="s">
        <v>171</v>
      </c>
    </row>
    <row r="2940" spans="1:13" ht="15" customHeight="1" x14ac:dyDescent="0.25">
      <c r="A2940" s="295" t="s">
        <v>9642</v>
      </c>
      <c r="B2940" s="295" t="s">
        <v>9639</v>
      </c>
      <c r="C2940" s="295" t="s">
        <v>9646</v>
      </c>
      <c r="D2940" s="295" t="s">
        <v>9640</v>
      </c>
      <c r="E2940" s="295" t="s">
        <v>9647</v>
      </c>
      <c r="F2940" s="295" t="s">
        <v>9641</v>
      </c>
      <c r="G2940" s="295" t="s">
        <v>168</v>
      </c>
      <c r="H2940" s="295" t="s">
        <v>1632</v>
      </c>
      <c r="I2940" s="295" t="s">
        <v>1598</v>
      </c>
      <c r="J2940" s="295" t="s">
        <v>836</v>
      </c>
      <c r="K2940" s="295" t="s">
        <v>1603</v>
      </c>
      <c r="L2940" s="286">
        <v>5</v>
      </c>
      <c r="M2940" s="295" t="s">
        <v>171</v>
      </c>
    </row>
    <row r="2941" spans="1:13" ht="15" customHeight="1" x14ac:dyDescent="0.25">
      <c r="A2941" s="295" t="s">
        <v>16830</v>
      </c>
      <c r="B2941" s="295" t="s">
        <v>16831</v>
      </c>
      <c r="C2941" s="295" t="s">
        <v>17396</v>
      </c>
      <c r="D2941" s="295" t="s">
        <v>17579</v>
      </c>
      <c r="E2941" s="295" t="s">
        <v>17817</v>
      </c>
      <c r="G2941" s="295" t="s">
        <v>168</v>
      </c>
      <c r="H2941" s="295" t="s">
        <v>1632</v>
      </c>
      <c r="I2941" s="295" t="s">
        <v>14673</v>
      </c>
      <c r="J2941" s="295" t="s">
        <v>17927</v>
      </c>
      <c r="K2941" s="295" t="s">
        <v>14674</v>
      </c>
      <c r="L2941" s="287">
        <v>9</v>
      </c>
      <c r="M2941" s="295" t="s">
        <v>171</v>
      </c>
    </row>
    <row r="2942" spans="1:13" ht="15" customHeight="1" x14ac:dyDescent="0.25">
      <c r="A2942" s="295" t="s">
        <v>16832</v>
      </c>
      <c r="B2942" s="295" t="s">
        <v>16833</v>
      </c>
      <c r="C2942" s="295" t="s">
        <v>17397</v>
      </c>
      <c r="D2942" s="295" t="s">
        <v>17580</v>
      </c>
      <c r="E2942" s="295" t="s">
        <v>17817</v>
      </c>
      <c r="G2942" s="295" t="s">
        <v>168</v>
      </c>
      <c r="H2942" s="295" t="s">
        <v>1632</v>
      </c>
      <c r="I2942" s="295" t="s">
        <v>14673</v>
      </c>
      <c r="J2942" s="295" t="s">
        <v>17927</v>
      </c>
      <c r="K2942" s="295" t="s">
        <v>14674</v>
      </c>
      <c r="L2942" s="287">
        <v>10</v>
      </c>
      <c r="M2942" s="295" t="s">
        <v>171</v>
      </c>
    </row>
    <row r="2943" spans="1:13" ht="15" customHeight="1" x14ac:dyDescent="0.25">
      <c r="A2943" s="295" t="s">
        <v>9648</v>
      </c>
      <c r="B2943" s="295" t="s">
        <v>9649</v>
      </c>
      <c r="C2943" s="295" t="s">
        <v>9650</v>
      </c>
      <c r="D2943" s="295" t="s">
        <v>9651</v>
      </c>
      <c r="E2943" s="295" t="s">
        <v>9652</v>
      </c>
      <c r="F2943" s="295" t="s">
        <v>9653</v>
      </c>
      <c r="G2943" s="295" t="s">
        <v>168</v>
      </c>
      <c r="H2943" s="295" t="s">
        <v>1632</v>
      </c>
      <c r="I2943" s="295" t="s">
        <v>1598</v>
      </c>
      <c r="J2943" s="295" t="s">
        <v>836</v>
      </c>
      <c r="K2943" s="295" t="s">
        <v>1603</v>
      </c>
      <c r="L2943" s="286">
        <v>2</v>
      </c>
      <c r="M2943" s="295" t="s">
        <v>171</v>
      </c>
    </row>
    <row r="2944" spans="1:13" ht="15" customHeight="1" x14ac:dyDescent="0.25">
      <c r="A2944" s="295" t="s">
        <v>9654</v>
      </c>
      <c r="B2944" s="295" t="s">
        <v>9654</v>
      </c>
      <c r="C2944" s="295" t="s">
        <v>9655</v>
      </c>
      <c r="D2944" s="295" t="s">
        <v>9655</v>
      </c>
      <c r="E2944" s="295" t="s">
        <v>1587</v>
      </c>
      <c r="F2944" s="295" t="s">
        <v>9656</v>
      </c>
      <c r="G2944" s="295" t="s">
        <v>168</v>
      </c>
      <c r="H2944" s="295" t="s">
        <v>1589</v>
      </c>
      <c r="I2944" s="295" t="s">
        <v>1598</v>
      </c>
      <c r="J2944" s="295" t="s">
        <v>836</v>
      </c>
      <c r="K2944" s="295" t="s">
        <v>1603</v>
      </c>
      <c r="L2944" s="286">
        <v>0</v>
      </c>
      <c r="M2944" s="295" t="s">
        <v>16372</v>
      </c>
    </row>
    <row r="2945" spans="1:13" ht="15" customHeight="1" x14ac:dyDescent="0.25">
      <c r="A2945" s="295" t="s">
        <v>9657</v>
      </c>
      <c r="B2945" s="295" t="s">
        <v>9657</v>
      </c>
      <c r="C2945" s="295" t="s">
        <v>837</v>
      </c>
      <c r="D2945" s="295" t="s">
        <v>837</v>
      </c>
      <c r="E2945" s="295" t="s">
        <v>1592</v>
      </c>
      <c r="F2945" s="295" t="s">
        <v>9658</v>
      </c>
      <c r="G2945" s="295" t="s">
        <v>1594</v>
      </c>
      <c r="H2945" s="295" t="s">
        <v>1589</v>
      </c>
      <c r="I2945" s="295" t="s">
        <v>1598</v>
      </c>
      <c r="J2945" s="295" t="s">
        <v>836</v>
      </c>
      <c r="L2945" s="286">
        <v>0</v>
      </c>
      <c r="M2945" s="295" t="s">
        <v>16372</v>
      </c>
    </row>
    <row r="2946" spans="1:13" ht="15" customHeight="1" x14ac:dyDescent="0.25">
      <c r="A2946" s="295" t="s">
        <v>9659</v>
      </c>
      <c r="B2946" s="295" t="s">
        <v>9659</v>
      </c>
      <c r="C2946" s="295" t="s">
        <v>9660</v>
      </c>
      <c r="D2946" s="295" t="s">
        <v>9660</v>
      </c>
      <c r="E2946" s="295" t="s">
        <v>1592</v>
      </c>
      <c r="F2946" s="295" t="s">
        <v>9661</v>
      </c>
      <c r="G2946" s="295" t="s">
        <v>168</v>
      </c>
      <c r="H2946" s="295" t="s">
        <v>1589</v>
      </c>
      <c r="I2946" s="295" t="s">
        <v>1598</v>
      </c>
      <c r="J2946" s="295" t="s">
        <v>836</v>
      </c>
      <c r="K2946" s="295" t="s">
        <v>1603</v>
      </c>
      <c r="L2946" s="286">
        <v>0</v>
      </c>
      <c r="M2946" s="295" t="s">
        <v>16372</v>
      </c>
    </row>
    <row r="2947" spans="1:13" ht="15" customHeight="1" x14ac:dyDescent="0.25">
      <c r="A2947" s="295" t="s">
        <v>16835</v>
      </c>
      <c r="B2947" s="295" t="s">
        <v>16835</v>
      </c>
      <c r="C2947" s="295" t="s">
        <v>17399</v>
      </c>
      <c r="D2947" s="295" t="s">
        <v>17399</v>
      </c>
      <c r="E2947" s="295" t="s">
        <v>17818</v>
      </c>
      <c r="G2947" s="295" t="s">
        <v>168</v>
      </c>
      <c r="H2947" s="295" t="s">
        <v>1589</v>
      </c>
      <c r="I2947" s="295" t="s">
        <v>14673</v>
      </c>
      <c r="J2947" s="295" t="s">
        <v>17939</v>
      </c>
      <c r="K2947" s="295" t="s">
        <v>14674</v>
      </c>
      <c r="L2947" s="287">
        <v>4</v>
      </c>
      <c r="M2947" s="295" t="s">
        <v>171</v>
      </c>
    </row>
    <row r="2948" spans="1:13" ht="15" customHeight="1" x14ac:dyDescent="0.25">
      <c r="A2948" s="295" t="s">
        <v>16834</v>
      </c>
      <c r="B2948" s="295" t="s">
        <v>16834</v>
      </c>
      <c r="C2948" s="295" t="s">
        <v>17398</v>
      </c>
      <c r="D2948" s="295" t="s">
        <v>17398</v>
      </c>
      <c r="G2948" s="295" t="s">
        <v>1594</v>
      </c>
      <c r="H2948" s="295" t="s">
        <v>1589</v>
      </c>
      <c r="I2948" s="295" t="s">
        <v>14673</v>
      </c>
      <c r="J2948" s="295" t="s">
        <v>17939</v>
      </c>
      <c r="K2948" s="295" t="s">
        <v>14674</v>
      </c>
      <c r="L2948" s="287">
        <v>4</v>
      </c>
      <c r="M2948" s="295" t="s">
        <v>171</v>
      </c>
    </row>
    <row r="2949" spans="1:13" ht="15" customHeight="1" x14ac:dyDescent="0.25">
      <c r="A2949" s="295" t="s">
        <v>9662</v>
      </c>
      <c r="B2949" s="295" t="s">
        <v>9662</v>
      </c>
      <c r="C2949" s="295" t="s">
        <v>9663</v>
      </c>
      <c r="D2949" s="295" t="s">
        <v>9663</v>
      </c>
      <c r="E2949" s="295" t="s">
        <v>9664</v>
      </c>
      <c r="F2949" s="295" t="s">
        <v>9665</v>
      </c>
      <c r="G2949" s="295" t="s">
        <v>168</v>
      </c>
      <c r="H2949" s="295" t="s">
        <v>1589</v>
      </c>
      <c r="I2949" s="295" t="s">
        <v>1598</v>
      </c>
      <c r="J2949" s="295" t="s">
        <v>9666</v>
      </c>
      <c r="K2949" s="295" t="s">
        <v>1230</v>
      </c>
      <c r="L2949" s="286">
        <v>5</v>
      </c>
      <c r="M2949" s="295" t="s">
        <v>171</v>
      </c>
    </row>
    <row r="2950" spans="1:13" ht="15" customHeight="1" x14ac:dyDescent="0.25">
      <c r="A2950" s="295" t="s">
        <v>9667</v>
      </c>
      <c r="B2950" s="295" t="s">
        <v>9667</v>
      </c>
      <c r="C2950" s="295" t="s">
        <v>9668</v>
      </c>
      <c r="D2950" s="295" t="s">
        <v>9668</v>
      </c>
      <c r="E2950" s="295" t="s">
        <v>1663</v>
      </c>
      <c r="F2950" s="295" t="s">
        <v>9665</v>
      </c>
      <c r="G2950" s="295" t="s">
        <v>1594</v>
      </c>
      <c r="H2950" s="295" t="s">
        <v>1589</v>
      </c>
      <c r="I2950" s="295" t="s">
        <v>1598</v>
      </c>
      <c r="J2950" s="295" t="s">
        <v>9666</v>
      </c>
      <c r="L2950" s="286">
        <v>5</v>
      </c>
      <c r="M2950" s="295" t="s">
        <v>171</v>
      </c>
    </row>
    <row r="2951" spans="1:13" ht="15" customHeight="1" x14ac:dyDescent="0.25">
      <c r="A2951" s="295" t="s">
        <v>839</v>
      </c>
      <c r="B2951" s="295" t="s">
        <v>839</v>
      </c>
      <c r="C2951" s="295" t="s">
        <v>840</v>
      </c>
      <c r="D2951" s="295" t="s">
        <v>840</v>
      </c>
      <c r="E2951" s="295" t="s">
        <v>1814</v>
      </c>
      <c r="F2951" s="295" t="s">
        <v>9669</v>
      </c>
      <c r="G2951" s="295" t="s">
        <v>1676</v>
      </c>
      <c r="H2951" s="295" t="s">
        <v>1589</v>
      </c>
      <c r="I2951" s="295" t="s">
        <v>1598</v>
      </c>
      <c r="J2951" s="295" t="s">
        <v>836</v>
      </c>
      <c r="K2951" s="295" t="s">
        <v>1603</v>
      </c>
      <c r="L2951" s="287">
        <v>2</v>
      </c>
      <c r="M2951" s="295" t="s">
        <v>171</v>
      </c>
    </row>
    <row r="2952" spans="1:13" ht="15" customHeight="1" x14ac:dyDescent="0.25">
      <c r="A2952" s="295" t="s">
        <v>9670</v>
      </c>
      <c r="B2952" s="295" t="s">
        <v>9670</v>
      </c>
      <c r="C2952" s="295" t="s">
        <v>9671</v>
      </c>
      <c r="D2952" s="295" t="s">
        <v>9671</v>
      </c>
      <c r="E2952" s="295" t="s">
        <v>9672</v>
      </c>
      <c r="F2952" s="295" t="s">
        <v>9669</v>
      </c>
      <c r="G2952" s="295" t="s">
        <v>1678</v>
      </c>
      <c r="H2952" s="295" t="s">
        <v>1589</v>
      </c>
      <c r="I2952" s="295" t="s">
        <v>1598</v>
      </c>
      <c r="J2952" s="295" t="s">
        <v>836</v>
      </c>
      <c r="K2952" s="295" t="s">
        <v>1603</v>
      </c>
      <c r="L2952" s="286">
        <v>2</v>
      </c>
      <c r="M2952" s="295" t="s">
        <v>171</v>
      </c>
    </row>
    <row r="2953" spans="1:13" ht="15" customHeight="1" x14ac:dyDescent="0.25">
      <c r="A2953" s="295" t="s">
        <v>9673</v>
      </c>
      <c r="B2953" s="295" t="s">
        <v>9673</v>
      </c>
      <c r="C2953" s="295" t="s">
        <v>9674</v>
      </c>
      <c r="D2953" s="295" t="s">
        <v>9674</v>
      </c>
      <c r="E2953" s="295" t="s">
        <v>1814</v>
      </c>
      <c r="F2953" s="295" t="s">
        <v>9669</v>
      </c>
      <c r="G2953" s="295" t="s">
        <v>1678</v>
      </c>
      <c r="H2953" s="295" t="s">
        <v>1589</v>
      </c>
      <c r="I2953" s="295" t="s">
        <v>1598</v>
      </c>
      <c r="J2953" s="295" t="s">
        <v>836</v>
      </c>
      <c r="K2953" s="295" t="s">
        <v>1603</v>
      </c>
      <c r="L2953" s="286">
        <v>2</v>
      </c>
      <c r="M2953" s="295" t="s">
        <v>171</v>
      </c>
    </row>
    <row r="2954" spans="1:13" ht="15" customHeight="1" x14ac:dyDescent="0.25">
      <c r="A2954" s="295" t="s">
        <v>9675</v>
      </c>
      <c r="B2954" s="295" t="s">
        <v>9675</v>
      </c>
      <c r="C2954" s="295" t="s">
        <v>9676</v>
      </c>
      <c r="D2954" s="295" t="s">
        <v>9676</v>
      </c>
      <c r="E2954" s="295" t="s">
        <v>3336</v>
      </c>
      <c r="F2954" s="295" t="s">
        <v>9677</v>
      </c>
      <c r="G2954" s="295" t="s">
        <v>1594</v>
      </c>
      <c r="H2954" s="295" t="s">
        <v>1589</v>
      </c>
      <c r="I2954" s="295" t="s">
        <v>1598</v>
      </c>
      <c r="J2954" s="295" t="s">
        <v>836</v>
      </c>
      <c r="L2954" s="286">
        <v>2</v>
      </c>
      <c r="M2954" s="295" t="s">
        <v>171</v>
      </c>
    </row>
    <row r="2955" spans="1:13" ht="15" customHeight="1" x14ac:dyDescent="0.25">
      <c r="A2955" s="295" t="s">
        <v>838</v>
      </c>
      <c r="B2955" s="295" t="s">
        <v>838</v>
      </c>
      <c r="C2955" s="295" t="s">
        <v>9678</v>
      </c>
      <c r="D2955" s="295" t="s">
        <v>9678</v>
      </c>
      <c r="E2955" s="295" t="s">
        <v>1606</v>
      </c>
      <c r="F2955" s="295" t="s">
        <v>9679</v>
      </c>
      <c r="G2955" s="295" t="s">
        <v>1676</v>
      </c>
      <c r="H2955" s="295" t="s">
        <v>1589</v>
      </c>
      <c r="I2955" s="295" t="s">
        <v>1598</v>
      </c>
      <c r="J2955" s="295" t="s">
        <v>855</v>
      </c>
      <c r="K2955" s="295" t="s">
        <v>1603</v>
      </c>
      <c r="L2955" s="287">
        <v>10</v>
      </c>
      <c r="M2955" s="295" t="s">
        <v>171</v>
      </c>
    </row>
    <row r="2956" spans="1:13" ht="15" customHeight="1" x14ac:dyDescent="0.25">
      <c r="A2956" s="295" t="s">
        <v>9681</v>
      </c>
      <c r="B2956" s="295" t="s">
        <v>9681</v>
      </c>
      <c r="C2956" s="295" t="s">
        <v>9682</v>
      </c>
      <c r="D2956" s="295" t="s">
        <v>9682</v>
      </c>
      <c r="E2956" s="295" t="s">
        <v>9683</v>
      </c>
      <c r="F2956" s="295" t="s">
        <v>9679</v>
      </c>
      <c r="G2956" s="295" t="s">
        <v>1738</v>
      </c>
      <c r="H2956" s="295" t="s">
        <v>1589</v>
      </c>
      <c r="I2956" s="295" t="s">
        <v>1598</v>
      </c>
      <c r="J2956" s="295" t="s">
        <v>855</v>
      </c>
      <c r="K2956" s="295" t="s">
        <v>1603</v>
      </c>
      <c r="L2956" s="286">
        <v>10</v>
      </c>
      <c r="M2956" s="295" t="s">
        <v>171</v>
      </c>
    </row>
    <row r="2957" spans="1:13" ht="15" customHeight="1" x14ac:dyDescent="0.25">
      <c r="A2957" s="295" t="s">
        <v>9680</v>
      </c>
      <c r="B2957" s="295" t="s">
        <v>9681</v>
      </c>
      <c r="C2957" s="295" t="s">
        <v>9684</v>
      </c>
      <c r="D2957" s="295" t="s">
        <v>9682</v>
      </c>
      <c r="E2957" s="295" t="s">
        <v>9685</v>
      </c>
      <c r="F2957" s="295" t="s">
        <v>9679</v>
      </c>
      <c r="G2957" s="295" t="s">
        <v>1678</v>
      </c>
      <c r="H2957" s="295" t="s">
        <v>1632</v>
      </c>
      <c r="I2957" s="295" t="s">
        <v>1598</v>
      </c>
      <c r="J2957" s="295" t="s">
        <v>855</v>
      </c>
      <c r="K2957" s="295" t="s">
        <v>1603</v>
      </c>
      <c r="L2957" s="286">
        <v>10</v>
      </c>
      <c r="M2957" s="295" t="s">
        <v>171</v>
      </c>
    </row>
    <row r="2958" spans="1:13" ht="15" customHeight="1" x14ac:dyDescent="0.25">
      <c r="A2958" s="295" t="s">
        <v>9686</v>
      </c>
      <c r="B2958" s="295" t="s">
        <v>9686</v>
      </c>
      <c r="C2958" s="295" t="s">
        <v>9687</v>
      </c>
      <c r="D2958" s="295" t="s">
        <v>9687</v>
      </c>
      <c r="E2958" s="295" t="s">
        <v>1606</v>
      </c>
      <c r="F2958" s="295" t="s">
        <v>9679</v>
      </c>
      <c r="G2958" s="295" t="s">
        <v>1594</v>
      </c>
      <c r="H2958" s="295" t="s">
        <v>1589</v>
      </c>
      <c r="I2958" s="295" t="s">
        <v>1598</v>
      </c>
      <c r="J2958" s="295" t="s">
        <v>855</v>
      </c>
      <c r="L2958" s="286">
        <v>10</v>
      </c>
      <c r="M2958" s="295" t="s">
        <v>171</v>
      </c>
    </row>
    <row r="2959" spans="1:13" ht="15" customHeight="1" x14ac:dyDescent="0.25">
      <c r="A2959" s="295" t="s">
        <v>9688</v>
      </c>
      <c r="B2959" s="295" t="s">
        <v>9688</v>
      </c>
      <c r="C2959" s="295" t="s">
        <v>9689</v>
      </c>
      <c r="D2959" s="295" t="s">
        <v>9689</v>
      </c>
      <c r="E2959" s="295" t="s">
        <v>1606</v>
      </c>
      <c r="F2959" s="295" t="s">
        <v>9690</v>
      </c>
      <c r="G2959" s="295" t="s">
        <v>168</v>
      </c>
      <c r="H2959" s="295" t="s">
        <v>1589</v>
      </c>
      <c r="I2959" s="295" t="s">
        <v>1598</v>
      </c>
      <c r="J2959" s="295" t="s">
        <v>1212</v>
      </c>
      <c r="K2959" s="295" t="s">
        <v>1603</v>
      </c>
      <c r="L2959" s="286">
        <v>0</v>
      </c>
      <c r="M2959" s="295" t="s">
        <v>16372</v>
      </c>
    </row>
    <row r="2960" spans="1:13" ht="15" customHeight="1" x14ac:dyDescent="0.25">
      <c r="A2960" s="295" t="s">
        <v>9691</v>
      </c>
      <c r="B2960" s="295" t="s">
        <v>9691</v>
      </c>
      <c r="C2960" s="295" t="s">
        <v>9692</v>
      </c>
      <c r="D2960" s="295" t="s">
        <v>9692</v>
      </c>
      <c r="E2960" s="295" t="s">
        <v>9693</v>
      </c>
      <c r="F2960" s="295" t="s">
        <v>9694</v>
      </c>
      <c r="G2960" s="295" t="s">
        <v>168</v>
      </c>
      <c r="H2960" s="295" t="s">
        <v>1589</v>
      </c>
      <c r="I2960" s="295" t="s">
        <v>1598</v>
      </c>
      <c r="J2960" s="295" t="s">
        <v>1212</v>
      </c>
      <c r="K2960" s="295" t="s">
        <v>1603</v>
      </c>
      <c r="L2960" s="286">
        <v>7</v>
      </c>
      <c r="M2960" s="295" t="s">
        <v>171</v>
      </c>
    </row>
    <row r="2961" spans="1:13" ht="15" customHeight="1" x14ac:dyDescent="0.25">
      <c r="A2961" s="295" t="s">
        <v>9695</v>
      </c>
      <c r="B2961" s="295" t="s">
        <v>9695</v>
      </c>
      <c r="C2961" s="295" t="s">
        <v>9696</v>
      </c>
      <c r="D2961" s="295" t="s">
        <v>9696</v>
      </c>
      <c r="E2961" s="295" t="s">
        <v>9697</v>
      </c>
      <c r="F2961" s="295" t="s">
        <v>9698</v>
      </c>
      <c r="G2961" s="295" t="s">
        <v>168</v>
      </c>
      <c r="H2961" s="295" t="s">
        <v>1589</v>
      </c>
      <c r="I2961" s="295" t="s">
        <v>1598</v>
      </c>
      <c r="J2961" s="295" t="s">
        <v>1212</v>
      </c>
      <c r="K2961" s="295" t="s">
        <v>1603</v>
      </c>
      <c r="L2961" s="286">
        <v>5</v>
      </c>
      <c r="M2961" s="295" t="s">
        <v>171</v>
      </c>
    </row>
    <row r="2962" spans="1:13" ht="15" customHeight="1" x14ac:dyDescent="0.25">
      <c r="A2962" s="295" t="s">
        <v>9699</v>
      </c>
      <c r="B2962" s="295" t="s">
        <v>9699</v>
      </c>
      <c r="C2962" s="295" t="s">
        <v>9700</v>
      </c>
      <c r="D2962" s="295" t="s">
        <v>9700</v>
      </c>
      <c r="E2962" s="295" t="s">
        <v>1606</v>
      </c>
      <c r="F2962" s="295" t="s">
        <v>9701</v>
      </c>
      <c r="G2962" s="295" t="s">
        <v>1594</v>
      </c>
      <c r="H2962" s="295" t="s">
        <v>1589</v>
      </c>
      <c r="I2962" s="295" t="s">
        <v>1598</v>
      </c>
      <c r="J2962" s="295" t="s">
        <v>1212</v>
      </c>
      <c r="L2962" s="286">
        <v>5</v>
      </c>
      <c r="M2962" s="295" t="s">
        <v>171</v>
      </c>
    </row>
    <row r="2963" spans="1:13" ht="15" customHeight="1" x14ac:dyDescent="0.25">
      <c r="A2963" s="295" t="s">
        <v>9702</v>
      </c>
      <c r="B2963" s="295" t="s">
        <v>9702</v>
      </c>
      <c r="C2963" s="295" t="s">
        <v>9703</v>
      </c>
      <c r="D2963" s="295" t="s">
        <v>9703</v>
      </c>
      <c r="E2963" s="295" t="s">
        <v>2019</v>
      </c>
      <c r="F2963" s="295" t="s">
        <v>9704</v>
      </c>
      <c r="G2963" s="295" t="s">
        <v>168</v>
      </c>
      <c r="H2963" s="295" t="s">
        <v>1589</v>
      </c>
      <c r="I2963" s="295" t="s">
        <v>1598</v>
      </c>
      <c r="J2963" s="295" t="s">
        <v>1212</v>
      </c>
      <c r="K2963" s="295" t="s">
        <v>1603</v>
      </c>
      <c r="L2963" s="286">
        <v>4</v>
      </c>
      <c r="M2963" s="295" t="s">
        <v>171</v>
      </c>
    </row>
    <row r="2964" spans="1:13" ht="15" customHeight="1" x14ac:dyDescent="0.25">
      <c r="A2964" s="295" t="s">
        <v>9705</v>
      </c>
      <c r="B2964" s="295" t="s">
        <v>9705</v>
      </c>
      <c r="C2964" s="295" t="s">
        <v>9706</v>
      </c>
      <c r="D2964" s="295" t="s">
        <v>9706</v>
      </c>
      <c r="E2964" s="295" t="s">
        <v>1614</v>
      </c>
      <c r="F2964" s="295" t="s">
        <v>9707</v>
      </c>
      <c r="G2964" s="295" t="s">
        <v>1676</v>
      </c>
      <c r="H2964" s="295" t="s">
        <v>1589</v>
      </c>
      <c r="I2964" s="295" t="s">
        <v>1598</v>
      </c>
      <c r="J2964" s="295" t="s">
        <v>1212</v>
      </c>
      <c r="K2964" s="295" t="s">
        <v>1603</v>
      </c>
      <c r="L2964" s="287">
        <v>5</v>
      </c>
      <c r="M2964" s="295" t="s">
        <v>171</v>
      </c>
    </row>
    <row r="2965" spans="1:13" ht="15" customHeight="1" x14ac:dyDescent="0.25">
      <c r="A2965" s="295" t="s">
        <v>9708</v>
      </c>
      <c r="B2965" s="295" t="s">
        <v>9708</v>
      </c>
      <c r="C2965" s="295" t="s">
        <v>9709</v>
      </c>
      <c r="D2965" s="295" t="s">
        <v>9709</v>
      </c>
      <c r="E2965" s="295" t="s">
        <v>1614</v>
      </c>
      <c r="F2965" s="295" t="s">
        <v>9707</v>
      </c>
      <c r="G2965" s="295" t="s">
        <v>1678</v>
      </c>
      <c r="H2965" s="295" t="s">
        <v>1589</v>
      </c>
      <c r="I2965" s="295" t="s">
        <v>1598</v>
      </c>
      <c r="J2965" s="295" t="s">
        <v>1212</v>
      </c>
      <c r="K2965" s="295" t="s">
        <v>1603</v>
      </c>
      <c r="L2965" s="286">
        <v>5</v>
      </c>
      <c r="M2965" s="295" t="s">
        <v>171</v>
      </c>
    </row>
    <row r="2966" spans="1:13" ht="15" customHeight="1" x14ac:dyDescent="0.25">
      <c r="A2966" s="295" t="s">
        <v>9710</v>
      </c>
      <c r="B2966" s="295" t="s">
        <v>9710</v>
      </c>
      <c r="C2966" s="295" t="s">
        <v>9711</v>
      </c>
      <c r="D2966" s="295" t="s">
        <v>9711</v>
      </c>
      <c r="E2966" s="295" t="s">
        <v>1606</v>
      </c>
      <c r="F2966" s="295" t="s">
        <v>9712</v>
      </c>
      <c r="G2966" s="295" t="s">
        <v>168</v>
      </c>
      <c r="H2966" s="295" t="s">
        <v>1589</v>
      </c>
      <c r="I2966" s="295" t="s">
        <v>1598</v>
      </c>
      <c r="J2966" s="295" t="s">
        <v>1212</v>
      </c>
      <c r="K2966" s="295" t="s">
        <v>1603</v>
      </c>
      <c r="L2966" s="286">
        <v>0</v>
      </c>
      <c r="M2966" s="295" t="s">
        <v>16372</v>
      </c>
    </row>
    <row r="2967" spans="1:13" ht="15" customHeight="1" x14ac:dyDescent="0.25">
      <c r="A2967" s="295" t="s">
        <v>9713</v>
      </c>
      <c r="B2967" s="295" t="s">
        <v>9713</v>
      </c>
      <c r="C2967" s="295" t="s">
        <v>9714</v>
      </c>
      <c r="D2967" s="295" t="s">
        <v>9714</v>
      </c>
      <c r="E2967" s="295" t="s">
        <v>1606</v>
      </c>
      <c r="F2967" s="295" t="s">
        <v>9715</v>
      </c>
      <c r="G2967" s="295" t="s">
        <v>168</v>
      </c>
      <c r="H2967" s="295" t="s">
        <v>1589</v>
      </c>
      <c r="I2967" s="295" t="s">
        <v>1598</v>
      </c>
      <c r="J2967" s="295" t="s">
        <v>1212</v>
      </c>
      <c r="K2967" s="295" t="s">
        <v>1603</v>
      </c>
      <c r="L2967" s="286">
        <v>5</v>
      </c>
      <c r="M2967" s="295" t="s">
        <v>171</v>
      </c>
    </row>
    <row r="2968" spans="1:13" ht="15" customHeight="1" x14ac:dyDescent="0.25">
      <c r="A2968" s="295" t="s">
        <v>9716</v>
      </c>
      <c r="B2968" s="295" t="s">
        <v>9716</v>
      </c>
      <c r="C2968" s="295" t="s">
        <v>9717</v>
      </c>
      <c r="D2968" s="295" t="s">
        <v>9717</v>
      </c>
      <c r="E2968" s="295" t="s">
        <v>9718</v>
      </c>
      <c r="F2968" s="295" t="s">
        <v>9719</v>
      </c>
      <c r="G2968" s="295" t="s">
        <v>168</v>
      </c>
      <c r="H2968" s="295" t="s">
        <v>1589</v>
      </c>
      <c r="I2968" s="295" t="s">
        <v>1714</v>
      </c>
      <c r="J2968" s="295" t="s">
        <v>355</v>
      </c>
      <c r="K2968" s="295" t="s">
        <v>1603</v>
      </c>
      <c r="L2968" s="286">
        <v>8</v>
      </c>
      <c r="M2968" s="295" t="s">
        <v>171</v>
      </c>
    </row>
    <row r="2969" spans="1:13" ht="15" customHeight="1" x14ac:dyDescent="0.25">
      <c r="A2969" s="295" t="s">
        <v>9720</v>
      </c>
      <c r="B2969" s="295" t="s">
        <v>9720</v>
      </c>
      <c r="C2969" s="295" t="s">
        <v>9721</v>
      </c>
      <c r="D2969" s="295" t="s">
        <v>9721</v>
      </c>
      <c r="E2969" s="295" t="s">
        <v>9722</v>
      </c>
      <c r="F2969" s="295" t="s">
        <v>9723</v>
      </c>
      <c r="G2969" s="295" t="s">
        <v>168</v>
      </c>
      <c r="H2969" s="295" t="s">
        <v>1589</v>
      </c>
      <c r="I2969" s="295" t="s">
        <v>1714</v>
      </c>
      <c r="J2969" s="295" t="s">
        <v>355</v>
      </c>
      <c r="K2969" s="295" t="s">
        <v>1603</v>
      </c>
      <c r="L2969" s="286">
        <v>8</v>
      </c>
      <c r="M2969" s="295" t="s">
        <v>171</v>
      </c>
    </row>
    <row r="2970" spans="1:13" ht="15" customHeight="1" x14ac:dyDescent="0.25">
      <c r="A2970" s="295" t="s">
        <v>9724</v>
      </c>
      <c r="B2970" s="295" t="s">
        <v>9724</v>
      </c>
      <c r="C2970" s="295" t="s">
        <v>9725</v>
      </c>
      <c r="D2970" s="295" t="s">
        <v>9725</v>
      </c>
      <c r="E2970" s="295" t="s">
        <v>5866</v>
      </c>
      <c r="F2970" s="295" t="s">
        <v>9726</v>
      </c>
      <c r="G2970" s="295" t="s">
        <v>1594</v>
      </c>
      <c r="H2970" s="295" t="s">
        <v>1589</v>
      </c>
      <c r="I2970" s="295" t="s">
        <v>1714</v>
      </c>
      <c r="J2970" s="295" t="s">
        <v>355</v>
      </c>
      <c r="L2970" s="286">
        <v>8</v>
      </c>
      <c r="M2970" s="295" t="s">
        <v>171</v>
      </c>
    </row>
    <row r="2971" spans="1:13" ht="15" customHeight="1" x14ac:dyDescent="0.25">
      <c r="A2971" s="295" t="s">
        <v>9727</v>
      </c>
      <c r="B2971" s="295" t="s">
        <v>9727</v>
      </c>
      <c r="C2971" s="295" t="s">
        <v>9728</v>
      </c>
      <c r="D2971" s="295" t="s">
        <v>9728</v>
      </c>
      <c r="E2971" s="295" t="s">
        <v>3582</v>
      </c>
      <c r="F2971" s="295" t="s">
        <v>9729</v>
      </c>
      <c r="G2971" s="295" t="s">
        <v>168</v>
      </c>
      <c r="H2971" s="295" t="s">
        <v>1589</v>
      </c>
      <c r="I2971" s="295" t="s">
        <v>1714</v>
      </c>
      <c r="J2971" s="295" t="s">
        <v>231</v>
      </c>
      <c r="K2971" s="295" t="s">
        <v>1892</v>
      </c>
      <c r="L2971" s="287">
        <v>0</v>
      </c>
      <c r="M2971" s="295" t="s">
        <v>16372</v>
      </c>
    </row>
    <row r="2972" spans="1:13" ht="15" customHeight="1" x14ac:dyDescent="0.25">
      <c r="A2972" s="295" t="s">
        <v>8384</v>
      </c>
      <c r="B2972" s="295" t="s">
        <v>8384</v>
      </c>
      <c r="C2972" s="295" t="s">
        <v>8386</v>
      </c>
      <c r="D2972" s="295" t="s">
        <v>8386</v>
      </c>
      <c r="E2972" s="295" t="s">
        <v>9730</v>
      </c>
      <c r="F2972" s="295" t="s">
        <v>9731</v>
      </c>
      <c r="G2972" s="295" t="s">
        <v>168</v>
      </c>
      <c r="H2972" s="295" t="s">
        <v>1589</v>
      </c>
      <c r="I2972" s="295" t="s">
        <v>1714</v>
      </c>
      <c r="J2972" s="295" t="s">
        <v>231</v>
      </c>
      <c r="K2972" s="295" t="s">
        <v>1892</v>
      </c>
      <c r="L2972" s="286">
        <v>7</v>
      </c>
      <c r="M2972" s="295" t="s">
        <v>171</v>
      </c>
    </row>
    <row r="2973" spans="1:13" ht="15" customHeight="1" x14ac:dyDescent="0.25">
      <c r="A2973" s="295" t="s">
        <v>8390</v>
      </c>
      <c r="B2973" s="295" t="s">
        <v>8390</v>
      </c>
      <c r="C2973" s="295" t="s">
        <v>8392</v>
      </c>
      <c r="D2973" s="295" t="s">
        <v>8392</v>
      </c>
      <c r="E2973" s="295" t="s">
        <v>3833</v>
      </c>
      <c r="F2973" s="295" t="s">
        <v>9732</v>
      </c>
      <c r="G2973" s="295" t="s">
        <v>1594</v>
      </c>
      <c r="H2973" s="295" t="s">
        <v>1589</v>
      </c>
      <c r="I2973" s="295" t="s">
        <v>1714</v>
      </c>
      <c r="J2973" s="295" t="s">
        <v>231</v>
      </c>
      <c r="L2973" s="286">
        <v>3</v>
      </c>
      <c r="M2973" s="295" t="s">
        <v>171</v>
      </c>
    </row>
    <row r="2974" spans="1:13" ht="15" customHeight="1" x14ac:dyDescent="0.25">
      <c r="A2974" s="295" t="s">
        <v>9733</v>
      </c>
      <c r="B2974" s="295" t="s">
        <v>9733</v>
      </c>
      <c r="C2974" s="295" t="s">
        <v>9734</v>
      </c>
      <c r="D2974" s="295" t="s">
        <v>9734</v>
      </c>
      <c r="E2974" s="295" t="s">
        <v>1606</v>
      </c>
      <c r="F2974" s="295" t="s">
        <v>9735</v>
      </c>
      <c r="G2974" s="295" t="s">
        <v>1594</v>
      </c>
      <c r="H2974" s="295" t="s">
        <v>1589</v>
      </c>
      <c r="I2974" s="295" t="s">
        <v>1598</v>
      </c>
      <c r="J2974" s="295" t="s">
        <v>8251</v>
      </c>
      <c r="L2974" s="286">
        <v>3</v>
      </c>
      <c r="M2974" s="295" t="s">
        <v>171</v>
      </c>
    </row>
    <row r="2975" spans="1:13" ht="15" customHeight="1" x14ac:dyDescent="0.25">
      <c r="A2975" s="295" t="s">
        <v>9736</v>
      </c>
      <c r="B2975" s="295" t="s">
        <v>9736</v>
      </c>
      <c r="C2975" s="295" t="s">
        <v>9737</v>
      </c>
      <c r="D2975" s="295" t="s">
        <v>9737</v>
      </c>
      <c r="E2975" s="295" t="s">
        <v>1606</v>
      </c>
      <c r="F2975" s="295" t="s">
        <v>9735</v>
      </c>
      <c r="G2975" s="295" t="s">
        <v>168</v>
      </c>
      <c r="H2975" s="295" t="s">
        <v>1589</v>
      </c>
      <c r="I2975" s="295" t="s">
        <v>1598</v>
      </c>
      <c r="J2975" s="295" t="s">
        <v>8251</v>
      </c>
      <c r="K2975" s="295" t="s">
        <v>1325</v>
      </c>
      <c r="L2975" s="286">
        <v>3</v>
      </c>
      <c r="M2975" s="295" t="s">
        <v>171</v>
      </c>
    </row>
    <row r="2976" spans="1:13" ht="15" customHeight="1" x14ac:dyDescent="0.25">
      <c r="A2976" s="295" t="s">
        <v>9738</v>
      </c>
      <c r="B2976" s="295" t="s">
        <v>9738</v>
      </c>
      <c r="C2976" s="295" t="s">
        <v>9739</v>
      </c>
      <c r="D2976" s="295" t="s">
        <v>9739</v>
      </c>
      <c r="E2976" s="295" t="s">
        <v>1606</v>
      </c>
      <c r="F2976" s="295" t="s">
        <v>9740</v>
      </c>
      <c r="G2976" s="295" t="s">
        <v>1594</v>
      </c>
      <c r="H2976" s="295" t="s">
        <v>1589</v>
      </c>
      <c r="I2976" s="295" t="s">
        <v>1598</v>
      </c>
      <c r="J2976" s="295" t="s">
        <v>9741</v>
      </c>
      <c r="L2976" s="286">
        <v>5</v>
      </c>
      <c r="M2976" s="295" t="s">
        <v>171</v>
      </c>
    </row>
    <row r="2977" spans="1:13" ht="15" customHeight="1" x14ac:dyDescent="0.25">
      <c r="A2977" s="295" t="s">
        <v>9742</v>
      </c>
      <c r="B2977" s="295" t="s">
        <v>9742</v>
      </c>
      <c r="C2977" s="295" t="s">
        <v>9743</v>
      </c>
      <c r="D2977" s="295" t="s">
        <v>9743</v>
      </c>
      <c r="E2977" s="295" t="s">
        <v>1606</v>
      </c>
      <c r="F2977" s="295" t="s">
        <v>9740</v>
      </c>
      <c r="G2977" s="295" t="s">
        <v>168</v>
      </c>
      <c r="H2977" s="295" t="s">
        <v>1589</v>
      </c>
      <c r="I2977" s="295" t="s">
        <v>1598</v>
      </c>
      <c r="J2977" s="295" t="s">
        <v>9741</v>
      </c>
      <c r="K2977" s="295" t="s">
        <v>1325</v>
      </c>
      <c r="L2977" s="286">
        <v>5</v>
      </c>
      <c r="M2977" s="295" t="s">
        <v>171</v>
      </c>
    </row>
    <row r="2978" spans="1:13" ht="15" customHeight="1" x14ac:dyDescent="0.25">
      <c r="A2978" s="295" t="s">
        <v>9744</v>
      </c>
      <c r="B2978" s="295" t="s">
        <v>9744</v>
      </c>
      <c r="C2978" s="295" t="s">
        <v>9745</v>
      </c>
      <c r="D2978" s="295" t="s">
        <v>9745</v>
      </c>
      <c r="E2978" s="295" t="s">
        <v>3150</v>
      </c>
      <c r="F2978" s="295" t="s">
        <v>9746</v>
      </c>
      <c r="G2978" s="295" t="s">
        <v>168</v>
      </c>
      <c r="H2978" s="295" t="s">
        <v>1589</v>
      </c>
      <c r="I2978" s="295" t="s">
        <v>1714</v>
      </c>
      <c r="J2978" s="295" t="s">
        <v>355</v>
      </c>
      <c r="K2978" s="295" t="s">
        <v>1603</v>
      </c>
      <c r="L2978" s="286">
        <v>8</v>
      </c>
      <c r="M2978" s="295" t="s">
        <v>171</v>
      </c>
    </row>
    <row r="2979" spans="1:13" ht="15" customHeight="1" x14ac:dyDescent="0.25">
      <c r="A2979" s="295" t="s">
        <v>9748</v>
      </c>
      <c r="B2979" s="295" t="s">
        <v>9748</v>
      </c>
      <c r="C2979" s="295" t="s">
        <v>844</v>
      </c>
      <c r="D2979" s="295" t="s">
        <v>844</v>
      </c>
      <c r="E2979" s="295" t="s">
        <v>3292</v>
      </c>
      <c r="F2979" s="295" t="s">
        <v>9749</v>
      </c>
      <c r="G2979" s="295" t="s">
        <v>1676</v>
      </c>
      <c r="H2979" s="295" t="s">
        <v>1589</v>
      </c>
      <c r="I2979" s="295" t="s">
        <v>1714</v>
      </c>
      <c r="J2979" s="295" t="s">
        <v>355</v>
      </c>
      <c r="K2979" s="295" t="s">
        <v>1603</v>
      </c>
      <c r="L2979" s="287">
        <v>9</v>
      </c>
      <c r="M2979" s="295" t="s">
        <v>171</v>
      </c>
    </row>
    <row r="2980" spans="1:13" ht="15" customHeight="1" x14ac:dyDescent="0.25">
      <c r="A2980" s="295" t="s">
        <v>9750</v>
      </c>
      <c r="B2980" s="295" t="s">
        <v>9750</v>
      </c>
      <c r="C2980" s="295" t="s">
        <v>9751</v>
      </c>
      <c r="D2980" s="295" t="s">
        <v>9751</v>
      </c>
      <c r="E2980" s="295" t="s">
        <v>3292</v>
      </c>
      <c r="F2980" s="295" t="s">
        <v>9749</v>
      </c>
      <c r="G2980" s="295" t="s">
        <v>1678</v>
      </c>
      <c r="H2980" s="295" t="s">
        <v>1589</v>
      </c>
      <c r="I2980" s="295" t="s">
        <v>1714</v>
      </c>
      <c r="J2980" s="295" t="s">
        <v>355</v>
      </c>
      <c r="K2980" s="295" t="s">
        <v>1603</v>
      </c>
      <c r="L2980" s="286">
        <v>9</v>
      </c>
      <c r="M2980" s="295" t="s">
        <v>171</v>
      </c>
    </row>
    <row r="2981" spans="1:13" ht="15" customHeight="1" x14ac:dyDescent="0.25">
      <c r="A2981" s="295" t="s">
        <v>9752</v>
      </c>
      <c r="B2981" s="295" t="s">
        <v>9752</v>
      </c>
      <c r="C2981" s="295" t="s">
        <v>9753</v>
      </c>
      <c r="D2981" s="295" t="s">
        <v>9753</v>
      </c>
      <c r="E2981" s="295" t="s">
        <v>7047</v>
      </c>
      <c r="F2981" s="295" t="s">
        <v>9754</v>
      </c>
      <c r="G2981" s="295" t="s">
        <v>168</v>
      </c>
      <c r="H2981" s="295" t="s">
        <v>1589</v>
      </c>
      <c r="I2981" s="295" t="s">
        <v>1714</v>
      </c>
      <c r="J2981" s="295" t="s">
        <v>355</v>
      </c>
      <c r="K2981" s="295" t="s">
        <v>1603</v>
      </c>
      <c r="L2981" s="286">
        <v>10</v>
      </c>
      <c r="M2981" s="295" t="s">
        <v>171</v>
      </c>
    </row>
    <row r="2982" spans="1:13" ht="15" customHeight="1" x14ac:dyDescent="0.25">
      <c r="A2982" s="295" t="s">
        <v>9755</v>
      </c>
      <c r="B2982" s="295" t="s">
        <v>9755</v>
      </c>
      <c r="C2982" s="295" t="s">
        <v>845</v>
      </c>
      <c r="D2982" s="295" t="s">
        <v>845</v>
      </c>
      <c r="E2982" s="295" t="s">
        <v>3833</v>
      </c>
      <c r="F2982" s="295" t="s">
        <v>9756</v>
      </c>
      <c r="G2982" s="295" t="s">
        <v>1594</v>
      </c>
      <c r="H2982" s="295" t="s">
        <v>1589</v>
      </c>
      <c r="I2982" s="295" t="s">
        <v>1714</v>
      </c>
      <c r="J2982" s="295" t="s">
        <v>355</v>
      </c>
      <c r="L2982" s="286">
        <v>9</v>
      </c>
      <c r="M2982" s="295" t="s">
        <v>171</v>
      </c>
    </row>
    <row r="2983" spans="1:13" ht="15" customHeight="1" x14ac:dyDescent="0.25">
      <c r="A2983" s="295" t="s">
        <v>3731</v>
      </c>
      <c r="B2983" s="295" t="s">
        <v>3727</v>
      </c>
      <c r="C2983" s="295" t="s">
        <v>9758</v>
      </c>
      <c r="D2983" s="295" t="s">
        <v>3728</v>
      </c>
      <c r="E2983" s="295" t="s">
        <v>1606</v>
      </c>
      <c r="F2983" s="295" t="s">
        <v>3730</v>
      </c>
      <c r="G2983" s="295" t="s">
        <v>168</v>
      </c>
      <c r="H2983" s="295" t="s">
        <v>1632</v>
      </c>
      <c r="I2983" s="295" t="s">
        <v>1598</v>
      </c>
      <c r="J2983" s="295" t="s">
        <v>232</v>
      </c>
      <c r="K2983" s="295" t="s">
        <v>1603</v>
      </c>
      <c r="L2983" s="286">
        <v>0</v>
      </c>
      <c r="M2983" s="295" t="s">
        <v>16372</v>
      </c>
    </row>
    <row r="2984" spans="1:13" ht="15" customHeight="1" x14ac:dyDescent="0.25">
      <c r="A2984" s="295" t="s">
        <v>9759</v>
      </c>
      <c r="B2984" s="295" t="s">
        <v>9759</v>
      </c>
      <c r="C2984" s="295" t="s">
        <v>9760</v>
      </c>
      <c r="D2984" s="295" t="s">
        <v>9760</v>
      </c>
      <c r="E2984" s="295" t="s">
        <v>9761</v>
      </c>
      <c r="F2984" s="295" t="s">
        <v>9762</v>
      </c>
      <c r="G2984" s="295" t="s">
        <v>168</v>
      </c>
      <c r="H2984" s="295" t="s">
        <v>1589</v>
      </c>
      <c r="I2984" s="295" t="s">
        <v>1598</v>
      </c>
      <c r="J2984" s="295" t="s">
        <v>232</v>
      </c>
      <c r="K2984" s="295" t="s">
        <v>1603</v>
      </c>
      <c r="L2984" s="286">
        <v>10</v>
      </c>
      <c r="M2984" s="295" t="s">
        <v>171</v>
      </c>
    </row>
    <row r="2985" spans="1:13" ht="15" customHeight="1" x14ac:dyDescent="0.25">
      <c r="A2985" s="295" t="s">
        <v>9763</v>
      </c>
      <c r="B2985" s="295" t="s">
        <v>9763</v>
      </c>
      <c r="C2985" s="295" t="s">
        <v>9764</v>
      </c>
      <c r="D2985" s="295" t="s">
        <v>9764</v>
      </c>
      <c r="E2985" s="295" t="s">
        <v>1606</v>
      </c>
      <c r="F2985" s="295" t="s">
        <v>9765</v>
      </c>
      <c r="G2985" s="295" t="s">
        <v>168</v>
      </c>
      <c r="H2985" s="295" t="s">
        <v>1589</v>
      </c>
      <c r="I2985" s="295" t="s">
        <v>1598</v>
      </c>
      <c r="J2985" s="295" t="s">
        <v>232</v>
      </c>
      <c r="K2985" s="295" t="s">
        <v>1603</v>
      </c>
      <c r="L2985" s="286">
        <v>0</v>
      </c>
      <c r="M2985" s="295" t="s">
        <v>16372</v>
      </c>
    </row>
    <row r="2986" spans="1:13" ht="15" customHeight="1" x14ac:dyDescent="0.25">
      <c r="A2986" s="295" t="s">
        <v>9766</v>
      </c>
      <c r="B2986" s="295" t="s">
        <v>9766</v>
      </c>
      <c r="C2986" s="295" t="s">
        <v>846</v>
      </c>
      <c r="D2986" s="295" t="s">
        <v>846</v>
      </c>
      <c r="E2986" s="295" t="s">
        <v>1606</v>
      </c>
      <c r="F2986" s="295" t="s">
        <v>9767</v>
      </c>
      <c r="G2986" s="295" t="s">
        <v>1594</v>
      </c>
      <c r="H2986" s="295" t="s">
        <v>1589</v>
      </c>
      <c r="I2986" s="295" t="s">
        <v>1598</v>
      </c>
      <c r="J2986" s="295" t="s">
        <v>232</v>
      </c>
      <c r="L2986" s="286">
        <v>5</v>
      </c>
      <c r="M2986" s="295" t="s">
        <v>171</v>
      </c>
    </row>
    <row r="2987" spans="1:13" ht="15" customHeight="1" x14ac:dyDescent="0.25">
      <c r="A2987" s="295" t="s">
        <v>9768</v>
      </c>
      <c r="B2987" s="295" t="s">
        <v>9769</v>
      </c>
      <c r="C2987" s="295" t="s">
        <v>9770</v>
      </c>
      <c r="D2987" s="295" t="s">
        <v>9771</v>
      </c>
      <c r="E2987" s="295" t="s">
        <v>1606</v>
      </c>
      <c r="F2987" s="295" t="s">
        <v>9772</v>
      </c>
      <c r="G2987" s="295" t="s">
        <v>168</v>
      </c>
      <c r="H2987" s="295" t="s">
        <v>1632</v>
      </c>
      <c r="I2987" s="283" t="s">
        <v>1598</v>
      </c>
      <c r="J2987" s="283" t="s">
        <v>232</v>
      </c>
      <c r="K2987" s="283" t="s">
        <v>1603</v>
      </c>
      <c r="L2987" s="287">
        <v>7</v>
      </c>
      <c r="M2987" s="295" t="s">
        <v>171</v>
      </c>
    </row>
    <row r="2988" spans="1:13" ht="15" customHeight="1" x14ac:dyDescent="0.25">
      <c r="A2988" s="295" t="s">
        <v>9773</v>
      </c>
      <c r="B2988" s="295" t="s">
        <v>9773</v>
      </c>
      <c r="C2988" s="295" t="s">
        <v>9774</v>
      </c>
      <c r="D2988" s="295" t="s">
        <v>9774</v>
      </c>
      <c r="E2988" s="295" t="s">
        <v>9775</v>
      </c>
      <c r="F2988" s="295" t="s">
        <v>9776</v>
      </c>
      <c r="G2988" s="295" t="s">
        <v>168</v>
      </c>
      <c r="H2988" s="295" t="s">
        <v>1589</v>
      </c>
      <c r="I2988" s="295" t="s">
        <v>1598</v>
      </c>
      <c r="J2988" s="295" t="s">
        <v>370</v>
      </c>
      <c r="K2988" s="295" t="s">
        <v>1603</v>
      </c>
      <c r="L2988" s="286">
        <v>9</v>
      </c>
      <c r="M2988" s="295" t="s">
        <v>171</v>
      </c>
    </row>
    <row r="2989" spans="1:13" ht="15" customHeight="1" x14ac:dyDescent="0.25">
      <c r="A2989" s="295" t="s">
        <v>9777</v>
      </c>
      <c r="B2989" s="295" t="s">
        <v>9777</v>
      </c>
      <c r="C2989" s="295" t="s">
        <v>9778</v>
      </c>
      <c r="D2989" s="295" t="s">
        <v>9778</v>
      </c>
      <c r="E2989" s="295" t="s">
        <v>1610</v>
      </c>
      <c r="F2989" s="295" t="s">
        <v>9779</v>
      </c>
      <c r="G2989" s="295" t="s">
        <v>168</v>
      </c>
      <c r="H2989" s="295" t="s">
        <v>1589</v>
      </c>
      <c r="I2989" s="295" t="s">
        <v>1598</v>
      </c>
      <c r="J2989" s="295" t="s">
        <v>370</v>
      </c>
      <c r="K2989" s="295" t="s">
        <v>1603</v>
      </c>
      <c r="L2989" s="286">
        <v>8</v>
      </c>
      <c r="M2989" s="295" t="s">
        <v>171</v>
      </c>
    </row>
    <row r="2990" spans="1:13" ht="15" customHeight="1" x14ac:dyDescent="0.25">
      <c r="A2990" s="295" t="s">
        <v>9780</v>
      </c>
      <c r="B2990" s="295" t="s">
        <v>9780</v>
      </c>
      <c r="C2990" s="295" t="s">
        <v>9781</v>
      </c>
      <c r="D2990" s="295" t="s">
        <v>9781</v>
      </c>
      <c r="E2990" s="295" t="s">
        <v>1606</v>
      </c>
      <c r="F2990" s="295" t="s">
        <v>9782</v>
      </c>
      <c r="G2990" s="295" t="s">
        <v>168</v>
      </c>
      <c r="H2990" s="295" t="s">
        <v>1589</v>
      </c>
      <c r="I2990" s="295" t="s">
        <v>1598</v>
      </c>
      <c r="J2990" s="295" t="s">
        <v>370</v>
      </c>
      <c r="K2990" s="295" t="s">
        <v>1603</v>
      </c>
      <c r="L2990" s="286">
        <v>5</v>
      </c>
      <c r="M2990" s="295" t="s">
        <v>171</v>
      </c>
    </row>
    <row r="2991" spans="1:13" ht="15" customHeight="1" x14ac:dyDescent="0.25">
      <c r="A2991" s="295" t="s">
        <v>9783</v>
      </c>
      <c r="B2991" s="295" t="s">
        <v>9783</v>
      </c>
      <c r="C2991" s="295" t="s">
        <v>9784</v>
      </c>
      <c r="D2991" s="295" t="s">
        <v>9784</v>
      </c>
      <c r="E2991" s="295" t="s">
        <v>3909</v>
      </c>
      <c r="F2991" s="295" t="s">
        <v>9785</v>
      </c>
      <c r="G2991" s="295" t="s">
        <v>168</v>
      </c>
      <c r="H2991" s="295" t="s">
        <v>1589</v>
      </c>
      <c r="I2991" s="295" t="s">
        <v>1598</v>
      </c>
      <c r="J2991" s="295" t="s">
        <v>370</v>
      </c>
      <c r="K2991" s="295" t="s">
        <v>1603</v>
      </c>
      <c r="L2991" s="286">
        <v>0</v>
      </c>
      <c r="M2991" s="295" t="s">
        <v>16372</v>
      </c>
    </row>
    <row r="2992" spans="1:13" ht="15" customHeight="1" x14ac:dyDescent="0.25">
      <c r="A2992" s="295" t="s">
        <v>847</v>
      </c>
      <c r="B2992" s="295" t="s">
        <v>847</v>
      </c>
      <c r="C2992" s="295" t="s">
        <v>848</v>
      </c>
      <c r="D2992" s="295" t="s">
        <v>848</v>
      </c>
      <c r="E2992" s="295" t="s">
        <v>1606</v>
      </c>
      <c r="F2992" s="295" t="s">
        <v>9786</v>
      </c>
      <c r="G2992" s="295" t="s">
        <v>168</v>
      </c>
      <c r="H2992" s="295" t="s">
        <v>1589</v>
      </c>
      <c r="I2992" s="295" t="s">
        <v>1598</v>
      </c>
      <c r="J2992" s="295" t="s">
        <v>370</v>
      </c>
      <c r="K2992" s="295" t="s">
        <v>1603</v>
      </c>
      <c r="L2992" s="286">
        <v>10</v>
      </c>
      <c r="M2992" s="295" t="s">
        <v>171</v>
      </c>
    </row>
    <row r="2993" spans="1:13" ht="15" customHeight="1" x14ac:dyDescent="0.25">
      <c r="A2993" s="295" t="s">
        <v>9787</v>
      </c>
      <c r="B2993" s="295" t="s">
        <v>9787</v>
      </c>
      <c r="C2993" s="295" t="s">
        <v>857</v>
      </c>
      <c r="D2993" s="295" t="s">
        <v>857</v>
      </c>
      <c r="E2993" s="295" t="s">
        <v>1606</v>
      </c>
      <c r="F2993" s="295" t="s">
        <v>9788</v>
      </c>
      <c r="G2993" s="295" t="s">
        <v>168</v>
      </c>
      <c r="H2993" s="295" t="s">
        <v>1589</v>
      </c>
      <c r="I2993" s="295" t="s">
        <v>1598</v>
      </c>
      <c r="J2993" s="295" t="s">
        <v>370</v>
      </c>
      <c r="K2993" s="295" t="s">
        <v>1603</v>
      </c>
      <c r="L2993" s="286">
        <v>2</v>
      </c>
      <c r="M2993" s="295" t="s">
        <v>171</v>
      </c>
    </row>
    <row r="2994" spans="1:13" ht="15" customHeight="1" x14ac:dyDescent="0.25">
      <c r="A2994" s="295" t="s">
        <v>9789</v>
      </c>
      <c r="B2994" s="295" t="s">
        <v>9789</v>
      </c>
      <c r="C2994" s="295" t="s">
        <v>9790</v>
      </c>
      <c r="D2994" s="295" t="s">
        <v>9790</v>
      </c>
      <c r="E2994" s="295" t="s">
        <v>1606</v>
      </c>
      <c r="F2994" s="295" t="s">
        <v>9791</v>
      </c>
      <c r="G2994" s="295" t="s">
        <v>168</v>
      </c>
      <c r="H2994" s="295" t="s">
        <v>1589</v>
      </c>
      <c r="I2994" s="295" t="s">
        <v>1598</v>
      </c>
      <c r="J2994" s="295" t="s">
        <v>370</v>
      </c>
      <c r="K2994" s="295" t="s">
        <v>1603</v>
      </c>
      <c r="L2994" s="286">
        <v>9</v>
      </c>
      <c r="M2994" s="295" t="s">
        <v>171</v>
      </c>
    </row>
    <row r="2995" spans="1:13" ht="15" customHeight="1" x14ac:dyDescent="0.25">
      <c r="A2995" s="295" t="s">
        <v>9792</v>
      </c>
      <c r="B2995" s="295" t="s">
        <v>9792</v>
      </c>
      <c r="C2995" s="295" t="s">
        <v>854</v>
      </c>
      <c r="D2995" s="295" t="s">
        <v>854</v>
      </c>
      <c r="E2995" s="295" t="s">
        <v>6920</v>
      </c>
      <c r="F2995" s="295" t="s">
        <v>9793</v>
      </c>
      <c r="G2995" s="295" t="s">
        <v>168</v>
      </c>
      <c r="H2995" s="295" t="s">
        <v>1589</v>
      </c>
      <c r="I2995" s="295" t="s">
        <v>1598</v>
      </c>
      <c r="J2995" s="295" t="s">
        <v>370</v>
      </c>
      <c r="K2995" s="295" t="s">
        <v>1603</v>
      </c>
      <c r="L2995" s="286">
        <v>4</v>
      </c>
      <c r="M2995" s="295" t="s">
        <v>171</v>
      </c>
    </row>
    <row r="2996" spans="1:13" ht="15" customHeight="1" x14ac:dyDescent="0.25">
      <c r="A2996" s="295" t="s">
        <v>9794</v>
      </c>
      <c r="B2996" s="295" t="s">
        <v>9794</v>
      </c>
      <c r="C2996" s="295" t="s">
        <v>9795</v>
      </c>
      <c r="D2996" s="295" t="s">
        <v>9795</v>
      </c>
      <c r="E2996" s="295" t="s">
        <v>1880</v>
      </c>
      <c r="F2996" s="295" t="s">
        <v>9796</v>
      </c>
      <c r="G2996" s="295" t="s">
        <v>168</v>
      </c>
      <c r="H2996" s="295" t="s">
        <v>1589</v>
      </c>
      <c r="I2996" s="295" t="s">
        <v>1598</v>
      </c>
      <c r="J2996" s="295" t="s">
        <v>370</v>
      </c>
      <c r="K2996" s="295" t="s">
        <v>1603</v>
      </c>
      <c r="L2996" s="286">
        <v>5</v>
      </c>
      <c r="M2996" s="295" t="s">
        <v>171</v>
      </c>
    </row>
    <row r="2997" spans="1:13" ht="15" customHeight="1" x14ac:dyDescent="0.25">
      <c r="A2997" s="295" t="s">
        <v>9797</v>
      </c>
      <c r="B2997" s="295" t="s">
        <v>9797</v>
      </c>
      <c r="C2997" s="295" t="s">
        <v>9798</v>
      </c>
      <c r="D2997" s="295" t="s">
        <v>9798</v>
      </c>
      <c r="E2997" s="295" t="s">
        <v>1606</v>
      </c>
      <c r="F2997" s="295" t="s">
        <v>9799</v>
      </c>
      <c r="G2997" s="295" t="s">
        <v>168</v>
      </c>
      <c r="H2997" s="295" t="s">
        <v>1589</v>
      </c>
      <c r="I2997" s="295" t="s">
        <v>1598</v>
      </c>
      <c r="J2997" s="295" t="s">
        <v>370</v>
      </c>
      <c r="K2997" s="295" t="s">
        <v>1603</v>
      </c>
      <c r="L2997" s="286">
        <v>5</v>
      </c>
      <c r="M2997" s="295" t="s">
        <v>171</v>
      </c>
    </row>
    <row r="2998" spans="1:13" ht="15" customHeight="1" x14ac:dyDescent="0.25">
      <c r="A2998" s="295" t="s">
        <v>9800</v>
      </c>
      <c r="B2998" s="295" t="s">
        <v>9800</v>
      </c>
      <c r="C2998" s="295" t="s">
        <v>9801</v>
      </c>
      <c r="D2998" s="295" t="s">
        <v>9801</v>
      </c>
      <c r="E2998" s="295" t="s">
        <v>1606</v>
      </c>
      <c r="F2998" s="295" t="s">
        <v>849</v>
      </c>
      <c r="G2998" s="295" t="s">
        <v>1594</v>
      </c>
      <c r="H2998" s="295" t="s">
        <v>1589</v>
      </c>
      <c r="I2998" s="295" t="s">
        <v>1598</v>
      </c>
      <c r="J2998" s="295" t="s">
        <v>370</v>
      </c>
      <c r="L2998" s="286">
        <v>5</v>
      </c>
      <c r="M2998" s="295" t="s">
        <v>171</v>
      </c>
    </row>
    <row r="2999" spans="1:13" ht="15" customHeight="1" x14ac:dyDescent="0.25">
      <c r="A2999" s="295" t="s">
        <v>9802</v>
      </c>
      <c r="B2999" s="295" t="s">
        <v>9802</v>
      </c>
      <c r="C2999" s="295" t="s">
        <v>9803</v>
      </c>
      <c r="D2999" s="295" t="s">
        <v>9803</v>
      </c>
      <c r="E2999" s="295" t="s">
        <v>1696</v>
      </c>
      <c r="F2999" s="295" t="s">
        <v>9804</v>
      </c>
      <c r="G2999" s="295" t="s">
        <v>168</v>
      </c>
      <c r="H2999" s="295" t="s">
        <v>1589</v>
      </c>
      <c r="I2999" s="295" t="s">
        <v>1598</v>
      </c>
      <c r="J2999" s="295" t="s">
        <v>370</v>
      </c>
      <c r="K2999" s="295" t="s">
        <v>1603</v>
      </c>
      <c r="L2999" s="286">
        <v>6</v>
      </c>
      <c r="M2999" s="295" t="s">
        <v>171</v>
      </c>
    </row>
    <row r="3000" spans="1:13" ht="15" customHeight="1" x14ac:dyDescent="0.25">
      <c r="A3000" s="295" t="s">
        <v>9805</v>
      </c>
      <c r="B3000" s="295" t="s">
        <v>9805</v>
      </c>
      <c r="C3000" s="295" t="s">
        <v>853</v>
      </c>
      <c r="D3000" s="295" t="s">
        <v>853</v>
      </c>
      <c r="E3000" s="295" t="s">
        <v>3992</v>
      </c>
      <c r="F3000" s="295" t="s">
        <v>9806</v>
      </c>
      <c r="G3000" s="295" t="s">
        <v>168</v>
      </c>
      <c r="H3000" s="295" t="s">
        <v>1589</v>
      </c>
      <c r="I3000" s="295" t="s">
        <v>1598</v>
      </c>
      <c r="J3000" s="295" t="s">
        <v>255</v>
      </c>
      <c r="K3000" s="295" t="s">
        <v>1603</v>
      </c>
      <c r="L3000" s="286">
        <v>0</v>
      </c>
      <c r="M3000" s="295" t="s">
        <v>16372</v>
      </c>
    </row>
    <row r="3001" spans="1:13" ht="15" customHeight="1" x14ac:dyDescent="0.25">
      <c r="A3001" s="295" t="s">
        <v>9807</v>
      </c>
      <c r="B3001" s="295" t="s">
        <v>9807</v>
      </c>
      <c r="C3001" s="295" t="s">
        <v>9808</v>
      </c>
      <c r="D3001" s="295" t="s">
        <v>9808</v>
      </c>
      <c r="E3001" s="295" t="s">
        <v>3921</v>
      </c>
      <c r="F3001" s="295" t="s">
        <v>9809</v>
      </c>
      <c r="G3001" s="295" t="s">
        <v>1594</v>
      </c>
      <c r="H3001" s="295" t="s">
        <v>1589</v>
      </c>
      <c r="I3001" s="295" t="s">
        <v>1598</v>
      </c>
      <c r="J3001" s="295" t="s">
        <v>255</v>
      </c>
      <c r="L3001" s="286">
        <v>0</v>
      </c>
      <c r="M3001" s="295" t="s">
        <v>16372</v>
      </c>
    </row>
    <row r="3002" spans="1:13" ht="15" customHeight="1" x14ac:dyDescent="0.25">
      <c r="A3002" s="295" t="s">
        <v>16788</v>
      </c>
      <c r="B3002" s="295" t="s">
        <v>16788</v>
      </c>
      <c r="C3002" s="295" t="s">
        <v>17401</v>
      </c>
      <c r="D3002" s="295" t="s">
        <v>17401</v>
      </c>
      <c r="E3002" s="295" t="s">
        <v>17819</v>
      </c>
      <c r="G3002" s="295" t="s">
        <v>168</v>
      </c>
      <c r="H3002" s="295" t="s">
        <v>1589</v>
      </c>
      <c r="I3002" s="295" t="s">
        <v>14673</v>
      </c>
      <c r="J3002" s="295" t="s">
        <v>17961</v>
      </c>
      <c r="K3002" s="295" t="s">
        <v>14674</v>
      </c>
      <c r="L3002" s="287">
        <v>8</v>
      </c>
      <c r="M3002" s="295" t="s">
        <v>171</v>
      </c>
    </row>
    <row r="3003" spans="1:13" ht="15" customHeight="1" x14ac:dyDescent="0.25">
      <c r="A3003" s="295" t="s">
        <v>16836</v>
      </c>
      <c r="B3003" s="295" t="s">
        <v>16836</v>
      </c>
      <c r="C3003" s="295" t="s">
        <v>17400</v>
      </c>
      <c r="D3003" s="295" t="s">
        <v>17400</v>
      </c>
      <c r="G3003" s="295" t="s">
        <v>1594</v>
      </c>
      <c r="H3003" s="295" t="s">
        <v>1589</v>
      </c>
      <c r="I3003" s="295" t="s">
        <v>14673</v>
      </c>
      <c r="J3003" s="295" t="s">
        <v>17961</v>
      </c>
      <c r="K3003" s="295" t="s">
        <v>14674</v>
      </c>
      <c r="L3003" s="287">
        <v>8</v>
      </c>
      <c r="M3003" s="295" t="s">
        <v>171</v>
      </c>
    </row>
    <row r="3004" spans="1:13" ht="15" customHeight="1" x14ac:dyDescent="0.25">
      <c r="A3004" s="295" t="s">
        <v>850</v>
      </c>
      <c r="B3004" s="295" t="s">
        <v>850</v>
      </c>
      <c r="C3004" s="295" t="s">
        <v>851</v>
      </c>
      <c r="D3004" s="295" t="s">
        <v>851</v>
      </c>
      <c r="E3004" s="295" t="s">
        <v>1606</v>
      </c>
      <c r="F3004" s="295" t="s">
        <v>9810</v>
      </c>
      <c r="G3004" s="295" t="s">
        <v>168</v>
      </c>
      <c r="H3004" s="295" t="s">
        <v>1589</v>
      </c>
      <c r="I3004" s="295" t="s">
        <v>1714</v>
      </c>
      <c r="J3004" s="295" t="s">
        <v>174</v>
      </c>
      <c r="K3004" s="295" t="s">
        <v>1892</v>
      </c>
      <c r="L3004" s="286">
        <v>0</v>
      </c>
      <c r="M3004" s="295" t="s">
        <v>16372</v>
      </c>
    </row>
    <row r="3005" spans="1:13" ht="15" customHeight="1" x14ac:dyDescent="0.25">
      <c r="A3005" s="295" t="s">
        <v>9811</v>
      </c>
      <c r="B3005" s="295" t="s">
        <v>9811</v>
      </c>
      <c r="C3005" s="295" t="s">
        <v>9812</v>
      </c>
      <c r="D3005" s="295" t="s">
        <v>9812</v>
      </c>
      <c r="E3005" s="295" t="s">
        <v>1606</v>
      </c>
      <c r="F3005" s="295" t="s">
        <v>9813</v>
      </c>
      <c r="G3005" s="295" t="s">
        <v>1594</v>
      </c>
      <c r="H3005" s="295" t="s">
        <v>1589</v>
      </c>
      <c r="I3005" s="295" t="s">
        <v>1714</v>
      </c>
      <c r="J3005" s="295" t="s">
        <v>174</v>
      </c>
      <c r="L3005" s="286">
        <v>0</v>
      </c>
      <c r="M3005" s="295" t="s">
        <v>16372</v>
      </c>
    </row>
    <row r="3006" spans="1:13" ht="15" customHeight="1" x14ac:dyDescent="0.25">
      <c r="A3006" s="295" t="s">
        <v>9814</v>
      </c>
      <c r="B3006" s="295" t="s">
        <v>9814</v>
      </c>
      <c r="C3006" s="295" t="s">
        <v>9815</v>
      </c>
      <c r="D3006" s="295" t="s">
        <v>9815</v>
      </c>
      <c r="E3006" s="295" t="s">
        <v>1606</v>
      </c>
      <c r="F3006" s="295" t="s">
        <v>9816</v>
      </c>
      <c r="G3006" s="295" t="s">
        <v>168</v>
      </c>
      <c r="H3006" s="295" t="s">
        <v>1589</v>
      </c>
      <c r="I3006" s="295" t="s">
        <v>1714</v>
      </c>
      <c r="J3006" s="295" t="s">
        <v>174</v>
      </c>
      <c r="K3006" s="295" t="s">
        <v>1892</v>
      </c>
      <c r="L3006" s="286">
        <v>0</v>
      </c>
      <c r="M3006" s="295" t="s">
        <v>16372</v>
      </c>
    </row>
    <row r="3007" spans="1:13" ht="15" customHeight="1" x14ac:dyDescent="0.25">
      <c r="A3007" s="295" t="s">
        <v>9817</v>
      </c>
      <c r="B3007" s="295" t="s">
        <v>9817</v>
      </c>
      <c r="C3007" s="295" t="s">
        <v>9818</v>
      </c>
      <c r="D3007" s="295" t="s">
        <v>9818</v>
      </c>
      <c r="E3007" s="295" t="s">
        <v>9819</v>
      </c>
      <c r="F3007" s="295" t="s">
        <v>9820</v>
      </c>
      <c r="G3007" s="295" t="s">
        <v>168</v>
      </c>
      <c r="H3007" s="295" t="s">
        <v>1589</v>
      </c>
      <c r="I3007" s="295" t="s">
        <v>1598</v>
      </c>
      <c r="J3007" s="295" t="s">
        <v>855</v>
      </c>
      <c r="K3007" s="295" t="s">
        <v>1230</v>
      </c>
      <c r="L3007" s="286">
        <v>9</v>
      </c>
      <c r="M3007" s="295" t="s">
        <v>171</v>
      </c>
    </row>
    <row r="3008" spans="1:13" ht="15" customHeight="1" x14ac:dyDescent="0.25">
      <c r="A3008" s="295" t="s">
        <v>9821</v>
      </c>
      <c r="B3008" s="295" t="s">
        <v>9821</v>
      </c>
      <c r="C3008" s="295" t="s">
        <v>9822</v>
      </c>
      <c r="D3008" s="295" t="s">
        <v>9822</v>
      </c>
      <c r="E3008" s="295" t="s">
        <v>1606</v>
      </c>
      <c r="F3008" s="295" t="s">
        <v>9823</v>
      </c>
      <c r="G3008" s="295" t="s">
        <v>168</v>
      </c>
      <c r="H3008" s="295" t="s">
        <v>1589</v>
      </c>
      <c r="I3008" s="295" t="s">
        <v>1598</v>
      </c>
      <c r="J3008" s="295" t="s">
        <v>855</v>
      </c>
      <c r="K3008" s="295" t="s">
        <v>1955</v>
      </c>
      <c r="L3008" s="286">
        <v>0</v>
      </c>
      <c r="M3008" s="295" t="s">
        <v>16372</v>
      </c>
    </row>
    <row r="3009" spans="1:13" ht="15" customHeight="1" x14ac:dyDescent="0.25">
      <c r="A3009" s="295" t="s">
        <v>9824</v>
      </c>
      <c r="B3009" s="295" t="s">
        <v>9824</v>
      </c>
      <c r="C3009" s="295" t="s">
        <v>852</v>
      </c>
      <c r="D3009" s="295" t="s">
        <v>852</v>
      </c>
      <c r="E3009" s="295" t="s">
        <v>1606</v>
      </c>
      <c r="F3009" s="295" t="s">
        <v>9825</v>
      </c>
      <c r="G3009" s="295" t="s">
        <v>168</v>
      </c>
      <c r="H3009" s="295" t="s">
        <v>1589</v>
      </c>
      <c r="I3009" s="295" t="s">
        <v>1598</v>
      </c>
      <c r="J3009" s="295" t="s">
        <v>855</v>
      </c>
      <c r="K3009" s="295" t="s">
        <v>1955</v>
      </c>
      <c r="L3009" s="286">
        <v>8</v>
      </c>
      <c r="M3009" s="295" t="s">
        <v>171</v>
      </c>
    </row>
    <row r="3010" spans="1:13" ht="15" customHeight="1" x14ac:dyDescent="0.25">
      <c r="A3010" s="295" t="s">
        <v>9826</v>
      </c>
      <c r="B3010" s="295" t="s">
        <v>9826</v>
      </c>
      <c r="C3010" s="295" t="s">
        <v>9827</v>
      </c>
      <c r="D3010" s="295" t="s">
        <v>9827</v>
      </c>
      <c r="E3010" s="295" t="s">
        <v>9828</v>
      </c>
      <c r="F3010" s="295" t="s">
        <v>9829</v>
      </c>
      <c r="G3010" s="295" t="s">
        <v>168</v>
      </c>
      <c r="H3010" s="295" t="s">
        <v>1589</v>
      </c>
      <c r="I3010" s="295" t="s">
        <v>1598</v>
      </c>
      <c r="J3010" s="295" t="s">
        <v>855</v>
      </c>
      <c r="K3010" s="295" t="s">
        <v>1230</v>
      </c>
      <c r="L3010" s="286">
        <v>0</v>
      </c>
      <c r="M3010" s="295" t="s">
        <v>16372</v>
      </c>
    </row>
    <row r="3011" spans="1:13" ht="15" customHeight="1" x14ac:dyDescent="0.25">
      <c r="A3011" s="295" t="s">
        <v>9830</v>
      </c>
      <c r="B3011" s="295" t="s">
        <v>9830</v>
      </c>
      <c r="C3011" s="295" t="s">
        <v>9831</v>
      </c>
      <c r="D3011" s="295" t="s">
        <v>9831</v>
      </c>
      <c r="E3011" s="295" t="s">
        <v>1663</v>
      </c>
      <c r="F3011" s="295" t="s">
        <v>9832</v>
      </c>
      <c r="G3011" s="295" t="s">
        <v>168</v>
      </c>
      <c r="H3011" s="295" t="s">
        <v>1589</v>
      </c>
      <c r="I3011" s="295" t="s">
        <v>1598</v>
      </c>
      <c r="J3011" s="295" t="s">
        <v>855</v>
      </c>
      <c r="K3011" s="295" t="s">
        <v>1955</v>
      </c>
      <c r="L3011" s="286">
        <v>0</v>
      </c>
      <c r="M3011" s="295" t="s">
        <v>16372</v>
      </c>
    </row>
    <row r="3012" spans="1:13" ht="15" customHeight="1" x14ac:dyDescent="0.25">
      <c r="A3012" s="295" t="s">
        <v>9833</v>
      </c>
      <c r="B3012" s="295" t="s">
        <v>9833</v>
      </c>
      <c r="C3012" s="295" t="s">
        <v>9834</v>
      </c>
      <c r="D3012" s="295" t="s">
        <v>9834</v>
      </c>
      <c r="E3012" s="295" t="s">
        <v>9835</v>
      </c>
      <c r="F3012" s="295" t="s">
        <v>9836</v>
      </c>
      <c r="G3012" s="295" t="s">
        <v>168</v>
      </c>
      <c r="H3012" s="295" t="s">
        <v>1589</v>
      </c>
      <c r="I3012" s="295" t="s">
        <v>1598</v>
      </c>
      <c r="J3012" s="295" t="s">
        <v>855</v>
      </c>
      <c r="K3012" s="295" t="s">
        <v>1230</v>
      </c>
      <c r="L3012" s="286">
        <v>0</v>
      </c>
      <c r="M3012" s="295" t="s">
        <v>16372</v>
      </c>
    </row>
    <row r="3013" spans="1:13" ht="15" customHeight="1" x14ac:dyDescent="0.25">
      <c r="A3013" s="295" t="s">
        <v>9837</v>
      </c>
      <c r="B3013" s="295" t="s">
        <v>9837</v>
      </c>
      <c r="C3013" s="295" t="s">
        <v>9838</v>
      </c>
      <c r="D3013" s="295" t="s">
        <v>9838</v>
      </c>
      <c r="E3013" s="295" t="s">
        <v>1610</v>
      </c>
      <c r="F3013" s="295" t="s">
        <v>9839</v>
      </c>
      <c r="G3013" s="295" t="s">
        <v>168</v>
      </c>
      <c r="H3013" s="295" t="s">
        <v>1589</v>
      </c>
      <c r="I3013" s="295" t="s">
        <v>1598</v>
      </c>
      <c r="J3013" s="295" t="s">
        <v>855</v>
      </c>
      <c r="K3013" s="295" t="s">
        <v>1230</v>
      </c>
      <c r="L3013" s="286">
        <v>0</v>
      </c>
      <c r="M3013" s="295" t="s">
        <v>16372</v>
      </c>
    </row>
    <row r="3014" spans="1:13" ht="15" customHeight="1" x14ac:dyDescent="0.25">
      <c r="A3014" s="295" t="s">
        <v>9840</v>
      </c>
      <c r="B3014" s="295" t="s">
        <v>9840</v>
      </c>
      <c r="C3014" s="295" t="s">
        <v>9841</v>
      </c>
      <c r="D3014" s="295" t="s">
        <v>9841</v>
      </c>
      <c r="E3014" s="295" t="s">
        <v>1606</v>
      </c>
      <c r="F3014" s="295" t="s">
        <v>9842</v>
      </c>
      <c r="G3014" s="295" t="s">
        <v>168</v>
      </c>
      <c r="H3014" s="295" t="s">
        <v>1589</v>
      </c>
      <c r="I3014" s="295" t="s">
        <v>1598</v>
      </c>
      <c r="J3014" s="295" t="s">
        <v>855</v>
      </c>
      <c r="K3014" s="295" t="s">
        <v>1955</v>
      </c>
      <c r="L3014" s="286">
        <v>5</v>
      </c>
      <c r="M3014" s="295" t="s">
        <v>171</v>
      </c>
    </row>
    <row r="3015" spans="1:13" ht="15" customHeight="1" x14ac:dyDescent="0.25">
      <c r="A3015" s="295" t="s">
        <v>9843</v>
      </c>
      <c r="B3015" s="295" t="s">
        <v>9843</v>
      </c>
      <c r="C3015" s="295" t="s">
        <v>856</v>
      </c>
      <c r="D3015" s="295" t="s">
        <v>856</v>
      </c>
      <c r="E3015" s="295" t="s">
        <v>1606</v>
      </c>
      <c r="F3015" s="295" t="s">
        <v>9844</v>
      </c>
      <c r="G3015" s="295" t="s">
        <v>1594</v>
      </c>
      <c r="H3015" s="295" t="s">
        <v>1589</v>
      </c>
      <c r="I3015" s="295" t="s">
        <v>1598</v>
      </c>
      <c r="J3015" s="295" t="s">
        <v>855</v>
      </c>
      <c r="L3015" s="286">
        <v>0</v>
      </c>
      <c r="M3015" s="295" t="s">
        <v>16372</v>
      </c>
    </row>
    <row r="3016" spans="1:13" ht="15" customHeight="1" x14ac:dyDescent="0.25">
      <c r="A3016" s="295" t="s">
        <v>9845</v>
      </c>
      <c r="B3016" s="295" t="s">
        <v>9845</v>
      </c>
      <c r="C3016" s="295" t="s">
        <v>9846</v>
      </c>
      <c r="D3016" s="295" t="s">
        <v>9846</v>
      </c>
      <c r="E3016" s="295" t="s">
        <v>1606</v>
      </c>
      <c r="F3016" s="295" t="s">
        <v>9847</v>
      </c>
      <c r="G3016" s="295" t="s">
        <v>168</v>
      </c>
      <c r="H3016" s="295" t="s">
        <v>1589</v>
      </c>
      <c r="I3016" s="295" t="s">
        <v>1598</v>
      </c>
      <c r="J3016" s="295" t="s">
        <v>855</v>
      </c>
      <c r="K3016" s="295" t="s">
        <v>1230</v>
      </c>
      <c r="L3016" s="286">
        <v>0</v>
      </c>
      <c r="M3016" s="295" t="s">
        <v>16372</v>
      </c>
    </row>
    <row r="3017" spans="1:13" ht="15" customHeight="1" x14ac:dyDescent="0.25">
      <c r="A3017" s="295" t="s">
        <v>9848</v>
      </c>
      <c r="B3017" s="295" t="s">
        <v>9848</v>
      </c>
      <c r="C3017" s="295" t="s">
        <v>9849</v>
      </c>
      <c r="D3017" s="295" t="s">
        <v>9849</v>
      </c>
      <c r="E3017" s="295" t="s">
        <v>1606</v>
      </c>
      <c r="F3017" s="295" t="s">
        <v>9850</v>
      </c>
      <c r="G3017" s="295" t="s">
        <v>168</v>
      </c>
      <c r="H3017" s="295" t="s">
        <v>1589</v>
      </c>
      <c r="I3017" s="295" t="s">
        <v>1598</v>
      </c>
      <c r="J3017" s="295" t="s">
        <v>855</v>
      </c>
      <c r="K3017" s="295" t="s">
        <v>1230</v>
      </c>
      <c r="L3017" s="286">
        <v>0</v>
      </c>
      <c r="M3017" s="295" t="s">
        <v>16372</v>
      </c>
    </row>
    <row r="3018" spans="1:13" ht="15" customHeight="1" x14ac:dyDescent="0.25">
      <c r="A3018" s="295" t="s">
        <v>9851</v>
      </c>
      <c r="B3018" s="295" t="s">
        <v>9851</v>
      </c>
      <c r="C3018" s="295" t="s">
        <v>9852</v>
      </c>
      <c r="D3018" s="295" t="s">
        <v>9852</v>
      </c>
      <c r="E3018" s="295" t="s">
        <v>9853</v>
      </c>
      <c r="F3018" s="295" t="s">
        <v>9854</v>
      </c>
      <c r="G3018" s="295" t="s">
        <v>168</v>
      </c>
      <c r="H3018" s="295" t="s">
        <v>1589</v>
      </c>
      <c r="I3018" s="295" t="s">
        <v>1714</v>
      </c>
      <c r="J3018" s="295" t="s">
        <v>353</v>
      </c>
      <c r="K3018" s="295" t="s">
        <v>1603</v>
      </c>
      <c r="L3018" s="286">
        <v>10</v>
      </c>
      <c r="M3018" s="295" t="s">
        <v>171</v>
      </c>
    </row>
    <row r="3019" spans="1:13" ht="15" customHeight="1" x14ac:dyDescent="0.25">
      <c r="A3019" s="295" t="s">
        <v>9855</v>
      </c>
      <c r="B3019" s="295" t="s">
        <v>9855</v>
      </c>
      <c r="C3019" s="295" t="s">
        <v>9856</v>
      </c>
      <c r="D3019" s="295" t="s">
        <v>9856</v>
      </c>
      <c r="E3019" s="295" t="s">
        <v>7317</v>
      </c>
      <c r="F3019" s="295" t="s">
        <v>9857</v>
      </c>
      <c r="G3019" s="295" t="s">
        <v>1594</v>
      </c>
      <c r="H3019" s="295" t="s">
        <v>1589</v>
      </c>
      <c r="I3019" s="295" t="s">
        <v>1714</v>
      </c>
      <c r="J3019" s="295" t="s">
        <v>353</v>
      </c>
      <c r="L3019" s="286">
        <v>10</v>
      </c>
      <c r="M3019" s="295" t="s">
        <v>171</v>
      </c>
    </row>
    <row r="3020" spans="1:13" ht="15" customHeight="1" x14ac:dyDescent="0.25">
      <c r="A3020" s="295" t="s">
        <v>858</v>
      </c>
      <c r="B3020" s="295" t="s">
        <v>858</v>
      </c>
      <c r="C3020" s="295" t="s">
        <v>859</v>
      </c>
      <c r="D3020" s="295" t="s">
        <v>859</v>
      </c>
      <c r="E3020" s="295" t="s">
        <v>1606</v>
      </c>
      <c r="F3020" s="295" t="s">
        <v>9858</v>
      </c>
      <c r="G3020" s="295" t="s">
        <v>168</v>
      </c>
      <c r="H3020" s="295" t="s">
        <v>1589</v>
      </c>
      <c r="I3020" s="295" t="s">
        <v>1598</v>
      </c>
      <c r="J3020" s="295" t="s">
        <v>179</v>
      </c>
      <c r="K3020" s="295" t="s">
        <v>1603</v>
      </c>
      <c r="L3020" s="286">
        <v>0</v>
      </c>
      <c r="M3020" s="295" t="s">
        <v>16372</v>
      </c>
    </row>
    <row r="3021" spans="1:13" ht="15" customHeight="1" x14ac:dyDescent="0.25">
      <c r="A3021" s="295" t="s">
        <v>9859</v>
      </c>
      <c r="B3021" s="295" t="s">
        <v>9860</v>
      </c>
      <c r="C3021" s="295" t="s">
        <v>9861</v>
      </c>
      <c r="D3021" s="295" t="s">
        <v>9862</v>
      </c>
      <c r="E3021" s="295" t="s">
        <v>9863</v>
      </c>
      <c r="F3021" s="295" t="s">
        <v>9864</v>
      </c>
      <c r="G3021" s="295" t="s">
        <v>168</v>
      </c>
      <c r="H3021" s="295" t="s">
        <v>1632</v>
      </c>
      <c r="I3021" s="295" t="s">
        <v>1598</v>
      </c>
      <c r="J3021" s="295" t="s">
        <v>179</v>
      </c>
      <c r="K3021" s="295" t="s">
        <v>1603</v>
      </c>
      <c r="L3021" s="286">
        <v>0</v>
      </c>
      <c r="M3021" s="295" t="s">
        <v>16372</v>
      </c>
    </row>
    <row r="3022" spans="1:13" ht="15" customHeight="1" x14ac:dyDescent="0.25">
      <c r="A3022" s="295" t="s">
        <v>9865</v>
      </c>
      <c r="B3022" s="295" t="s">
        <v>9865</v>
      </c>
      <c r="C3022" s="295" t="s">
        <v>861</v>
      </c>
      <c r="D3022" s="295" t="s">
        <v>861</v>
      </c>
      <c r="E3022" s="295" t="s">
        <v>1606</v>
      </c>
      <c r="F3022" s="295" t="s">
        <v>9866</v>
      </c>
      <c r="G3022" s="295" t="s">
        <v>1594</v>
      </c>
      <c r="H3022" s="295" t="s">
        <v>1589</v>
      </c>
      <c r="I3022" s="295" t="s">
        <v>1598</v>
      </c>
      <c r="J3022" s="295" t="s">
        <v>179</v>
      </c>
      <c r="L3022" s="286">
        <v>0</v>
      </c>
      <c r="M3022" s="295" t="s">
        <v>16372</v>
      </c>
    </row>
    <row r="3023" spans="1:13" ht="15" customHeight="1" x14ac:dyDescent="0.25">
      <c r="A3023" s="295" t="s">
        <v>9860</v>
      </c>
      <c r="B3023" s="295" t="s">
        <v>9860</v>
      </c>
      <c r="C3023" s="295" t="s">
        <v>9862</v>
      </c>
      <c r="D3023" s="295" t="s">
        <v>9862</v>
      </c>
      <c r="E3023" s="295" t="s">
        <v>9867</v>
      </c>
      <c r="F3023" s="295" t="s">
        <v>9864</v>
      </c>
      <c r="G3023" s="295" t="s">
        <v>168</v>
      </c>
      <c r="H3023" s="295" t="s">
        <v>1589</v>
      </c>
      <c r="I3023" s="295" t="s">
        <v>1598</v>
      </c>
      <c r="J3023" s="295" t="s">
        <v>179</v>
      </c>
      <c r="K3023" s="295" t="s">
        <v>1603</v>
      </c>
      <c r="L3023" s="286">
        <v>0</v>
      </c>
      <c r="M3023" s="295" t="s">
        <v>16372</v>
      </c>
    </row>
    <row r="3024" spans="1:13" ht="15" customHeight="1" x14ac:dyDescent="0.25">
      <c r="A3024" s="295" t="s">
        <v>9868</v>
      </c>
      <c r="B3024" s="295" t="s">
        <v>9868</v>
      </c>
      <c r="C3024" s="295" t="s">
        <v>9869</v>
      </c>
      <c r="D3024" s="295" t="s">
        <v>9869</v>
      </c>
      <c r="E3024" s="295" t="s">
        <v>1606</v>
      </c>
      <c r="F3024" s="295" t="s">
        <v>9870</v>
      </c>
      <c r="G3024" s="295" t="s">
        <v>168</v>
      </c>
      <c r="H3024" s="295" t="s">
        <v>1589</v>
      </c>
      <c r="I3024" s="295" t="s">
        <v>1598</v>
      </c>
      <c r="J3024" s="295" t="s">
        <v>473</v>
      </c>
      <c r="K3024" s="295" t="s">
        <v>1603</v>
      </c>
      <c r="L3024" s="286">
        <v>3</v>
      </c>
      <c r="M3024" s="295" t="s">
        <v>171</v>
      </c>
    </row>
    <row r="3025" spans="1:13" ht="15" customHeight="1" x14ac:dyDescent="0.25">
      <c r="A3025" s="295" t="s">
        <v>9871</v>
      </c>
      <c r="B3025" s="295" t="s">
        <v>9871</v>
      </c>
      <c r="C3025" s="295" t="s">
        <v>9872</v>
      </c>
      <c r="D3025" s="295" t="s">
        <v>9872</v>
      </c>
      <c r="E3025" s="295" t="s">
        <v>9873</v>
      </c>
      <c r="F3025" s="295" t="s">
        <v>9874</v>
      </c>
      <c r="G3025" s="295" t="s">
        <v>168</v>
      </c>
      <c r="H3025" s="295" t="s">
        <v>1589</v>
      </c>
      <c r="I3025" s="295" t="s">
        <v>1598</v>
      </c>
      <c r="J3025" s="295" t="s">
        <v>473</v>
      </c>
      <c r="K3025" s="295" t="s">
        <v>1603</v>
      </c>
      <c r="L3025" s="286">
        <v>10</v>
      </c>
      <c r="M3025" s="295" t="s">
        <v>171</v>
      </c>
    </row>
    <row r="3026" spans="1:13" ht="15" customHeight="1" x14ac:dyDescent="0.25">
      <c r="A3026" s="295" t="s">
        <v>9875</v>
      </c>
      <c r="B3026" s="295" t="s">
        <v>9875</v>
      </c>
      <c r="C3026" s="295" t="s">
        <v>865</v>
      </c>
      <c r="D3026" s="295" t="s">
        <v>865</v>
      </c>
      <c r="E3026" s="295" t="s">
        <v>1618</v>
      </c>
      <c r="F3026" s="295" t="s">
        <v>9876</v>
      </c>
      <c r="G3026" s="295" t="s">
        <v>168</v>
      </c>
      <c r="H3026" s="295" t="s">
        <v>1589</v>
      </c>
      <c r="I3026" s="295" t="s">
        <v>1598</v>
      </c>
      <c r="J3026" s="295" t="s">
        <v>473</v>
      </c>
      <c r="K3026" s="295" t="s">
        <v>1603</v>
      </c>
      <c r="L3026" s="286">
        <v>8</v>
      </c>
      <c r="M3026" s="295" t="s">
        <v>171</v>
      </c>
    </row>
    <row r="3027" spans="1:13" ht="15" customHeight="1" x14ac:dyDescent="0.25">
      <c r="A3027" s="295" t="s">
        <v>9877</v>
      </c>
      <c r="B3027" s="295" t="s">
        <v>9877</v>
      </c>
      <c r="C3027" s="295" t="s">
        <v>9878</v>
      </c>
      <c r="D3027" s="295" t="s">
        <v>9878</v>
      </c>
      <c r="E3027" s="295" t="s">
        <v>9879</v>
      </c>
      <c r="F3027" s="295" t="s">
        <v>9880</v>
      </c>
      <c r="G3027" s="295" t="s">
        <v>168</v>
      </c>
      <c r="H3027" s="295" t="s">
        <v>1589</v>
      </c>
      <c r="I3027" s="295" t="s">
        <v>1598</v>
      </c>
      <c r="J3027" s="295" t="s">
        <v>473</v>
      </c>
      <c r="K3027" s="295" t="s">
        <v>1603</v>
      </c>
      <c r="L3027" s="286">
        <v>5</v>
      </c>
      <c r="M3027" s="295" t="s">
        <v>171</v>
      </c>
    </row>
    <row r="3028" spans="1:13" ht="15" customHeight="1" x14ac:dyDescent="0.25">
      <c r="A3028" s="295" t="s">
        <v>9881</v>
      </c>
      <c r="B3028" s="295" t="s">
        <v>9881</v>
      </c>
      <c r="C3028" s="295" t="s">
        <v>9882</v>
      </c>
      <c r="D3028" s="295" t="s">
        <v>9882</v>
      </c>
      <c r="E3028" s="295" t="s">
        <v>2019</v>
      </c>
      <c r="F3028" s="295" t="s">
        <v>9883</v>
      </c>
      <c r="G3028" s="295" t="s">
        <v>1676</v>
      </c>
      <c r="H3028" s="295" t="s">
        <v>1589</v>
      </c>
      <c r="I3028" s="295" t="s">
        <v>1598</v>
      </c>
      <c r="J3028" s="295" t="s">
        <v>473</v>
      </c>
      <c r="K3028" s="295" t="s">
        <v>1603</v>
      </c>
      <c r="L3028" s="286">
        <v>8</v>
      </c>
      <c r="M3028" s="295" t="s">
        <v>171</v>
      </c>
    </row>
    <row r="3029" spans="1:13" ht="15" customHeight="1" x14ac:dyDescent="0.25">
      <c r="A3029" s="295" t="s">
        <v>9884</v>
      </c>
      <c r="B3029" s="295" t="s">
        <v>9884</v>
      </c>
      <c r="C3029" s="295" t="s">
        <v>9885</v>
      </c>
      <c r="D3029" s="295" t="s">
        <v>9885</v>
      </c>
      <c r="E3029" s="295" t="s">
        <v>2222</v>
      </c>
      <c r="F3029" s="295" t="s">
        <v>9883</v>
      </c>
      <c r="G3029" s="295" t="s">
        <v>1678</v>
      </c>
      <c r="H3029" s="295" t="s">
        <v>1589</v>
      </c>
      <c r="I3029" s="283" t="s">
        <v>1598</v>
      </c>
      <c r="J3029" s="283" t="s">
        <v>473</v>
      </c>
      <c r="K3029" s="283" t="s">
        <v>1603</v>
      </c>
      <c r="L3029" s="287">
        <v>8</v>
      </c>
      <c r="M3029" s="295" t="s">
        <v>171</v>
      </c>
    </row>
    <row r="3030" spans="1:13" ht="15" customHeight="1" x14ac:dyDescent="0.25">
      <c r="A3030" s="295" t="s">
        <v>862</v>
      </c>
      <c r="B3030" s="295" t="s">
        <v>862</v>
      </c>
      <c r="C3030" s="295" t="s">
        <v>863</v>
      </c>
      <c r="D3030" s="295" t="s">
        <v>863</v>
      </c>
      <c r="E3030" s="295" t="s">
        <v>5140</v>
      </c>
      <c r="F3030" s="295" t="s">
        <v>9886</v>
      </c>
      <c r="G3030" s="295" t="s">
        <v>168</v>
      </c>
      <c r="H3030" s="295" t="s">
        <v>1589</v>
      </c>
      <c r="I3030" s="295" t="s">
        <v>1598</v>
      </c>
      <c r="J3030" s="295" t="s">
        <v>473</v>
      </c>
      <c r="K3030" s="295" t="s">
        <v>1603</v>
      </c>
      <c r="L3030" s="286">
        <v>2</v>
      </c>
      <c r="M3030" s="295" t="s">
        <v>171</v>
      </c>
    </row>
    <row r="3031" spans="1:13" ht="15" customHeight="1" x14ac:dyDescent="0.25">
      <c r="A3031" s="295" t="s">
        <v>9887</v>
      </c>
      <c r="B3031" s="295" t="s">
        <v>9887</v>
      </c>
      <c r="C3031" s="295" t="s">
        <v>9888</v>
      </c>
      <c r="D3031" s="295" t="s">
        <v>9888</v>
      </c>
      <c r="E3031" s="295" t="s">
        <v>9889</v>
      </c>
      <c r="F3031" s="295" t="s">
        <v>9890</v>
      </c>
      <c r="G3031" s="295" t="s">
        <v>168</v>
      </c>
      <c r="H3031" s="295" t="s">
        <v>1589</v>
      </c>
      <c r="I3031" s="295" t="s">
        <v>1598</v>
      </c>
      <c r="J3031" s="295" t="s">
        <v>473</v>
      </c>
      <c r="K3031" s="295" t="s">
        <v>1603</v>
      </c>
      <c r="L3031" s="286">
        <v>0</v>
      </c>
      <c r="M3031" s="295" t="s">
        <v>16372</v>
      </c>
    </row>
    <row r="3032" spans="1:13" ht="15" customHeight="1" x14ac:dyDescent="0.25">
      <c r="A3032" s="295" t="s">
        <v>9891</v>
      </c>
      <c r="B3032" s="295" t="s">
        <v>9891</v>
      </c>
      <c r="C3032" s="295" t="s">
        <v>9892</v>
      </c>
      <c r="D3032" s="295" t="s">
        <v>9892</v>
      </c>
      <c r="E3032" s="295" t="s">
        <v>1606</v>
      </c>
      <c r="F3032" s="295" t="s">
        <v>9893</v>
      </c>
      <c r="G3032" s="295" t="s">
        <v>1594</v>
      </c>
      <c r="H3032" s="295" t="s">
        <v>1589</v>
      </c>
      <c r="I3032" s="295" t="s">
        <v>1598</v>
      </c>
      <c r="J3032" s="295" t="s">
        <v>473</v>
      </c>
      <c r="L3032" s="286">
        <v>7</v>
      </c>
      <c r="M3032" s="295" t="s">
        <v>171</v>
      </c>
    </row>
    <row r="3033" spans="1:13" ht="15" customHeight="1" x14ac:dyDescent="0.25">
      <c r="A3033" s="295" t="s">
        <v>9894</v>
      </c>
      <c r="B3033" s="295" t="s">
        <v>9894</v>
      </c>
      <c r="C3033" s="295" t="s">
        <v>869</v>
      </c>
      <c r="D3033" s="295" t="s">
        <v>869</v>
      </c>
      <c r="E3033" s="295" t="s">
        <v>1724</v>
      </c>
      <c r="F3033" s="295" t="s">
        <v>9895</v>
      </c>
      <c r="G3033" s="295" t="s">
        <v>168</v>
      </c>
      <c r="H3033" s="295" t="s">
        <v>1589</v>
      </c>
      <c r="I3033" s="295" t="s">
        <v>1598</v>
      </c>
      <c r="J3033" s="295" t="s">
        <v>473</v>
      </c>
      <c r="K3033" s="295" t="s">
        <v>1603</v>
      </c>
      <c r="L3033" s="286">
        <v>7</v>
      </c>
      <c r="M3033" s="295" t="s">
        <v>171</v>
      </c>
    </row>
    <row r="3034" spans="1:13" ht="15" customHeight="1" x14ac:dyDescent="0.25">
      <c r="A3034" s="295" t="s">
        <v>9896</v>
      </c>
      <c r="B3034" s="295" t="s">
        <v>9896</v>
      </c>
      <c r="C3034" s="295" t="s">
        <v>9897</v>
      </c>
      <c r="D3034" s="295" t="s">
        <v>9897</v>
      </c>
      <c r="E3034" s="295" t="s">
        <v>1606</v>
      </c>
      <c r="F3034" s="295" t="s">
        <v>9898</v>
      </c>
      <c r="G3034" s="295" t="s">
        <v>168</v>
      </c>
      <c r="H3034" s="295" t="s">
        <v>1589</v>
      </c>
      <c r="I3034" s="295" t="s">
        <v>1598</v>
      </c>
      <c r="J3034" s="295" t="s">
        <v>255</v>
      </c>
      <c r="K3034" s="295" t="s">
        <v>1603</v>
      </c>
      <c r="L3034" s="286">
        <v>0</v>
      </c>
      <c r="M3034" s="295" t="s">
        <v>16372</v>
      </c>
    </row>
    <row r="3035" spans="1:13" ht="15" customHeight="1" x14ac:dyDescent="0.25">
      <c r="A3035" s="295" t="s">
        <v>9899</v>
      </c>
      <c r="B3035" s="295" t="s">
        <v>9899</v>
      </c>
      <c r="C3035" s="295" t="s">
        <v>9900</v>
      </c>
      <c r="D3035" s="295" t="s">
        <v>9900</v>
      </c>
      <c r="E3035" s="295" t="s">
        <v>1606</v>
      </c>
      <c r="F3035" s="295" t="s">
        <v>9901</v>
      </c>
      <c r="G3035" s="295" t="s">
        <v>1594</v>
      </c>
      <c r="H3035" s="295" t="s">
        <v>1589</v>
      </c>
      <c r="I3035" s="295" t="s">
        <v>1598</v>
      </c>
      <c r="J3035" s="295" t="s">
        <v>255</v>
      </c>
      <c r="L3035" s="286">
        <v>0</v>
      </c>
      <c r="M3035" s="295" t="s">
        <v>16372</v>
      </c>
    </row>
    <row r="3036" spans="1:13" ht="15" customHeight="1" x14ac:dyDescent="0.25">
      <c r="A3036" s="295" t="s">
        <v>9902</v>
      </c>
      <c r="B3036" s="295" t="s">
        <v>9902</v>
      </c>
      <c r="C3036" s="295" t="s">
        <v>9903</v>
      </c>
      <c r="D3036" s="295" t="s">
        <v>9903</v>
      </c>
      <c r="E3036" s="295" t="s">
        <v>1606</v>
      </c>
      <c r="F3036" s="295" t="s">
        <v>9904</v>
      </c>
      <c r="G3036" s="295" t="s">
        <v>1676</v>
      </c>
      <c r="H3036" s="295" t="s">
        <v>1589</v>
      </c>
      <c r="I3036" s="295" t="s">
        <v>1598</v>
      </c>
      <c r="J3036" s="295" t="s">
        <v>179</v>
      </c>
      <c r="K3036" s="295" t="s">
        <v>1603</v>
      </c>
      <c r="L3036" s="287">
        <v>5</v>
      </c>
      <c r="M3036" s="295" t="s">
        <v>171</v>
      </c>
    </row>
    <row r="3037" spans="1:13" ht="15" customHeight="1" x14ac:dyDescent="0.25">
      <c r="A3037" s="295" t="s">
        <v>9905</v>
      </c>
      <c r="B3037" s="295" t="s">
        <v>9905</v>
      </c>
      <c r="C3037" s="295" t="s">
        <v>9906</v>
      </c>
      <c r="D3037" s="295" t="s">
        <v>9906</v>
      </c>
      <c r="E3037" s="295" t="s">
        <v>9907</v>
      </c>
      <c r="F3037" s="295" t="s">
        <v>9908</v>
      </c>
      <c r="G3037" s="295" t="s">
        <v>1678</v>
      </c>
      <c r="H3037" s="295" t="s">
        <v>1589</v>
      </c>
      <c r="I3037" s="295" t="s">
        <v>1598</v>
      </c>
      <c r="J3037" s="295" t="s">
        <v>179</v>
      </c>
      <c r="K3037" s="295" t="s">
        <v>1603</v>
      </c>
      <c r="L3037" s="286">
        <v>5</v>
      </c>
      <c r="M3037" s="295" t="s">
        <v>171</v>
      </c>
    </row>
    <row r="3038" spans="1:13" ht="15" customHeight="1" x14ac:dyDescent="0.25">
      <c r="A3038" s="295" t="s">
        <v>9909</v>
      </c>
      <c r="B3038" s="295" t="s">
        <v>9909</v>
      </c>
      <c r="C3038" s="295" t="s">
        <v>9910</v>
      </c>
      <c r="D3038" s="295" t="s">
        <v>9910</v>
      </c>
      <c r="E3038" s="295" t="s">
        <v>1606</v>
      </c>
      <c r="F3038" s="295" t="s">
        <v>9904</v>
      </c>
      <c r="G3038" s="295" t="s">
        <v>1678</v>
      </c>
      <c r="H3038" s="295" t="s">
        <v>1589</v>
      </c>
      <c r="I3038" s="295" t="s">
        <v>1598</v>
      </c>
      <c r="J3038" s="295" t="s">
        <v>179</v>
      </c>
      <c r="K3038" s="295" t="s">
        <v>1603</v>
      </c>
      <c r="L3038" s="286">
        <v>5</v>
      </c>
      <c r="M3038" s="295" t="s">
        <v>171</v>
      </c>
    </row>
    <row r="3039" spans="1:13" ht="15" customHeight="1" x14ac:dyDescent="0.25">
      <c r="A3039" s="295" t="s">
        <v>9911</v>
      </c>
      <c r="B3039" s="295" t="s">
        <v>9911</v>
      </c>
      <c r="C3039" s="295" t="s">
        <v>864</v>
      </c>
      <c r="D3039" s="295" t="s">
        <v>864</v>
      </c>
      <c r="E3039" s="295" t="s">
        <v>1606</v>
      </c>
      <c r="F3039" s="295" t="s">
        <v>9912</v>
      </c>
      <c r="G3039" s="295" t="s">
        <v>1594</v>
      </c>
      <c r="H3039" s="295" t="s">
        <v>1589</v>
      </c>
      <c r="I3039" s="295" t="s">
        <v>1598</v>
      </c>
      <c r="J3039" s="295" t="s">
        <v>179</v>
      </c>
      <c r="L3039" s="286">
        <v>5</v>
      </c>
      <c r="M3039" s="295" t="s">
        <v>171</v>
      </c>
    </row>
    <row r="3040" spans="1:13" ht="15" customHeight="1" x14ac:dyDescent="0.25">
      <c r="A3040" s="295" t="s">
        <v>9913</v>
      </c>
      <c r="B3040" s="295" t="s">
        <v>9913</v>
      </c>
      <c r="C3040" s="295" t="s">
        <v>9914</v>
      </c>
      <c r="D3040" s="295" t="s">
        <v>9914</v>
      </c>
      <c r="E3040" s="295" t="s">
        <v>1618</v>
      </c>
      <c r="F3040" s="295" t="s">
        <v>9915</v>
      </c>
      <c r="G3040" s="295" t="s">
        <v>1676</v>
      </c>
      <c r="H3040" s="295" t="s">
        <v>1589</v>
      </c>
      <c r="I3040" s="295" t="s">
        <v>1714</v>
      </c>
      <c r="J3040" s="295" t="s">
        <v>777</v>
      </c>
      <c r="K3040" s="295" t="s">
        <v>1892</v>
      </c>
      <c r="L3040" s="287">
        <v>8</v>
      </c>
      <c r="M3040" s="295" t="s">
        <v>171</v>
      </c>
    </row>
    <row r="3041" spans="1:13" ht="15" customHeight="1" x14ac:dyDescent="0.25">
      <c r="A3041" s="295" t="s">
        <v>9917</v>
      </c>
      <c r="B3041" s="295" t="s">
        <v>9917</v>
      </c>
      <c r="C3041" s="295" t="s">
        <v>9918</v>
      </c>
      <c r="D3041" s="295" t="s">
        <v>9918</v>
      </c>
      <c r="E3041" s="295" t="s">
        <v>1618</v>
      </c>
      <c r="F3041" s="295" t="s">
        <v>9915</v>
      </c>
      <c r="G3041" s="295" t="s">
        <v>1738</v>
      </c>
      <c r="H3041" s="295" t="s">
        <v>1589</v>
      </c>
      <c r="I3041" s="295" t="s">
        <v>1714</v>
      </c>
      <c r="J3041" s="295" t="s">
        <v>777</v>
      </c>
      <c r="K3041" s="295" t="s">
        <v>1892</v>
      </c>
      <c r="L3041" s="286">
        <v>8</v>
      </c>
      <c r="M3041" s="295" t="s">
        <v>171</v>
      </c>
    </row>
    <row r="3042" spans="1:13" ht="15" customHeight="1" x14ac:dyDescent="0.25">
      <c r="A3042" s="295" t="s">
        <v>9916</v>
      </c>
      <c r="B3042" s="295" t="s">
        <v>9917</v>
      </c>
      <c r="C3042" s="295" t="s">
        <v>9919</v>
      </c>
      <c r="D3042" s="295" t="s">
        <v>9918</v>
      </c>
      <c r="E3042" s="295" t="s">
        <v>1618</v>
      </c>
      <c r="F3042" s="295" t="s">
        <v>9915</v>
      </c>
      <c r="G3042" s="295" t="s">
        <v>1678</v>
      </c>
      <c r="H3042" s="295" t="s">
        <v>1632</v>
      </c>
      <c r="I3042" s="295" t="s">
        <v>1714</v>
      </c>
      <c r="J3042" s="295" t="s">
        <v>777</v>
      </c>
      <c r="K3042" s="295" t="s">
        <v>1892</v>
      </c>
      <c r="L3042" s="286">
        <v>8</v>
      </c>
      <c r="M3042" s="295" t="s">
        <v>171</v>
      </c>
    </row>
    <row r="3043" spans="1:13" ht="15" customHeight="1" x14ac:dyDescent="0.25">
      <c r="A3043" s="295" t="s">
        <v>9920</v>
      </c>
      <c r="B3043" s="295" t="s">
        <v>9920</v>
      </c>
      <c r="C3043" s="295" t="s">
        <v>9921</v>
      </c>
      <c r="D3043" s="295" t="s">
        <v>9921</v>
      </c>
      <c r="E3043" s="295" t="s">
        <v>9922</v>
      </c>
      <c r="F3043" s="295" t="s">
        <v>9923</v>
      </c>
      <c r="G3043" s="295" t="s">
        <v>168</v>
      </c>
      <c r="H3043" s="295" t="s">
        <v>1589</v>
      </c>
      <c r="I3043" s="295" t="s">
        <v>1714</v>
      </c>
      <c r="J3043" s="295" t="s">
        <v>777</v>
      </c>
      <c r="K3043" s="295" t="s">
        <v>1892</v>
      </c>
      <c r="L3043" s="286">
        <v>8</v>
      </c>
      <c r="M3043" s="295" t="s">
        <v>171</v>
      </c>
    </row>
    <row r="3044" spans="1:13" ht="15" customHeight="1" x14ac:dyDescent="0.25">
      <c r="A3044" s="295" t="s">
        <v>9924</v>
      </c>
      <c r="B3044" s="295" t="s">
        <v>9924</v>
      </c>
      <c r="C3044" s="295" t="s">
        <v>868</v>
      </c>
      <c r="D3044" s="295" t="s">
        <v>868</v>
      </c>
      <c r="E3044" s="295" t="s">
        <v>3360</v>
      </c>
      <c r="F3044" s="295" t="s">
        <v>9925</v>
      </c>
      <c r="G3044" s="295" t="s">
        <v>168</v>
      </c>
      <c r="H3044" s="295" t="s">
        <v>1589</v>
      </c>
      <c r="I3044" s="295" t="s">
        <v>1714</v>
      </c>
      <c r="J3044" s="295" t="s">
        <v>777</v>
      </c>
      <c r="K3044" s="295" t="s">
        <v>1892</v>
      </c>
      <c r="L3044" s="286">
        <v>0</v>
      </c>
      <c r="M3044" s="295" t="s">
        <v>16372</v>
      </c>
    </row>
    <row r="3045" spans="1:13" ht="15" customHeight="1" x14ac:dyDescent="0.25">
      <c r="A3045" s="295" t="s">
        <v>9926</v>
      </c>
      <c r="B3045" s="295" t="s">
        <v>9926</v>
      </c>
      <c r="C3045" s="295" t="s">
        <v>9927</v>
      </c>
      <c r="D3045" s="295" t="s">
        <v>9927</v>
      </c>
      <c r="E3045" s="295" t="s">
        <v>9928</v>
      </c>
      <c r="F3045" s="295" t="s">
        <v>9929</v>
      </c>
      <c r="G3045" s="295" t="s">
        <v>168</v>
      </c>
      <c r="H3045" s="295" t="s">
        <v>1589</v>
      </c>
      <c r="I3045" s="295" t="s">
        <v>1714</v>
      </c>
      <c r="J3045" s="295" t="s">
        <v>777</v>
      </c>
      <c r="K3045" s="295" t="s">
        <v>1892</v>
      </c>
      <c r="L3045" s="286">
        <v>7</v>
      </c>
      <c r="M3045" s="295" t="s">
        <v>171</v>
      </c>
    </row>
    <row r="3046" spans="1:13" ht="15" customHeight="1" x14ac:dyDescent="0.25">
      <c r="A3046" s="295" t="s">
        <v>866</v>
      </c>
      <c r="B3046" s="295" t="s">
        <v>866</v>
      </c>
      <c r="C3046" s="295" t="s">
        <v>867</v>
      </c>
      <c r="D3046" s="295" t="s">
        <v>867</v>
      </c>
      <c r="E3046" s="295" t="s">
        <v>9930</v>
      </c>
      <c r="F3046" s="295" t="s">
        <v>9925</v>
      </c>
      <c r="G3046" s="295" t="s">
        <v>168</v>
      </c>
      <c r="H3046" s="295" t="s">
        <v>1589</v>
      </c>
      <c r="I3046" s="295" t="s">
        <v>1714</v>
      </c>
      <c r="J3046" s="295" t="s">
        <v>777</v>
      </c>
      <c r="K3046" s="295" t="s">
        <v>1892</v>
      </c>
      <c r="L3046" s="286">
        <v>7</v>
      </c>
      <c r="M3046" s="295" t="s">
        <v>171</v>
      </c>
    </row>
    <row r="3047" spans="1:13" ht="15" customHeight="1" x14ac:dyDescent="0.25">
      <c r="A3047" s="295" t="s">
        <v>9931</v>
      </c>
      <c r="B3047" s="295" t="s">
        <v>9931</v>
      </c>
      <c r="C3047" s="295" t="s">
        <v>870</v>
      </c>
      <c r="D3047" s="295" t="s">
        <v>870</v>
      </c>
      <c r="E3047" s="295" t="s">
        <v>2238</v>
      </c>
      <c r="F3047" s="295" t="s">
        <v>9923</v>
      </c>
      <c r="G3047" s="295" t="s">
        <v>1594</v>
      </c>
      <c r="H3047" s="295" t="s">
        <v>1589</v>
      </c>
      <c r="I3047" s="295" t="s">
        <v>1714</v>
      </c>
      <c r="J3047" s="295" t="s">
        <v>777</v>
      </c>
      <c r="L3047" s="286">
        <v>7</v>
      </c>
      <c r="M3047" s="295" t="s">
        <v>171</v>
      </c>
    </row>
    <row r="3048" spans="1:13" ht="15" customHeight="1" x14ac:dyDescent="0.25">
      <c r="A3048" s="295" t="s">
        <v>9932</v>
      </c>
      <c r="B3048" s="295" t="s">
        <v>1237</v>
      </c>
      <c r="C3048" s="295" t="s">
        <v>9933</v>
      </c>
      <c r="D3048" s="295" t="s">
        <v>1238</v>
      </c>
      <c r="E3048" s="295" t="s">
        <v>1592</v>
      </c>
      <c r="F3048" s="295" t="s">
        <v>9934</v>
      </c>
      <c r="G3048" s="295" t="s">
        <v>168</v>
      </c>
      <c r="H3048" s="295" t="s">
        <v>1632</v>
      </c>
      <c r="I3048" s="295" t="s">
        <v>1598</v>
      </c>
      <c r="J3048" s="295" t="s">
        <v>270</v>
      </c>
      <c r="K3048" s="295" t="s">
        <v>1603</v>
      </c>
      <c r="L3048" s="286">
        <v>0</v>
      </c>
      <c r="M3048" s="295" t="s">
        <v>16372</v>
      </c>
    </row>
    <row r="3049" spans="1:13" ht="15" customHeight="1" x14ac:dyDescent="0.25">
      <c r="A3049" s="295" t="s">
        <v>9935</v>
      </c>
      <c r="B3049" s="295" t="s">
        <v>9935</v>
      </c>
      <c r="C3049" s="295" t="s">
        <v>9936</v>
      </c>
      <c r="D3049" s="295" t="s">
        <v>9936</v>
      </c>
      <c r="E3049" s="295" t="s">
        <v>9937</v>
      </c>
      <c r="F3049" s="295" t="s">
        <v>9938</v>
      </c>
      <c r="G3049" s="295" t="s">
        <v>168</v>
      </c>
      <c r="H3049" s="295" t="s">
        <v>1589</v>
      </c>
      <c r="I3049" s="295" t="s">
        <v>1598</v>
      </c>
      <c r="J3049" s="295" t="s">
        <v>270</v>
      </c>
      <c r="K3049" s="295" t="s">
        <v>1603</v>
      </c>
      <c r="L3049" s="286">
        <v>0</v>
      </c>
      <c r="M3049" s="295" t="s">
        <v>16372</v>
      </c>
    </row>
    <row r="3050" spans="1:13" ht="15" customHeight="1" x14ac:dyDescent="0.25">
      <c r="A3050" s="295" t="s">
        <v>9939</v>
      </c>
      <c r="B3050" s="295" t="s">
        <v>9939</v>
      </c>
      <c r="C3050" s="295" t="s">
        <v>9940</v>
      </c>
      <c r="D3050" s="295" t="s">
        <v>9940</v>
      </c>
      <c r="E3050" s="295" t="s">
        <v>1606</v>
      </c>
      <c r="F3050" s="295" t="s">
        <v>9941</v>
      </c>
      <c r="G3050" s="295" t="s">
        <v>168</v>
      </c>
      <c r="H3050" s="295" t="s">
        <v>1589</v>
      </c>
      <c r="I3050" s="295" t="s">
        <v>1598</v>
      </c>
      <c r="J3050" s="295" t="s">
        <v>270</v>
      </c>
      <c r="K3050" s="295" t="s">
        <v>1603</v>
      </c>
      <c r="L3050" s="286">
        <v>0</v>
      </c>
      <c r="M3050" s="295" t="s">
        <v>16372</v>
      </c>
    </row>
    <row r="3051" spans="1:13" ht="15" customHeight="1" x14ac:dyDescent="0.25">
      <c r="A3051" s="295" t="s">
        <v>9942</v>
      </c>
      <c r="B3051" s="295" t="s">
        <v>9942</v>
      </c>
      <c r="C3051" s="295" t="s">
        <v>9943</v>
      </c>
      <c r="D3051" s="295" t="s">
        <v>9943</v>
      </c>
      <c r="E3051" s="295" t="s">
        <v>1606</v>
      </c>
      <c r="F3051" s="295" t="s">
        <v>9944</v>
      </c>
      <c r="G3051" s="295" t="s">
        <v>1594</v>
      </c>
      <c r="H3051" s="295" t="s">
        <v>1589</v>
      </c>
      <c r="I3051" s="295" t="s">
        <v>1598</v>
      </c>
      <c r="J3051" s="295" t="s">
        <v>270</v>
      </c>
      <c r="L3051" s="286">
        <v>0</v>
      </c>
      <c r="M3051" s="295" t="s">
        <v>16372</v>
      </c>
    </row>
    <row r="3052" spans="1:13" ht="15" customHeight="1" x14ac:dyDescent="0.25">
      <c r="A3052" s="295" t="s">
        <v>9945</v>
      </c>
      <c r="B3052" s="295" t="s">
        <v>9945</v>
      </c>
      <c r="C3052" s="295" t="s">
        <v>9946</v>
      </c>
      <c r="D3052" s="295" t="s">
        <v>9946</v>
      </c>
      <c r="E3052" s="295" t="s">
        <v>1606</v>
      </c>
      <c r="F3052" s="295" t="s">
        <v>9947</v>
      </c>
      <c r="G3052" s="295" t="s">
        <v>168</v>
      </c>
      <c r="H3052" s="295" t="s">
        <v>1589</v>
      </c>
      <c r="I3052" s="295" t="s">
        <v>1598</v>
      </c>
      <c r="J3052" s="295" t="s">
        <v>1247</v>
      </c>
      <c r="K3052" s="295" t="s">
        <v>1230</v>
      </c>
      <c r="L3052" s="286">
        <v>0</v>
      </c>
      <c r="M3052" s="295" t="s">
        <v>16372</v>
      </c>
    </row>
    <row r="3053" spans="1:13" ht="15" customHeight="1" x14ac:dyDescent="0.25">
      <c r="A3053" s="295" t="s">
        <v>9948</v>
      </c>
      <c r="B3053" s="295" t="s">
        <v>9948</v>
      </c>
      <c r="C3053" s="295" t="s">
        <v>9949</v>
      </c>
      <c r="D3053" s="295" t="s">
        <v>9949</v>
      </c>
      <c r="E3053" s="295" t="s">
        <v>1606</v>
      </c>
      <c r="F3053" s="295" t="s">
        <v>9950</v>
      </c>
      <c r="G3053" s="295" t="s">
        <v>1594</v>
      </c>
      <c r="H3053" s="295" t="s">
        <v>1589</v>
      </c>
      <c r="I3053" s="295" t="s">
        <v>1598</v>
      </c>
      <c r="J3053" s="295" t="s">
        <v>1247</v>
      </c>
      <c r="L3053" s="286">
        <v>0</v>
      </c>
      <c r="M3053" s="295" t="s">
        <v>16372</v>
      </c>
    </row>
    <row r="3054" spans="1:13" ht="15" customHeight="1" x14ac:dyDescent="0.25">
      <c r="A3054" s="295" t="s">
        <v>9951</v>
      </c>
      <c r="B3054" s="295" t="s">
        <v>9952</v>
      </c>
      <c r="C3054" s="295" t="s">
        <v>9953</v>
      </c>
      <c r="D3054" s="295" t="s">
        <v>9954</v>
      </c>
      <c r="E3054" s="295" t="s">
        <v>1592</v>
      </c>
      <c r="F3054" s="295" t="s">
        <v>9955</v>
      </c>
      <c r="G3054" s="295" t="s">
        <v>168</v>
      </c>
      <c r="H3054" s="295" t="s">
        <v>1632</v>
      </c>
      <c r="I3054" s="295" t="s">
        <v>1598</v>
      </c>
      <c r="J3054" s="295" t="s">
        <v>1247</v>
      </c>
      <c r="K3054" s="295" t="s">
        <v>1603</v>
      </c>
      <c r="L3054" s="286">
        <v>0</v>
      </c>
      <c r="M3054" s="295" t="s">
        <v>16372</v>
      </c>
    </row>
    <row r="3055" spans="1:13" ht="15" customHeight="1" x14ac:dyDescent="0.25">
      <c r="A3055" s="295" t="s">
        <v>9957</v>
      </c>
      <c r="B3055" s="295" t="s">
        <v>9958</v>
      </c>
      <c r="C3055" s="295" t="s">
        <v>9959</v>
      </c>
      <c r="D3055" s="295" t="s">
        <v>9960</v>
      </c>
      <c r="E3055" s="295" t="s">
        <v>1592</v>
      </c>
      <c r="F3055" s="295" t="s">
        <v>9961</v>
      </c>
      <c r="G3055" s="295" t="s">
        <v>1594</v>
      </c>
      <c r="H3055" s="295" t="s">
        <v>1632</v>
      </c>
      <c r="I3055" s="295" t="s">
        <v>1598</v>
      </c>
      <c r="J3055" s="295" t="s">
        <v>1247</v>
      </c>
      <c r="L3055" s="286">
        <v>0</v>
      </c>
      <c r="M3055" s="295" t="s">
        <v>16372</v>
      </c>
    </row>
    <row r="3056" spans="1:13" ht="15" customHeight="1" x14ac:dyDescent="0.25">
      <c r="A3056" s="295" t="s">
        <v>9962</v>
      </c>
      <c r="B3056" s="295" t="s">
        <v>9962</v>
      </c>
      <c r="C3056" s="295" t="s">
        <v>9963</v>
      </c>
      <c r="D3056" s="295" t="s">
        <v>9963</v>
      </c>
      <c r="E3056" s="295" t="s">
        <v>9964</v>
      </c>
      <c r="F3056" s="295" t="s">
        <v>9965</v>
      </c>
      <c r="G3056" s="295" t="s">
        <v>168</v>
      </c>
      <c r="H3056" s="295" t="s">
        <v>1589</v>
      </c>
      <c r="I3056" s="295" t="s">
        <v>1746</v>
      </c>
      <c r="J3056" s="295" t="s">
        <v>755</v>
      </c>
      <c r="K3056" s="295" t="s">
        <v>1603</v>
      </c>
      <c r="L3056" s="286">
        <v>6</v>
      </c>
      <c r="M3056" s="295" t="s">
        <v>171</v>
      </c>
    </row>
    <row r="3057" spans="1:13" ht="15" customHeight="1" x14ac:dyDescent="0.25">
      <c r="A3057" s="295" t="s">
        <v>9967</v>
      </c>
      <c r="B3057" s="295" t="s">
        <v>9967</v>
      </c>
      <c r="C3057" s="295" t="s">
        <v>9968</v>
      </c>
      <c r="D3057" s="295" t="s">
        <v>9968</v>
      </c>
      <c r="E3057" s="295" t="s">
        <v>9969</v>
      </c>
      <c r="F3057" s="295" t="s">
        <v>9970</v>
      </c>
      <c r="G3057" s="295" t="s">
        <v>168</v>
      </c>
      <c r="H3057" s="295" t="s">
        <v>1589</v>
      </c>
      <c r="I3057" s="295" t="s">
        <v>1746</v>
      </c>
      <c r="J3057" s="295" t="s">
        <v>755</v>
      </c>
      <c r="K3057" s="295" t="s">
        <v>1603</v>
      </c>
      <c r="L3057" s="286">
        <v>6</v>
      </c>
      <c r="M3057" s="295" t="s">
        <v>171</v>
      </c>
    </row>
    <row r="3058" spans="1:13" ht="15" customHeight="1" x14ac:dyDescent="0.25">
      <c r="A3058" s="295" t="s">
        <v>9972</v>
      </c>
      <c r="B3058" s="295" t="s">
        <v>9972</v>
      </c>
      <c r="C3058" s="295" t="s">
        <v>9973</v>
      </c>
      <c r="D3058" s="295" t="s">
        <v>9973</v>
      </c>
      <c r="E3058" s="295" t="s">
        <v>9974</v>
      </c>
      <c r="F3058" s="295" t="s">
        <v>9975</v>
      </c>
      <c r="G3058" s="295" t="s">
        <v>1676</v>
      </c>
      <c r="H3058" s="295" t="s">
        <v>1589</v>
      </c>
      <c r="I3058" s="295" t="s">
        <v>1746</v>
      </c>
      <c r="J3058" s="295" t="s">
        <v>755</v>
      </c>
      <c r="K3058" s="295" t="s">
        <v>1603</v>
      </c>
      <c r="L3058" s="287">
        <v>9</v>
      </c>
      <c r="M3058" s="295" t="s">
        <v>171</v>
      </c>
    </row>
    <row r="3059" spans="1:13" ht="15" customHeight="1" x14ac:dyDescent="0.25">
      <c r="A3059" s="295" t="s">
        <v>9976</v>
      </c>
      <c r="B3059" s="295" t="s">
        <v>9976</v>
      </c>
      <c r="C3059" s="295" t="s">
        <v>9977</v>
      </c>
      <c r="D3059" s="295" t="s">
        <v>9977</v>
      </c>
      <c r="E3059" s="295" t="s">
        <v>9974</v>
      </c>
      <c r="F3059" s="295" t="s">
        <v>9975</v>
      </c>
      <c r="G3059" s="295" t="s">
        <v>1678</v>
      </c>
      <c r="H3059" s="295" t="s">
        <v>1589</v>
      </c>
      <c r="I3059" s="295" t="s">
        <v>1746</v>
      </c>
      <c r="J3059" s="295" t="s">
        <v>755</v>
      </c>
      <c r="K3059" s="295" t="s">
        <v>1603</v>
      </c>
      <c r="L3059" s="286">
        <v>9</v>
      </c>
      <c r="M3059" s="295" t="s">
        <v>171</v>
      </c>
    </row>
    <row r="3060" spans="1:13" ht="15" customHeight="1" x14ac:dyDescent="0.25">
      <c r="A3060" s="295" t="s">
        <v>879</v>
      </c>
      <c r="B3060" s="295" t="s">
        <v>879</v>
      </c>
      <c r="C3060" s="295" t="s">
        <v>880</v>
      </c>
      <c r="D3060" s="295" t="s">
        <v>880</v>
      </c>
      <c r="E3060" s="295" t="s">
        <v>4958</v>
      </c>
      <c r="F3060" s="295" t="s">
        <v>9980</v>
      </c>
      <c r="G3060" s="295" t="s">
        <v>168</v>
      </c>
      <c r="H3060" s="295" t="s">
        <v>1589</v>
      </c>
      <c r="I3060" s="295" t="s">
        <v>1746</v>
      </c>
      <c r="J3060" s="295" t="s">
        <v>755</v>
      </c>
      <c r="K3060" s="295" t="s">
        <v>1603</v>
      </c>
      <c r="L3060" s="286">
        <v>8</v>
      </c>
      <c r="M3060" s="295" t="s">
        <v>171</v>
      </c>
    </row>
    <row r="3061" spans="1:13" ht="15" customHeight="1" x14ac:dyDescent="0.25">
      <c r="A3061" s="295" t="s">
        <v>9982</v>
      </c>
      <c r="B3061" s="295" t="s">
        <v>9982</v>
      </c>
      <c r="C3061" s="295" t="s">
        <v>9983</v>
      </c>
      <c r="D3061" s="295" t="s">
        <v>9983</v>
      </c>
      <c r="E3061" s="295" t="s">
        <v>6645</v>
      </c>
      <c r="F3061" s="295" t="s">
        <v>8626</v>
      </c>
      <c r="G3061" s="295" t="s">
        <v>1594</v>
      </c>
      <c r="H3061" s="295" t="s">
        <v>1589</v>
      </c>
      <c r="I3061" s="295" t="s">
        <v>1746</v>
      </c>
      <c r="J3061" s="295" t="s">
        <v>755</v>
      </c>
      <c r="L3061" s="286">
        <v>7</v>
      </c>
      <c r="M3061" s="295" t="s">
        <v>171</v>
      </c>
    </row>
    <row r="3062" spans="1:13" ht="15" customHeight="1" x14ac:dyDescent="0.25">
      <c r="A3062" s="295" t="s">
        <v>9966</v>
      </c>
      <c r="B3062" s="295" t="s">
        <v>9962</v>
      </c>
      <c r="C3062" s="295" t="s">
        <v>871</v>
      </c>
      <c r="D3062" s="295" t="s">
        <v>9963</v>
      </c>
      <c r="E3062" s="295" t="s">
        <v>1606</v>
      </c>
      <c r="F3062" s="295" t="s">
        <v>9965</v>
      </c>
      <c r="G3062" s="295" t="s">
        <v>168</v>
      </c>
      <c r="H3062" s="295" t="s">
        <v>1632</v>
      </c>
      <c r="I3062" s="295" t="s">
        <v>1746</v>
      </c>
      <c r="J3062" s="295" t="s">
        <v>755</v>
      </c>
      <c r="K3062" s="295" t="s">
        <v>1603</v>
      </c>
      <c r="L3062" s="286">
        <v>6</v>
      </c>
      <c r="M3062" s="295" t="s">
        <v>171</v>
      </c>
    </row>
    <row r="3063" spans="1:13" ht="15" customHeight="1" x14ac:dyDescent="0.25">
      <c r="A3063" s="295" t="s">
        <v>9985</v>
      </c>
      <c r="B3063" s="295" t="s">
        <v>9985</v>
      </c>
      <c r="C3063" s="295" t="s">
        <v>876</v>
      </c>
      <c r="D3063" s="295" t="s">
        <v>876</v>
      </c>
      <c r="E3063" s="295" t="s">
        <v>1606</v>
      </c>
      <c r="F3063" s="295" t="s">
        <v>9986</v>
      </c>
      <c r="G3063" s="295" t="s">
        <v>168</v>
      </c>
      <c r="H3063" s="295" t="s">
        <v>1589</v>
      </c>
      <c r="I3063" s="295" t="s">
        <v>1746</v>
      </c>
      <c r="J3063" s="295" t="s">
        <v>755</v>
      </c>
      <c r="K3063" s="295" t="s">
        <v>1603</v>
      </c>
      <c r="L3063" s="286">
        <v>8</v>
      </c>
      <c r="M3063" s="295" t="s">
        <v>171</v>
      </c>
    </row>
    <row r="3064" spans="1:13" ht="15" customHeight="1" x14ac:dyDescent="0.25">
      <c r="A3064" s="295" t="s">
        <v>9971</v>
      </c>
      <c r="B3064" s="295" t="s">
        <v>9967</v>
      </c>
      <c r="C3064" s="295" t="s">
        <v>9987</v>
      </c>
      <c r="D3064" s="295" t="s">
        <v>9968</v>
      </c>
      <c r="E3064" s="295" t="s">
        <v>9988</v>
      </c>
      <c r="F3064" s="295" t="s">
        <v>9970</v>
      </c>
      <c r="G3064" s="295" t="s">
        <v>168</v>
      </c>
      <c r="H3064" s="295" t="s">
        <v>1632</v>
      </c>
      <c r="I3064" s="295" t="s">
        <v>1746</v>
      </c>
      <c r="J3064" s="295" t="s">
        <v>755</v>
      </c>
      <c r="K3064" s="295" t="s">
        <v>1603</v>
      </c>
      <c r="L3064" s="286">
        <v>6</v>
      </c>
      <c r="M3064" s="295" t="s">
        <v>171</v>
      </c>
    </row>
    <row r="3065" spans="1:13" ht="15" customHeight="1" x14ac:dyDescent="0.25">
      <c r="A3065" s="295" t="s">
        <v>9978</v>
      </c>
      <c r="B3065" s="295" t="s">
        <v>9976</v>
      </c>
      <c r="C3065" s="295" t="s">
        <v>9989</v>
      </c>
      <c r="D3065" s="295" t="s">
        <v>9977</v>
      </c>
      <c r="E3065" s="295" t="s">
        <v>1606</v>
      </c>
      <c r="F3065" s="295" t="s">
        <v>9990</v>
      </c>
      <c r="G3065" s="295" t="s">
        <v>168</v>
      </c>
      <c r="H3065" s="295" t="s">
        <v>1632</v>
      </c>
      <c r="I3065" s="295" t="s">
        <v>1746</v>
      </c>
      <c r="J3065" s="295" t="s">
        <v>755</v>
      </c>
      <c r="K3065" s="295" t="s">
        <v>1603</v>
      </c>
      <c r="L3065" s="286">
        <v>9</v>
      </c>
      <c r="M3065" s="295" t="s">
        <v>171</v>
      </c>
    </row>
    <row r="3066" spans="1:13" ht="15" customHeight="1" x14ac:dyDescent="0.25">
      <c r="A3066" s="295" t="s">
        <v>877</v>
      </c>
      <c r="B3066" s="295" t="s">
        <v>877</v>
      </c>
      <c r="C3066" s="295" t="s">
        <v>878</v>
      </c>
      <c r="D3066" s="295" t="s">
        <v>878</v>
      </c>
      <c r="E3066" s="295" t="s">
        <v>1606</v>
      </c>
      <c r="F3066" s="295" t="s">
        <v>9991</v>
      </c>
      <c r="G3066" s="295" t="s">
        <v>168</v>
      </c>
      <c r="H3066" s="295" t="s">
        <v>1589</v>
      </c>
      <c r="I3066" s="295" t="s">
        <v>1746</v>
      </c>
      <c r="J3066" s="295" t="s">
        <v>755</v>
      </c>
      <c r="K3066" s="295" t="s">
        <v>1603</v>
      </c>
      <c r="L3066" s="286">
        <v>5</v>
      </c>
      <c r="M3066" s="295" t="s">
        <v>171</v>
      </c>
    </row>
    <row r="3067" spans="1:13" ht="15" customHeight="1" x14ac:dyDescent="0.25">
      <c r="A3067" s="295" t="s">
        <v>6151</v>
      </c>
      <c r="B3067" s="295" t="s">
        <v>6151</v>
      </c>
      <c r="C3067" s="295" t="s">
        <v>6153</v>
      </c>
      <c r="D3067" s="295" t="s">
        <v>6153</v>
      </c>
      <c r="E3067" s="295" t="s">
        <v>1880</v>
      </c>
      <c r="F3067" s="295" t="s">
        <v>9992</v>
      </c>
      <c r="G3067" s="295" t="s">
        <v>168</v>
      </c>
      <c r="H3067" s="295" t="s">
        <v>1589</v>
      </c>
      <c r="I3067" s="295" t="s">
        <v>1746</v>
      </c>
      <c r="J3067" s="295" t="s">
        <v>755</v>
      </c>
      <c r="K3067" s="295" t="s">
        <v>1603</v>
      </c>
      <c r="L3067" s="286">
        <v>7</v>
      </c>
      <c r="M3067" s="295" t="s">
        <v>171</v>
      </c>
    </row>
    <row r="3068" spans="1:13" ht="15" customHeight="1" x14ac:dyDescent="0.25">
      <c r="A3068" s="295" t="s">
        <v>6637</v>
      </c>
      <c r="B3068" s="295" t="s">
        <v>6637</v>
      </c>
      <c r="C3068" s="295" t="s">
        <v>6639</v>
      </c>
      <c r="D3068" s="295" t="s">
        <v>6639</v>
      </c>
      <c r="E3068" s="295" t="s">
        <v>9993</v>
      </c>
      <c r="F3068" s="295" t="s">
        <v>6641</v>
      </c>
      <c r="G3068" s="295" t="s">
        <v>168</v>
      </c>
      <c r="H3068" s="295" t="s">
        <v>1589</v>
      </c>
      <c r="I3068" s="295" t="s">
        <v>1746</v>
      </c>
      <c r="J3068" s="295" t="s">
        <v>755</v>
      </c>
      <c r="K3068" s="295" t="s">
        <v>1603</v>
      </c>
      <c r="L3068" s="286">
        <v>5</v>
      </c>
      <c r="M3068" s="295" t="s">
        <v>171</v>
      </c>
    </row>
    <row r="3069" spans="1:13" ht="15" customHeight="1" x14ac:dyDescent="0.25">
      <c r="A3069" s="295" t="s">
        <v>6157</v>
      </c>
      <c r="B3069" s="295" t="s">
        <v>6157</v>
      </c>
      <c r="C3069" s="295" t="s">
        <v>6159</v>
      </c>
      <c r="D3069" s="295" t="s">
        <v>6159</v>
      </c>
      <c r="E3069" s="295" t="s">
        <v>9994</v>
      </c>
      <c r="F3069" s="295" t="s">
        <v>9995</v>
      </c>
      <c r="G3069" s="295" t="s">
        <v>168</v>
      </c>
      <c r="H3069" s="295" t="s">
        <v>1589</v>
      </c>
      <c r="I3069" s="295" t="s">
        <v>1746</v>
      </c>
      <c r="J3069" s="295" t="s">
        <v>755</v>
      </c>
      <c r="K3069" s="295" t="s">
        <v>1603</v>
      </c>
      <c r="L3069" s="286">
        <v>7</v>
      </c>
      <c r="M3069" s="295" t="s">
        <v>171</v>
      </c>
    </row>
    <row r="3070" spans="1:13" ht="15" customHeight="1" x14ac:dyDescent="0.25">
      <c r="A3070" s="295" t="s">
        <v>9981</v>
      </c>
      <c r="B3070" s="295" t="s">
        <v>879</v>
      </c>
      <c r="C3070" s="295" t="s">
        <v>9996</v>
      </c>
      <c r="D3070" s="295" t="s">
        <v>880</v>
      </c>
      <c r="E3070" s="295" t="s">
        <v>1606</v>
      </c>
      <c r="F3070" s="295" t="s">
        <v>9997</v>
      </c>
      <c r="G3070" s="295" t="s">
        <v>168</v>
      </c>
      <c r="H3070" s="295" t="s">
        <v>1632</v>
      </c>
      <c r="I3070" s="295" t="s">
        <v>1746</v>
      </c>
      <c r="J3070" s="295" t="s">
        <v>755</v>
      </c>
      <c r="K3070" s="295" t="s">
        <v>1603</v>
      </c>
      <c r="L3070" s="286">
        <v>8</v>
      </c>
      <c r="M3070" s="295" t="s">
        <v>171</v>
      </c>
    </row>
    <row r="3071" spans="1:13" ht="15" customHeight="1" x14ac:dyDescent="0.25">
      <c r="A3071" s="295" t="s">
        <v>8623</v>
      </c>
      <c r="B3071" s="295" t="s">
        <v>8619</v>
      </c>
      <c r="C3071" s="295" t="s">
        <v>9998</v>
      </c>
      <c r="D3071" s="295" t="s">
        <v>8620</v>
      </c>
      <c r="E3071" s="295" t="s">
        <v>1880</v>
      </c>
      <c r="F3071" s="295" t="s">
        <v>8622</v>
      </c>
      <c r="G3071" s="295" t="s">
        <v>168</v>
      </c>
      <c r="H3071" s="295" t="s">
        <v>1632</v>
      </c>
      <c r="I3071" s="295" t="s">
        <v>1746</v>
      </c>
      <c r="J3071" s="295" t="s">
        <v>755</v>
      </c>
      <c r="K3071" s="295" t="s">
        <v>1603</v>
      </c>
      <c r="L3071" s="286">
        <v>9</v>
      </c>
      <c r="M3071" s="295" t="s">
        <v>171</v>
      </c>
    </row>
    <row r="3072" spans="1:13" ht="15" customHeight="1" x14ac:dyDescent="0.25">
      <c r="A3072" s="295" t="s">
        <v>6163</v>
      </c>
      <c r="B3072" s="295" t="s">
        <v>6163</v>
      </c>
      <c r="C3072" s="295" t="s">
        <v>6165</v>
      </c>
      <c r="D3072" s="295" t="s">
        <v>6165</v>
      </c>
      <c r="E3072" s="295" t="s">
        <v>1606</v>
      </c>
      <c r="F3072" s="295" t="s">
        <v>9999</v>
      </c>
      <c r="G3072" s="295" t="s">
        <v>168</v>
      </c>
      <c r="H3072" s="295" t="s">
        <v>1589</v>
      </c>
      <c r="I3072" s="295" t="s">
        <v>1746</v>
      </c>
      <c r="J3072" s="295" t="s">
        <v>755</v>
      </c>
      <c r="K3072" s="295" t="s">
        <v>1603</v>
      </c>
      <c r="L3072" s="286">
        <v>5</v>
      </c>
      <c r="M3072" s="295" t="s">
        <v>171</v>
      </c>
    </row>
    <row r="3073" spans="1:13" ht="15" customHeight="1" x14ac:dyDescent="0.25">
      <c r="A3073" s="295" t="s">
        <v>6643</v>
      </c>
      <c r="B3073" s="295" t="s">
        <v>6643</v>
      </c>
      <c r="C3073" s="295" t="s">
        <v>881</v>
      </c>
      <c r="D3073" s="295" t="s">
        <v>881</v>
      </c>
      <c r="E3073" s="295" t="s">
        <v>1606</v>
      </c>
      <c r="F3073" s="295" t="s">
        <v>8626</v>
      </c>
      <c r="G3073" s="295" t="s">
        <v>1594</v>
      </c>
      <c r="H3073" s="295" t="s">
        <v>1589</v>
      </c>
      <c r="I3073" s="295" t="s">
        <v>1746</v>
      </c>
      <c r="J3073" s="295" t="s">
        <v>755</v>
      </c>
      <c r="L3073" s="286">
        <v>7</v>
      </c>
      <c r="M3073" s="295" t="s">
        <v>171</v>
      </c>
    </row>
    <row r="3074" spans="1:13" ht="15" customHeight="1" x14ac:dyDescent="0.25">
      <c r="A3074" s="295" t="s">
        <v>6647</v>
      </c>
      <c r="B3074" s="295" t="s">
        <v>6647</v>
      </c>
      <c r="C3074" s="295" t="s">
        <v>6649</v>
      </c>
      <c r="D3074" s="295" t="s">
        <v>6649</v>
      </c>
      <c r="E3074" s="295" t="s">
        <v>1978</v>
      </c>
      <c r="F3074" s="295" t="s">
        <v>6651</v>
      </c>
      <c r="G3074" s="295" t="s">
        <v>168</v>
      </c>
      <c r="H3074" s="295" t="s">
        <v>1589</v>
      </c>
      <c r="I3074" s="295" t="s">
        <v>1746</v>
      </c>
      <c r="J3074" s="295" t="s">
        <v>755</v>
      </c>
      <c r="K3074" s="295" t="s">
        <v>1603</v>
      </c>
      <c r="L3074" s="286">
        <v>6</v>
      </c>
      <c r="M3074" s="295" t="s">
        <v>171</v>
      </c>
    </row>
    <row r="3075" spans="1:13" ht="15" customHeight="1" x14ac:dyDescent="0.25">
      <c r="A3075" s="295" t="s">
        <v>873</v>
      </c>
      <c r="B3075" s="295" t="s">
        <v>873</v>
      </c>
      <c r="C3075" s="295" t="s">
        <v>874</v>
      </c>
      <c r="D3075" s="295" t="s">
        <v>874</v>
      </c>
      <c r="E3075" s="295" t="s">
        <v>10000</v>
      </c>
      <c r="F3075" s="295" t="s">
        <v>10001</v>
      </c>
      <c r="G3075" s="295" t="s">
        <v>168</v>
      </c>
      <c r="H3075" s="295" t="s">
        <v>1589</v>
      </c>
      <c r="I3075" s="295" t="s">
        <v>1598</v>
      </c>
      <c r="J3075" s="295" t="s">
        <v>188</v>
      </c>
      <c r="K3075" s="295" t="s">
        <v>1603</v>
      </c>
      <c r="L3075" s="287">
        <v>4</v>
      </c>
      <c r="M3075" s="295" t="s">
        <v>171</v>
      </c>
    </row>
    <row r="3076" spans="1:13" ht="15" customHeight="1" x14ac:dyDescent="0.25">
      <c r="A3076" s="295" t="s">
        <v>10002</v>
      </c>
      <c r="B3076" s="295" t="s">
        <v>10002</v>
      </c>
      <c r="C3076" s="295" t="s">
        <v>10003</v>
      </c>
      <c r="D3076" s="295" t="s">
        <v>10003</v>
      </c>
      <c r="E3076" s="295" t="s">
        <v>10004</v>
      </c>
      <c r="F3076" s="295" t="s">
        <v>10001</v>
      </c>
      <c r="G3076" s="295" t="s">
        <v>1678</v>
      </c>
      <c r="H3076" s="295" t="s">
        <v>1589</v>
      </c>
      <c r="I3076" s="295" t="s">
        <v>1598</v>
      </c>
      <c r="J3076" s="295" t="s">
        <v>188</v>
      </c>
      <c r="K3076" s="295" t="s">
        <v>1603</v>
      </c>
      <c r="L3076" s="286">
        <v>6</v>
      </c>
      <c r="M3076" s="295" t="s">
        <v>171</v>
      </c>
    </row>
    <row r="3077" spans="1:13" ht="15" customHeight="1" x14ac:dyDescent="0.25">
      <c r="A3077" s="295" t="s">
        <v>10005</v>
      </c>
      <c r="B3077" s="295" t="s">
        <v>10005</v>
      </c>
      <c r="C3077" s="295" t="s">
        <v>10006</v>
      </c>
      <c r="D3077" s="295" t="s">
        <v>10006</v>
      </c>
      <c r="E3077" s="295" t="s">
        <v>1618</v>
      </c>
      <c r="F3077" s="295" t="s">
        <v>10007</v>
      </c>
      <c r="G3077" s="295" t="s">
        <v>168</v>
      </c>
      <c r="H3077" s="295" t="s">
        <v>1589</v>
      </c>
      <c r="I3077" s="295" t="s">
        <v>1598</v>
      </c>
      <c r="J3077" s="295" t="s">
        <v>188</v>
      </c>
      <c r="K3077" s="295" t="s">
        <v>1603</v>
      </c>
      <c r="L3077" s="286">
        <v>6</v>
      </c>
      <c r="M3077" s="295" t="s">
        <v>171</v>
      </c>
    </row>
    <row r="3078" spans="1:13" ht="15" customHeight="1" x14ac:dyDescent="0.25">
      <c r="A3078" s="295" t="s">
        <v>10008</v>
      </c>
      <c r="B3078" s="295" t="s">
        <v>10008</v>
      </c>
      <c r="C3078" s="295" t="s">
        <v>10009</v>
      </c>
      <c r="D3078" s="295" t="s">
        <v>10009</v>
      </c>
      <c r="E3078" s="295" t="s">
        <v>1606</v>
      </c>
      <c r="F3078" s="295" t="s">
        <v>10010</v>
      </c>
      <c r="G3078" s="295" t="s">
        <v>168</v>
      </c>
      <c r="H3078" s="295" t="s">
        <v>1589</v>
      </c>
      <c r="I3078" s="295" t="s">
        <v>1598</v>
      </c>
      <c r="J3078" s="295" t="s">
        <v>188</v>
      </c>
      <c r="K3078" s="295" t="s">
        <v>1603</v>
      </c>
      <c r="L3078" s="286">
        <v>0</v>
      </c>
      <c r="M3078" s="295" t="s">
        <v>16372</v>
      </c>
    </row>
    <row r="3079" spans="1:13" ht="15" customHeight="1" x14ac:dyDescent="0.25">
      <c r="A3079" s="295" t="s">
        <v>10011</v>
      </c>
      <c r="B3079" s="295" t="s">
        <v>10011</v>
      </c>
      <c r="C3079" s="295" t="s">
        <v>10012</v>
      </c>
      <c r="D3079" s="295" t="s">
        <v>10012</v>
      </c>
      <c r="E3079" s="295" t="s">
        <v>3734</v>
      </c>
      <c r="F3079" s="295" t="s">
        <v>10013</v>
      </c>
      <c r="G3079" s="295" t="s">
        <v>168</v>
      </c>
      <c r="H3079" s="295" t="s">
        <v>1589</v>
      </c>
      <c r="I3079" s="295" t="s">
        <v>1598</v>
      </c>
      <c r="J3079" s="295" t="s">
        <v>188</v>
      </c>
      <c r="K3079" s="295" t="s">
        <v>1603</v>
      </c>
      <c r="L3079" s="286">
        <v>5</v>
      </c>
      <c r="M3079" s="295" t="s">
        <v>171</v>
      </c>
    </row>
    <row r="3080" spans="1:13" ht="15" customHeight="1" x14ac:dyDescent="0.25">
      <c r="A3080" s="295" t="s">
        <v>10014</v>
      </c>
      <c r="B3080" s="295" t="s">
        <v>10014</v>
      </c>
      <c r="C3080" s="295" t="s">
        <v>882</v>
      </c>
      <c r="D3080" s="295" t="s">
        <v>882</v>
      </c>
      <c r="E3080" s="295" t="s">
        <v>1606</v>
      </c>
      <c r="F3080" s="295" t="s">
        <v>10001</v>
      </c>
      <c r="G3080" s="295" t="s">
        <v>1594</v>
      </c>
      <c r="H3080" s="295" t="s">
        <v>1589</v>
      </c>
      <c r="I3080" s="295" t="s">
        <v>1598</v>
      </c>
      <c r="J3080" s="295" t="s">
        <v>188</v>
      </c>
      <c r="L3080" s="286">
        <v>4</v>
      </c>
      <c r="M3080" s="295" t="s">
        <v>171</v>
      </c>
    </row>
    <row r="3081" spans="1:13" ht="15" customHeight="1" x14ac:dyDescent="0.25">
      <c r="A3081" s="295" t="s">
        <v>883</v>
      </c>
      <c r="B3081" s="295" t="s">
        <v>883</v>
      </c>
      <c r="C3081" s="295" t="s">
        <v>884</v>
      </c>
      <c r="D3081" s="295" t="s">
        <v>884</v>
      </c>
      <c r="E3081" s="295" t="s">
        <v>1880</v>
      </c>
      <c r="F3081" s="295" t="s">
        <v>10015</v>
      </c>
      <c r="G3081" s="295" t="s">
        <v>168</v>
      </c>
      <c r="H3081" s="295" t="s">
        <v>1589</v>
      </c>
      <c r="I3081" s="295" t="s">
        <v>1598</v>
      </c>
      <c r="J3081" s="295" t="s">
        <v>188</v>
      </c>
      <c r="K3081" s="295" t="s">
        <v>1603</v>
      </c>
      <c r="L3081" s="286">
        <v>4</v>
      </c>
      <c r="M3081" s="295" t="s">
        <v>171</v>
      </c>
    </row>
    <row r="3082" spans="1:13" ht="15" customHeight="1" x14ac:dyDescent="0.25">
      <c r="A3082" s="295" t="s">
        <v>10016</v>
      </c>
      <c r="B3082" s="295" t="s">
        <v>10016</v>
      </c>
      <c r="C3082" s="295" t="s">
        <v>10017</v>
      </c>
      <c r="D3082" s="295" t="s">
        <v>10017</v>
      </c>
      <c r="E3082" s="295" t="s">
        <v>1606</v>
      </c>
      <c r="F3082" s="295" t="s">
        <v>10018</v>
      </c>
      <c r="G3082" s="295" t="s">
        <v>168</v>
      </c>
      <c r="H3082" s="295" t="s">
        <v>1589</v>
      </c>
      <c r="I3082" s="295" t="s">
        <v>1598</v>
      </c>
      <c r="J3082" s="295" t="s">
        <v>188</v>
      </c>
      <c r="K3082" s="295" t="s">
        <v>1603</v>
      </c>
      <c r="L3082" s="286">
        <v>4</v>
      </c>
      <c r="M3082" s="295" t="s">
        <v>171</v>
      </c>
    </row>
    <row r="3083" spans="1:13" ht="15" customHeight="1" x14ac:dyDescent="0.25">
      <c r="A3083" s="295" t="s">
        <v>10019</v>
      </c>
      <c r="B3083" s="295" t="s">
        <v>10019</v>
      </c>
      <c r="C3083" s="295" t="s">
        <v>10020</v>
      </c>
      <c r="D3083" s="295" t="s">
        <v>10020</v>
      </c>
      <c r="E3083" s="295" t="s">
        <v>10021</v>
      </c>
      <c r="F3083" s="295" t="s">
        <v>10022</v>
      </c>
      <c r="G3083" s="295" t="s">
        <v>168</v>
      </c>
      <c r="H3083" s="295" t="s">
        <v>1589</v>
      </c>
      <c r="I3083" s="295" t="s">
        <v>1746</v>
      </c>
      <c r="J3083" s="295" t="s">
        <v>10023</v>
      </c>
      <c r="K3083" s="295" t="s">
        <v>1755</v>
      </c>
      <c r="L3083" s="286">
        <v>9</v>
      </c>
      <c r="M3083" s="295" t="s">
        <v>171</v>
      </c>
    </row>
    <row r="3084" spans="1:13" ht="15" customHeight="1" x14ac:dyDescent="0.25">
      <c r="A3084" s="295" t="s">
        <v>10024</v>
      </c>
      <c r="B3084" s="295" t="s">
        <v>10024</v>
      </c>
      <c r="C3084" s="295" t="s">
        <v>10025</v>
      </c>
      <c r="D3084" s="295" t="s">
        <v>10025</v>
      </c>
      <c r="E3084" s="295" t="s">
        <v>3573</v>
      </c>
      <c r="F3084" s="295" t="s">
        <v>10026</v>
      </c>
      <c r="G3084" s="295" t="s">
        <v>1594</v>
      </c>
      <c r="H3084" s="295" t="s">
        <v>1589</v>
      </c>
      <c r="I3084" s="295" t="s">
        <v>1746</v>
      </c>
      <c r="J3084" s="295" t="s">
        <v>10023</v>
      </c>
      <c r="L3084" s="286">
        <v>9</v>
      </c>
      <c r="M3084" s="295" t="s">
        <v>171</v>
      </c>
    </row>
    <row r="3085" spans="1:13" ht="15" customHeight="1" x14ac:dyDescent="0.25">
      <c r="A3085" s="295" t="s">
        <v>10027</v>
      </c>
      <c r="B3085" s="295" t="s">
        <v>10027</v>
      </c>
      <c r="C3085" s="295" t="s">
        <v>10028</v>
      </c>
      <c r="D3085" s="295" t="s">
        <v>10028</v>
      </c>
      <c r="E3085" s="295" t="s">
        <v>3360</v>
      </c>
      <c r="F3085" s="295" t="s">
        <v>10029</v>
      </c>
      <c r="G3085" s="295" t="s">
        <v>168</v>
      </c>
      <c r="H3085" s="295" t="s">
        <v>1589</v>
      </c>
      <c r="I3085" s="295" t="s">
        <v>1598</v>
      </c>
      <c r="J3085" s="295" t="s">
        <v>214</v>
      </c>
      <c r="K3085" s="295" t="s">
        <v>1230</v>
      </c>
      <c r="L3085" s="286">
        <v>6</v>
      </c>
      <c r="M3085" s="295" t="s">
        <v>171</v>
      </c>
    </row>
    <row r="3086" spans="1:13" ht="15" customHeight="1" x14ac:dyDescent="0.25">
      <c r="A3086" s="295" t="s">
        <v>10030</v>
      </c>
      <c r="B3086" s="295" t="s">
        <v>10030</v>
      </c>
      <c r="C3086" s="295" t="s">
        <v>10031</v>
      </c>
      <c r="D3086" s="295" t="s">
        <v>10031</v>
      </c>
      <c r="E3086" s="295" t="s">
        <v>10032</v>
      </c>
      <c r="F3086" s="295" t="s">
        <v>10033</v>
      </c>
      <c r="G3086" s="295" t="s">
        <v>168</v>
      </c>
      <c r="H3086" s="295" t="s">
        <v>1589</v>
      </c>
      <c r="I3086" s="295" t="s">
        <v>1598</v>
      </c>
      <c r="J3086" s="295" t="s">
        <v>214</v>
      </c>
      <c r="K3086" s="295" t="s">
        <v>1230</v>
      </c>
      <c r="L3086" s="286">
        <v>5</v>
      </c>
      <c r="M3086" s="295" t="s">
        <v>171</v>
      </c>
    </row>
    <row r="3087" spans="1:13" ht="15" customHeight="1" x14ac:dyDescent="0.25">
      <c r="A3087" s="295" t="s">
        <v>10034</v>
      </c>
      <c r="B3087" s="295" t="s">
        <v>10034</v>
      </c>
      <c r="C3087" s="295" t="s">
        <v>10035</v>
      </c>
      <c r="D3087" s="295" t="s">
        <v>10035</v>
      </c>
      <c r="E3087" s="295" t="s">
        <v>2665</v>
      </c>
      <c r="F3087" s="295" t="s">
        <v>10033</v>
      </c>
      <c r="G3087" s="295" t="s">
        <v>1594</v>
      </c>
      <c r="H3087" s="295" t="s">
        <v>1589</v>
      </c>
      <c r="I3087" s="295" t="s">
        <v>1598</v>
      </c>
      <c r="J3087" s="295" t="s">
        <v>214</v>
      </c>
      <c r="L3087" s="286">
        <v>6</v>
      </c>
      <c r="M3087" s="295" t="s">
        <v>171</v>
      </c>
    </row>
    <row r="3088" spans="1:13" ht="15" customHeight="1" x14ac:dyDescent="0.25">
      <c r="A3088" s="295" t="s">
        <v>2230</v>
      </c>
      <c r="B3088" s="295" t="s">
        <v>2227</v>
      </c>
      <c r="C3088" s="295" t="s">
        <v>10036</v>
      </c>
      <c r="D3088" s="295" t="s">
        <v>2228</v>
      </c>
      <c r="E3088" s="295" t="s">
        <v>10037</v>
      </c>
      <c r="F3088" s="295" t="s">
        <v>2229</v>
      </c>
      <c r="G3088" s="295" t="s">
        <v>168</v>
      </c>
      <c r="H3088" s="295" t="s">
        <v>1632</v>
      </c>
      <c r="I3088" s="295" t="s">
        <v>1598</v>
      </c>
      <c r="J3088" s="295" t="s">
        <v>573</v>
      </c>
      <c r="K3088" s="295" t="s">
        <v>1603</v>
      </c>
      <c r="L3088" s="287">
        <v>0</v>
      </c>
      <c r="M3088" s="295" t="s">
        <v>16372</v>
      </c>
    </row>
    <row r="3089" spans="1:13" ht="15" customHeight="1" x14ac:dyDescent="0.25">
      <c r="A3089" s="295" t="s">
        <v>10038</v>
      </c>
      <c r="B3089" s="295" t="s">
        <v>10039</v>
      </c>
      <c r="C3089" s="295" t="s">
        <v>10040</v>
      </c>
      <c r="D3089" s="295" t="s">
        <v>10041</v>
      </c>
      <c r="E3089" s="295" t="s">
        <v>10042</v>
      </c>
      <c r="F3089" s="295" t="s">
        <v>10043</v>
      </c>
      <c r="G3089" s="295" t="s">
        <v>168</v>
      </c>
      <c r="H3089" s="295" t="s">
        <v>1632</v>
      </c>
      <c r="I3089" s="295" t="s">
        <v>1598</v>
      </c>
      <c r="J3089" s="295" t="s">
        <v>573</v>
      </c>
      <c r="K3089" s="295" t="s">
        <v>1603</v>
      </c>
      <c r="L3089" s="287">
        <v>5</v>
      </c>
      <c r="M3089" s="295" t="s">
        <v>171</v>
      </c>
    </row>
    <row r="3090" spans="1:13" ht="15" customHeight="1" x14ac:dyDescent="0.25">
      <c r="A3090" s="295" t="s">
        <v>10044</v>
      </c>
      <c r="B3090" s="295" t="s">
        <v>10044</v>
      </c>
      <c r="C3090" s="295" t="s">
        <v>10045</v>
      </c>
      <c r="D3090" s="295" t="s">
        <v>10045</v>
      </c>
      <c r="E3090" s="295" t="s">
        <v>1606</v>
      </c>
      <c r="F3090" s="295" t="s">
        <v>10046</v>
      </c>
      <c r="G3090" s="295" t="s">
        <v>168</v>
      </c>
      <c r="H3090" s="295" t="s">
        <v>1589</v>
      </c>
      <c r="I3090" s="295" t="s">
        <v>1598</v>
      </c>
      <c r="J3090" s="295" t="s">
        <v>573</v>
      </c>
      <c r="K3090" s="295" t="s">
        <v>1603</v>
      </c>
      <c r="L3090" s="286">
        <v>2</v>
      </c>
      <c r="M3090" s="295" t="s">
        <v>171</v>
      </c>
    </row>
    <row r="3091" spans="1:13" ht="15" customHeight="1" x14ac:dyDescent="0.25">
      <c r="A3091" s="295" t="s">
        <v>10047</v>
      </c>
      <c r="B3091" s="295" t="s">
        <v>10047</v>
      </c>
      <c r="C3091" s="295" t="s">
        <v>10048</v>
      </c>
      <c r="D3091" s="295" t="s">
        <v>10048</v>
      </c>
      <c r="E3091" s="295" t="s">
        <v>1880</v>
      </c>
      <c r="F3091" s="295" t="s">
        <v>10049</v>
      </c>
      <c r="G3091" s="295" t="s">
        <v>168</v>
      </c>
      <c r="H3091" s="295" t="s">
        <v>1589</v>
      </c>
      <c r="I3091" s="295" t="s">
        <v>1598</v>
      </c>
      <c r="J3091" s="295" t="s">
        <v>573</v>
      </c>
      <c r="K3091" s="295" t="s">
        <v>1603</v>
      </c>
      <c r="L3091" s="286">
        <v>8</v>
      </c>
      <c r="M3091" s="295" t="s">
        <v>171</v>
      </c>
    </row>
    <row r="3092" spans="1:13" ht="15" customHeight="1" x14ac:dyDescent="0.25">
      <c r="A3092" s="295" t="s">
        <v>10050</v>
      </c>
      <c r="B3092" s="295" t="s">
        <v>10050</v>
      </c>
      <c r="C3092" s="295" t="s">
        <v>10051</v>
      </c>
      <c r="D3092" s="295" t="s">
        <v>10051</v>
      </c>
      <c r="E3092" s="295" t="s">
        <v>2019</v>
      </c>
      <c r="F3092" s="295" t="s">
        <v>10052</v>
      </c>
      <c r="G3092" s="295" t="s">
        <v>168</v>
      </c>
      <c r="H3092" s="295" t="s">
        <v>1589</v>
      </c>
      <c r="I3092" s="295" t="s">
        <v>1598</v>
      </c>
      <c r="J3092" s="295" t="s">
        <v>573</v>
      </c>
      <c r="K3092" s="295" t="s">
        <v>1603</v>
      </c>
      <c r="L3092" s="286">
        <v>8</v>
      </c>
      <c r="M3092" s="295" t="s">
        <v>171</v>
      </c>
    </row>
    <row r="3093" spans="1:13" ht="15" customHeight="1" x14ac:dyDescent="0.25">
      <c r="A3093" s="295" t="s">
        <v>885</v>
      </c>
      <c r="B3093" s="295" t="s">
        <v>885</v>
      </c>
      <c r="C3093" s="295" t="s">
        <v>886</v>
      </c>
      <c r="D3093" s="295" t="s">
        <v>886</v>
      </c>
      <c r="E3093" s="295" t="s">
        <v>1606</v>
      </c>
      <c r="F3093" s="295" t="s">
        <v>10053</v>
      </c>
      <c r="G3093" s="295" t="s">
        <v>168</v>
      </c>
      <c r="H3093" s="295" t="s">
        <v>1589</v>
      </c>
      <c r="I3093" s="295" t="s">
        <v>1598</v>
      </c>
      <c r="J3093" s="295" t="s">
        <v>573</v>
      </c>
      <c r="K3093" s="295" t="s">
        <v>1603</v>
      </c>
      <c r="L3093" s="286">
        <v>0</v>
      </c>
      <c r="M3093" s="295" t="s">
        <v>16372</v>
      </c>
    </row>
    <row r="3094" spans="1:13" ht="15" customHeight="1" x14ac:dyDescent="0.25">
      <c r="A3094" s="295" t="s">
        <v>10054</v>
      </c>
      <c r="B3094" s="295" t="s">
        <v>10054</v>
      </c>
      <c r="C3094" s="295" t="s">
        <v>10055</v>
      </c>
      <c r="D3094" s="295" t="s">
        <v>10055</v>
      </c>
      <c r="E3094" s="295" t="s">
        <v>1606</v>
      </c>
      <c r="F3094" s="295" t="s">
        <v>10056</v>
      </c>
      <c r="G3094" s="295" t="s">
        <v>168</v>
      </c>
      <c r="H3094" s="295" t="s">
        <v>1589</v>
      </c>
      <c r="I3094" s="295" t="s">
        <v>1598</v>
      </c>
      <c r="J3094" s="295" t="s">
        <v>573</v>
      </c>
      <c r="K3094" s="295" t="s">
        <v>1603</v>
      </c>
      <c r="L3094" s="286">
        <v>0</v>
      </c>
      <c r="M3094" s="295" t="s">
        <v>16372</v>
      </c>
    </row>
    <row r="3095" spans="1:13" ht="15" customHeight="1" x14ac:dyDescent="0.25">
      <c r="A3095" s="295" t="s">
        <v>10057</v>
      </c>
      <c r="B3095" s="295" t="s">
        <v>10057</v>
      </c>
      <c r="C3095" s="295" t="s">
        <v>10058</v>
      </c>
      <c r="D3095" s="295" t="s">
        <v>10058</v>
      </c>
      <c r="E3095" s="295" t="s">
        <v>10059</v>
      </c>
      <c r="F3095" s="295" t="s">
        <v>10060</v>
      </c>
      <c r="G3095" s="295" t="s">
        <v>168</v>
      </c>
      <c r="H3095" s="295" t="s">
        <v>1589</v>
      </c>
      <c r="I3095" s="295" t="s">
        <v>1598</v>
      </c>
      <c r="J3095" s="295" t="s">
        <v>573</v>
      </c>
      <c r="K3095" s="295" t="s">
        <v>1603</v>
      </c>
      <c r="L3095" s="286">
        <v>5</v>
      </c>
      <c r="M3095" s="295" t="s">
        <v>171</v>
      </c>
    </row>
    <row r="3096" spans="1:13" ht="15" customHeight="1" x14ac:dyDescent="0.25">
      <c r="A3096" s="295" t="s">
        <v>10061</v>
      </c>
      <c r="B3096" s="295" t="s">
        <v>10061</v>
      </c>
      <c r="C3096" s="295" t="s">
        <v>10062</v>
      </c>
      <c r="D3096" s="295" t="s">
        <v>10062</v>
      </c>
      <c r="E3096" s="295" t="s">
        <v>1606</v>
      </c>
      <c r="F3096" s="295" t="s">
        <v>10063</v>
      </c>
      <c r="G3096" s="295" t="s">
        <v>1594</v>
      </c>
      <c r="H3096" s="295" t="s">
        <v>1589</v>
      </c>
      <c r="I3096" s="295" t="s">
        <v>1598</v>
      </c>
      <c r="J3096" s="295" t="s">
        <v>573</v>
      </c>
      <c r="L3096" s="286">
        <v>5</v>
      </c>
      <c r="M3096" s="295" t="s">
        <v>171</v>
      </c>
    </row>
    <row r="3097" spans="1:13" ht="15" customHeight="1" x14ac:dyDescent="0.25">
      <c r="A3097" s="295" t="s">
        <v>1500</v>
      </c>
      <c r="B3097" s="295" t="s">
        <v>1500</v>
      </c>
      <c r="C3097" s="295" t="s">
        <v>1501</v>
      </c>
      <c r="D3097" s="295" t="s">
        <v>1501</v>
      </c>
      <c r="E3097" s="295" t="s">
        <v>1770</v>
      </c>
      <c r="F3097" s="295" t="s">
        <v>10064</v>
      </c>
      <c r="G3097" s="295" t="s">
        <v>168</v>
      </c>
      <c r="H3097" s="295" t="s">
        <v>1589</v>
      </c>
      <c r="I3097" s="295" t="s">
        <v>1598</v>
      </c>
      <c r="J3097" s="295" t="s">
        <v>573</v>
      </c>
      <c r="K3097" s="295" t="s">
        <v>1603</v>
      </c>
      <c r="L3097" s="286">
        <v>5</v>
      </c>
      <c r="M3097" s="295" t="s">
        <v>171</v>
      </c>
    </row>
    <row r="3098" spans="1:13" ht="15" customHeight="1" x14ac:dyDescent="0.25">
      <c r="A3098" s="295" t="s">
        <v>887</v>
      </c>
      <c r="B3098" s="295" t="s">
        <v>887</v>
      </c>
      <c r="C3098" s="295" t="s">
        <v>888</v>
      </c>
      <c r="D3098" s="295" t="s">
        <v>888</v>
      </c>
      <c r="E3098" s="295" t="s">
        <v>1606</v>
      </c>
      <c r="F3098" s="295" t="s">
        <v>10065</v>
      </c>
      <c r="G3098" s="295" t="s">
        <v>168</v>
      </c>
      <c r="H3098" s="295" t="s">
        <v>1589</v>
      </c>
      <c r="I3098" s="295" t="s">
        <v>1598</v>
      </c>
      <c r="J3098" s="295" t="s">
        <v>573</v>
      </c>
      <c r="K3098" s="295" t="s">
        <v>1603</v>
      </c>
      <c r="L3098" s="286">
        <v>8</v>
      </c>
      <c r="M3098" s="295" t="s">
        <v>171</v>
      </c>
    </row>
    <row r="3099" spans="1:13" ht="15" customHeight="1" x14ac:dyDescent="0.25">
      <c r="A3099" s="295" t="s">
        <v>10066</v>
      </c>
      <c r="B3099" s="295" t="s">
        <v>10066</v>
      </c>
      <c r="C3099" s="295" t="s">
        <v>10067</v>
      </c>
      <c r="D3099" s="295" t="s">
        <v>10067</v>
      </c>
      <c r="E3099" s="295" t="s">
        <v>1606</v>
      </c>
      <c r="F3099" s="295" t="s">
        <v>10068</v>
      </c>
      <c r="G3099" s="295" t="s">
        <v>168</v>
      </c>
      <c r="H3099" s="295" t="s">
        <v>1589</v>
      </c>
      <c r="I3099" s="295" t="s">
        <v>1598</v>
      </c>
      <c r="J3099" s="295" t="s">
        <v>573</v>
      </c>
      <c r="K3099" s="295" t="s">
        <v>1603</v>
      </c>
      <c r="L3099" s="286">
        <v>0</v>
      </c>
      <c r="M3099" s="295" t="s">
        <v>16372</v>
      </c>
    </row>
    <row r="3100" spans="1:13" ht="15" customHeight="1" x14ac:dyDescent="0.25">
      <c r="A3100" s="295" t="s">
        <v>10069</v>
      </c>
      <c r="B3100" s="295" t="s">
        <v>10069</v>
      </c>
      <c r="C3100" s="295" t="s">
        <v>10070</v>
      </c>
      <c r="D3100" s="295" t="s">
        <v>10070</v>
      </c>
      <c r="E3100" s="295" t="s">
        <v>10071</v>
      </c>
      <c r="F3100" s="295" t="s">
        <v>10072</v>
      </c>
      <c r="G3100" s="295" t="s">
        <v>1702</v>
      </c>
      <c r="H3100" s="295" t="s">
        <v>1589</v>
      </c>
      <c r="I3100" s="295" t="s">
        <v>1598</v>
      </c>
      <c r="J3100" s="295" t="s">
        <v>573</v>
      </c>
      <c r="K3100" s="295" t="s">
        <v>1603</v>
      </c>
      <c r="L3100" s="286">
        <v>5</v>
      </c>
      <c r="M3100" s="295" t="s">
        <v>171</v>
      </c>
    </row>
    <row r="3101" spans="1:13" ht="15" customHeight="1" x14ac:dyDescent="0.25">
      <c r="A3101" s="295" t="s">
        <v>10073</v>
      </c>
      <c r="B3101" s="295" t="s">
        <v>10073</v>
      </c>
      <c r="C3101" s="295" t="s">
        <v>10074</v>
      </c>
      <c r="D3101" s="295" t="s">
        <v>10074</v>
      </c>
      <c r="E3101" s="295" t="s">
        <v>1978</v>
      </c>
      <c r="F3101" s="295" t="s">
        <v>10075</v>
      </c>
      <c r="G3101" s="295" t="s">
        <v>1676</v>
      </c>
      <c r="H3101" s="295" t="s">
        <v>1589</v>
      </c>
      <c r="I3101" s="295" t="s">
        <v>1598</v>
      </c>
      <c r="J3101" s="295" t="s">
        <v>891</v>
      </c>
      <c r="K3101" s="295" t="s">
        <v>1603</v>
      </c>
      <c r="L3101" s="287">
        <v>7</v>
      </c>
      <c r="M3101" s="295" t="s">
        <v>171</v>
      </c>
    </row>
    <row r="3102" spans="1:13" ht="15" customHeight="1" x14ac:dyDescent="0.25">
      <c r="A3102" s="295" t="s">
        <v>10076</v>
      </c>
      <c r="B3102" s="295" t="s">
        <v>10076</v>
      </c>
      <c r="C3102" s="295" t="s">
        <v>10077</v>
      </c>
      <c r="D3102" s="295" t="s">
        <v>10077</v>
      </c>
      <c r="E3102" s="295" t="s">
        <v>1978</v>
      </c>
      <c r="F3102" s="295" t="s">
        <v>10075</v>
      </c>
      <c r="G3102" s="295" t="s">
        <v>1678</v>
      </c>
      <c r="H3102" s="295" t="s">
        <v>1589</v>
      </c>
      <c r="I3102" s="295" t="s">
        <v>1598</v>
      </c>
      <c r="J3102" s="295" t="s">
        <v>891</v>
      </c>
      <c r="K3102" s="295" t="s">
        <v>1603</v>
      </c>
      <c r="L3102" s="286">
        <v>7</v>
      </c>
      <c r="M3102" s="295" t="s">
        <v>171</v>
      </c>
    </row>
    <row r="3103" spans="1:13" ht="15" customHeight="1" x14ac:dyDescent="0.25">
      <c r="A3103" s="295" t="s">
        <v>10078</v>
      </c>
      <c r="B3103" s="295" t="s">
        <v>10078</v>
      </c>
      <c r="C3103" s="295" t="s">
        <v>10079</v>
      </c>
      <c r="D3103" s="295" t="s">
        <v>10079</v>
      </c>
      <c r="E3103" s="295" t="s">
        <v>1606</v>
      </c>
      <c r="F3103" s="295" t="s">
        <v>10080</v>
      </c>
      <c r="G3103" s="295" t="s">
        <v>168</v>
      </c>
      <c r="H3103" s="295" t="s">
        <v>1589</v>
      </c>
      <c r="I3103" s="295" t="s">
        <v>1598</v>
      </c>
      <c r="J3103" s="295" t="s">
        <v>891</v>
      </c>
      <c r="K3103" s="295" t="s">
        <v>1603</v>
      </c>
      <c r="L3103" s="286">
        <v>0</v>
      </c>
      <c r="M3103" s="295" t="s">
        <v>16372</v>
      </c>
    </row>
    <row r="3104" spans="1:13" ht="15" customHeight="1" x14ac:dyDescent="0.25">
      <c r="A3104" s="295" t="s">
        <v>10081</v>
      </c>
      <c r="B3104" s="295" t="s">
        <v>10081</v>
      </c>
      <c r="C3104" s="295" t="s">
        <v>10082</v>
      </c>
      <c r="D3104" s="295" t="s">
        <v>10082</v>
      </c>
      <c r="E3104" s="295" t="s">
        <v>1606</v>
      </c>
      <c r="F3104" s="295" t="s">
        <v>10083</v>
      </c>
      <c r="G3104" s="295" t="s">
        <v>168</v>
      </c>
      <c r="H3104" s="295" t="s">
        <v>1589</v>
      </c>
      <c r="I3104" s="295" t="s">
        <v>1598</v>
      </c>
      <c r="J3104" s="295" t="s">
        <v>891</v>
      </c>
      <c r="K3104" s="295" t="s">
        <v>1603</v>
      </c>
      <c r="L3104" s="286">
        <v>8</v>
      </c>
      <c r="M3104" s="295" t="s">
        <v>171</v>
      </c>
    </row>
    <row r="3105" spans="1:13" ht="15" customHeight="1" x14ac:dyDescent="0.25">
      <c r="A3105" s="295" t="s">
        <v>889</v>
      </c>
      <c r="B3105" s="295" t="s">
        <v>889</v>
      </c>
      <c r="C3105" s="295" t="s">
        <v>890</v>
      </c>
      <c r="D3105" s="295" t="s">
        <v>890</v>
      </c>
      <c r="E3105" s="295" t="s">
        <v>1606</v>
      </c>
      <c r="F3105" s="295" t="s">
        <v>10084</v>
      </c>
      <c r="G3105" s="295" t="s">
        <v>168</v>
      </c>
      <c r="H3105" s="295" t="s">
        <v>1589</v>
      </c>
      <c r="I3105" s="295" t="s">
        <v>1598</v>
      </c>
      <c r="J3105" s="295" t="s">
        <v>891</v>
      </c>
      <c r="K3105" s="295" t="s">
        <v>1603</v>
      </c>
      <c r="L3105" s="286">
        <v>0</v>
      </c>
      <c r="M3105" s="295" t="s">
        <v>16372</v>
      </c>
    </row>
    <row r="3106" spans="1:13" ht="15" customHeight="1" x14ac:dyDescent="0.25">
      <c r="A3106" s="295" t="s">
        <v>10085</v>
      </c>
      <c r="B3106" s="295" t="s">
        <v>10085</v>
      </c>
      <c r="C3106" s="295" t="s">
        <v>10086</v>
      </c>
      <c r="D3106" s="295" t="s">
        <v>10086</v>
      </c>
      <c r="E3106" s="295" t="s">
        <v>1606</v>
      </c>
      <c r="F3106" s="295" t="s">
        <v>10072</v>
      </c>
      <c r="G3106" s="295" t="s">
        <v>1594</v>
      </c>
      <c r="H3106" s="295" t="s">
        <v>1589</v>
      </c>
      <c r="I3106" s="295" t="s">
        <v>1598</v>
      </c>
      <c r="J3106" s="295" t="s">
        <v>891</v>
      </c>
      <c r="L3106" s="286">
        <v>4</v>
      </c>
      <c r="M3106" s="295" t="s">
        <v>171</v>
      </c>
    </row>
    <row r="3107" spans="1:13" ht="15" customHeight="1" x14ac:dyDescent="0.25">
      <c r="A3107" s="295" t="s">
        <v>10087</v>
      </c>
      <c r="B3107" s="295" t="s">
        <v>10087</v>
      </c>
      <c r="C3107" s="295" t="s">
        <v>10088</v>
      </c>
      <c r="D3107" s="295" t="s">
        <v>10088</v>
      </c>
      <c r="E3107" s="295" t="s">
        <v>10089</v>
      </c>
      <c r="F3107" s="295" t="s">
        <v>10090</v>
      </c>
      <c r="G3107" s="295" t="s">
        <v>168</v>
      </c>
      <c r="H3107" s="295" t="s">
        <v>1589</v>
      </c>
      <c r="I3107" s="295" t="s">
        <v>1598</v>
      </c>
      <c r="J3107" s="295" t="s">
        <v>509</v>
      </c>
      <c r="K3107" s="295" t="s">
        <v>1603</v>
      </c>
      <c r="L3107" s="286">
        <v>0</v>
      </c>
      <c r="M3107" s="295" t="s">
        <v>16372</v>
      </c>
    </row>
    <row r="3108" spans="1:13" ht="15" customHeight="1" x14ac:dyDescent="0.25">
      <c r="A3108" s="295" t="s">
        <v>10091</v>
      </c>
      <c r="B3108" s="295" t="s">
        <v>10091</v>
      </c>
      <c r="C3108" s="295" t="s">
        <v>10092</v>
      </c>
      <c r="D3108" s="295" t="s">
        <v>10092</v>
      </c>
      <c r="E3108" s="295" t="s">
        <v>10093</v>
      </c>
      <c r="F3108" s="295" t="s">
        <v>10094</v>
      </c>
      <c r="G3108" s="295" t="s">
        <v>168</v>
      </c>
      <c r="H3108" s="295" t="s">
        <v>1589</v>
      </c>
      <c r="I3108" s="295" t="s">
        <v>1598</v>
      </c>
      <c r="J3108" s="295" t="s">
        <v>3711</v>
      </c>
      <c r="K3108" s="295" t="s">
        <v>1325</v>
      </c>
      <c r="L3108" s="286">
        <v>0</v>
      </c>
      <c r="M3108" s="295" t="s">
        <v>16372</v>
      </c>
    </row>
    <row r="3109" spans="1:13" ht="15" customHeight="1" x14ac:dyDescent="0.25">
      <c r="A3109" s="295" t="s">
        <v>10095</v>
      </c>
      <c r="B3109" s="295" t="s">
        <v>10095</v>
      </c>
      <c r="C3109" s="295" t="s">
        <v>10096</v>
      </c>
      <c r="D3109" s="295" t="s">
        <v>10096</v>
      </c>
      <c r="E3109" s="295" t="s">
        <v>2665</v>
      </c>
      <c r="F3109" s="295" t="s">
        <v>10097</v>
      </c>
      <c r="G3109" s="295" t="s">
        <v>1594</v>
      </c>
      <c r="H3109" s="295" t="s">
        <v>1589</v>
      </c>
      <c r="I3109" s="295" t="s">
        <v>1598</v>
      </c>
      <c r="J3109" s="295" t="s">
        <v>3711</v>
      </c>
      <c r="L3109" s="286">
        <v>0</v>
      </c>
      <c r="M3109" s="295" t="s">
        <v>16372</v>
      </c>
    </row>
    <row r="3110" spans="1:13" ht="15" customHeight="1" x14ac:dyDescent="0.25">
      <c r="A3110" s="295" t="s">
        <v>10098</v>
      </c>
      <c r="B3110" s="295" t="s">
        <v>10098</v>
      </c>
      <c r="C3110" s="295" t="s">
        <v>10099</v>
      </c>
      <c r="D3110" s="295" t="s">
        <v>10099</v>
      </c>
      <c r="E3110" s="295" t="s">
        <v>5795</v>
      </c>
      <c r="F3110" s="295" t="s">
        <v>10100</v>
      </c>
      <c r="G3110" s="295" t="s">
        <v>168</v>
      </c>
      <c r="H3110" s="295" t="s">
        <v>1589</v>
      </c>
      <c r="I3110" s="295" t="s">
        <v>1598</v>
      </c>
      <c r="J3110" s="295" t="s">
        <v>9741</v>
      </c>
      <c r="K3110" s="295" t="s">
        <v>1325</v>
      </c>
      <c r="L3110" s="286">
        <v>0</v>
      </c>
      <c r="M3110" s="295" t="s">
        <v>16372</v>
      </c>
    </row>
    <row r="3111" spans="1:13" ht="15" customHeight="1" x14ac:dyDescent="0.25">
      <c r="A3111" s="295" t="s">
        <v>10101</v>
      </c>
      <c r="B3111" s="295" t="s">
        <v>10101</v>
      </c>
      <c r="C3111" s="295" t="s">
        <v>10102</v>
      </c>
      <c r="D3111" s="295" t="s">
        <v>10102</v>
      </c>
      <c r="E3111" s="295" t="s">
        <v>1606</v>
      </c>
      <c r="F3111" s="295" t="s">
        <v>10103</v>
      </c>
      <c r="G3111" s="295" t="s">
        <v>1594</v>
      </c>
      <c r="H3111" s="295" t="s">
        <v>1589</v>
      </c>
      <c r="I3111" s="295" t="s">
        <v>1598</v>
      </c>
      <c r="J3111" s="295" t="s">
        <v>9741</v>
      </c>
      <c r="L3111" s="286">
        <v>0</v>
      </c>
      <c r="M3111" s="295" t="s">
        <v>16372</v>
      </c>
    </row>
    <row r="3112" spans="1:13" ht="15" customHeight="1" x14ac:dyDescent="0.25">
      <c r="A3112" s="295" t="s">
        <v>10104</v>
      </c>
      <c r="B3112" s="295" t="s">
        <v>10104</v>
      </c>
      <c r="C3112" s="295" t="s">
        <v>10105</v>
      </c>
      <c r="D3112" s="295" t="s">
        <v>10105</v>
      </c>
      <c r="E3112" s="295" t="s">
        <v>5795</v>
      </c>
      <c r="F3112" s="295" t="s">
        <v>10106</v>
      </c>
      <c r="G3112" s="295" t="s">
        <v>168</v>
      </c>
      <c r="H3112" s="295" t="s">
        <v>1589</v>
      </c>
      <c r="I3112" s="295" t="s">
        <v>1598</v>
      </c>
      <c r="J3112" s="295" t="s">
        <v>9741</v>
      </c>
      <c r="K3112" s="295" t="s">
        <v>1325</v>
      </c>
      <c r="L3112" s="286">
        <v>0</v>
      </c>
      <c r="M3112" s="295" t="s">
        <v>16372</v>
      </c>
    </row>
    <row r="3113" spans="1:13" ht="15" customHeight="1" x14ac:dyDescent="0.25">
      <c r="A3113" s="295" t="s">
        <v>10107</v>
      </c>
      <c r="B3113" s="295" t="s">
        <v>10107</v>
      </c>
      <c r="C3113" s="295" t="s">
        <v>10108</v>
      </c>
      <c r="D3113" s="295" t="s">
        <v>10108</v>
      </c>
      <c r="E3113" s="295" t="s">
        <v>1606</v>
      </c>
      <c r="F3113" s="295" t="s">
        <v>10109</v>
      </c>
      <c r="G3113" s="295" t="s">
        <v>168</v>
      </c>
      <c r="H3113" s="295" t="s">
        <v>1589</v>
      </c>
      <c r="I3113" s="295" t="s">
        <v>1598</v>
      </c>
      <c r="J3113" s="295" t="s">
        <v>9741</v>
      </c>
      <c r="K3113" s="295" t="s">
        <v>1325</v>
      </c>
      <c r="L3113" s="286">
        <v>7</v>
      </c>
      <c r="M3113" s="295" t="s">
        <v>171</v>
      </c>
    </row>
    <row r="3114" spans="1:13" ht="15" customHeight="1" x14ac:dyDescent="0.25">
      <c r="A3114" s="295" t="s">
        <v>10110</v>
      </c>
      <c r="B3114" s="295" t="s">
        <v>10110</v>
      </c>
      <c r="C3114" s="295" t="s">
        <v>10111</v>
      </c>
      <c r="D3114" s="295" t="s">
        <v>10111</v>
      </c>
      <c r="E3114" s="295" t="s">
        <v>5795</v>
      </c>
      <c r="F3114" s="295" t="s">
        <v>10112</v>
      </c>
      <c r="G3114" s="295" t="s">
        <v>168</v>
      </c>
      <c r="H3114" s="295" t="s">
        <v>1589</v>
      </c>
      <c r="I3114" s="295" t="s">
        <v>1714</v>
      </c>
      <c r="J3114" s="295" t="s">
        <v>353</v>
      </c>
      <c r="K3114" s="295" t="s">
        <v>1603</v>
      </c>
      <c r="L3114" s="287">
        <v>4</v>
      </c>
      <c r="M3114" s="295" t="s">
        <v>171</v>
      </c>
    </row>
    <row r="3115" spans="1:13" ht="15" customHeight="1" x14ac:dyDescent="0.25">
      <c r="A3115" s="295" t="s">
        <v>10113</v>
      </c>
      <c r="B3115" s="295" t="s">
        <v>10113</v>
      </c>
      <c r="C3115" s="295" t="s">
        <v>10114</v>
      </c>
      <c r="D3115" s="295" t="s">
        <v>10114</v>
      </c>
      <c r="E3115" s="295" t="s">
        <v>10115</v>
      </c>
      <c r="F3115" s="295" t="s">
        <v>10112</v>
      </c>
      <c r="G3115" s="295" t="s">
        <v>1678</v>
      </c>
      <c r="H3115" s="295" t="s">
        <v>1589</v>
      </c>
      <c r="I3115" s="295" t="s">
        <v>1714</v>
      </c>
      <c r="J3115" s="295" t="s">
        <v>353</v>
      </c>
      <c r="K3115" s="295" t="s">
        <v>1603</v>
      </c>
      <c r="L3115" s="286">
        <v>4</v>
      </c>
      <c r="M3115" s="295" t="s">
        <v>171</v>
      </c>
    </row>
    <row r="3116" spans="1:13" ht="15" customHeight="1" x14ac:dyDescent="0.25">
      <c r="A3116" s="295" t="s">
        <v>894</v>
      </c>
      <c r="B3116" s="295" t="s">
        <v>894</v>
      </c>
      <c r="C3116" s="295" t="s">
        <v>10116</v>
      </c>
      <c r="D3116" s="295" t="s">
        <v>10116</v>
      </c>
      <c r="E3116" s="295" t="s">
        <v>10117</v>
      </c>
      <c r="F3116" s="295" t="s">
        <v>10118</v>
      </c>
      <c r="G3116" s="295" t="s">
        <v>1676</v>
      </c>
      <c r="H3116" s="295" t="s">
        <v>1589</v>
      </c>
      <c r="I3116" s="295" t="s">
        <v>1714</v>
      </c>
      <c r="J3116" s="295" t="s">
        <v>353</v>
      </c>
      <c r="K3116" s="295" t="s">
        <v>1603</v>
      </c>
      <c r="L3116" s="287">
        <v>5</v>
      </c>
      <c r="M3116" s="295" t="s">
        <v>171</v>
      </c>
    </row>
    <row r="3117" spans="1:13" ht="15" customHeight="1" x14ac:dyDescent="0.25">
      <c r="A3117" s="295" t="s">
        <v>10119</v>
      </c>
      <c r="B3117" s="295" t="s">
        <v>10119</v>
      </c>
      <c r="C3117" s="295" t="s">
        <v>10120</v>
      </c>
      <c r="D3117" s="295" t="s">
        <v>10120</v>
      </c>
      <c r="E3117" s="295" t="s">
        <v>10117</v>
      </c>
      <c r="F3117" s="295" t="s">
        <v>10118</v>
      </c>
      <c r="G3117" s="295" t="s">
        <v>1738</v>
      </c>
      <c r="H3117" s="295" t="s">
        <v>1589</v>
      </c>
      <c r="I3117" s="295" t="s">
        <v>1714</v>
      </c>
      <c r="J3117" s="295" t="s">
        <v>353</v>
      </c>
      <c r="K3117" s="295" t="s">
        <v>1603</v>
      </c>
      <c r="L3117" s="286">
        <v>5</v>
      </c>
      <c r="M3117" s="295" t="s">
        <v>171</v>
      </c>
    </row>
    <row r="3118" spans="1:13" ht="15" customHeight="1" x14ac:dyDescent="0.25">
      <c r="A3118" s="295" t="s">
        <v>10122</v>
      </c>
      <c r="B3118" s="295" t="s">
        <v>10122</v>
      </c>
      <c r="C3118" s="295" t="s">
        <v>893</v>
      </c>
      <c r="D3118" s="295" t="s">
        <v>893</v>
      </c>
      <c r="E3118" s="295" t="s">
        <v>10123</v>
      </c>
      <c r="F3118" s="295" t="s">
        <v>10124</v>
      </c>
      <c r="G3118" s="295" t="s">
        <v>1594</v>
      </c>
      <c r="H3118" s="295" t="s">
        <v>1589</v>
      </c>
      <c r="I3118" s="295" t="s">
        <v>1714</v>
      </c>
      <c r="J3118" s="295" t="s">
        <v>353</v>
      </c>
      <c r="L3118" s="286">
        <v>5</v>
      </c>
      <c r="M3118" s="295" t="s">
        <v>171</v>
      </c>
    </row>
    <row r="3119" spans="1:13" ht="15" customHeight="1" x14ac:dyDescent="0.25">
      <c r="A3119" s="295" t="s">
        <v>896</v>
      </c>
      <c r="B3119" s="295" t="s">
        <v>896</v>
      </c>
      <c r="C3119" s="295" t="s">
        <v>897</v>
      </c>
      <c r="D3119" s="295" t="s">
        <v>897</v>
      </c>
      <c r="E3119" s="295" t="s">
        <v>10117</v>
      </c>
      <c r="F3119" s="295" t="s">
        <v>10126</v>
      </c>
      <c r="G3119" s="295" t="s">
        <v>168</v>
      </c>
      <c r="H3119" s="295" t="s">
        <v>1589</v>
      </c>
      <c r="I3119" s="295" t="s">
        <v>1714</v>
      </c>
      <c r="J3119" s="295" t="s">
        <v>353</v>
      </c>
      <c r="K3119" s="295" t="s">
        <v>1603</v>
      </c>
      <c r="L3119" s="286">
        <v>7</v>
      </c>
      <c r="M3119" s="295" t="s">
        <v>171</v>
      </c>
    </row>
    <row r="3120" spans="1:13" ht="15" customHeight="1" x14ac:dyDescent="0.25">
      <c r="A3120" s="295" t="s">
        <v>10128</v>
      </c>
      <c r="B3120" s="295" t="s">
        <v>10128</v>
      </c>
      <c r="C3120" s="295" t="s">
        <v>10129</v>
      </c>
      <c r="D3120" s="295" t="s">
        <v>10129</v>
      </c>
      <c r="E3120" s="295" t="s">
        <v>10130</v>
      </c>
      <c r="F3120" s="295" t="s">
        <v>10131</v>
      </c>
      <c r="G3120" s="295" t="s">
        <v>168</v>
      </c>
      <c r="H3120" s="295" t="s">
        <v>1589</v>
      </c>
      <c r="I3120" s="295" t="s">
        <v>1714</v>
      </c>
      <c r="J3120" s="295" t="s">
        <v>353</v>
      </c>
      <c r="K3120" s="295" t="s">
        <v>1603</v>
      </c>
      <c r="L3120" s="286">
        <v>9</v>
      </c>
      <c r="M3120" s="295" t="s">
        <v>171</v>
      </c>
    </row>
    <row r="3121" spans="1:13" ht="15" customHeight="1" x14ac:dyDescent="0.25">
      <c r="A3121" s="295" t="s">
        <v>10133</v>
      </c>
      <c r="B3121" s="295" t="s">
        <v>10133</v>
      </c>
      <c r="C3121" s="295" t="s">
        <v>10134</v>
      </c>
      <c r="D3121" s="295" t="s">
        <v>10134</v>
      </c>
      <c r="E3121" s="295" t="s">
        <v>2378</v>
      </c>
      <c r="F3121" s="295" t="s">
        <v>10135</v>
      </c>
      <c r="G3121" s="295" t="s">
        <v>168</v>
      </c>
      <c r="H3121" s="295" t="s">
        <v>1589</v>
      </c>
      <c r="I3121" s="295" t="s">
        <v>1714</v>
      </c>
      <c r="J3121" s="295" t="s">
        <v>355</v>
      </c>
      <c r="K3121" s="295" t="s">
        <v>1603</v>
      </c>
      <c r="L3121" s="286">
        <v>10</v>
      </c>
      <c r="M3121" s="295" t="s">
        <v>171</v>
      </c>
    </row>
    <row r="3122" spans="1:13" ht="15" customHeight="1" x14ac:dyDescent="0.25">
      <c r="A3122" s="295" t="s">
        <v>10136</v>
      </c>
      <c r="B3122" s="295" t="s">
        <v>10136</v>
      </c>
      <c r="C3122" s="295" t="s">
        <v>10137</v>
      </c>
      <c r="D3122" s="295" t="s">
        <v>10137</v>
      </c>
      <c r="E3122" s="295" t="s">
        <v>10138</v>
      </c>
      <c r="F3122" s="295" t="s">
        <v>10139</v>
      </c>
      <c r="G3122" s="295" t="s">
        <v>168</v>
      </c>
      <c r="H3122" s="295" t="s">
        <v>1589</v>
      </c>
      <c r="I3122" s="295" t="s">
        <v>1714</v>
      </c>
      <c r="J3122" s="295" t="s">
        <v>355</v>
      </c>
      <c r="K3122" s="295" t="s">
        <v>1603</v>
      </c>
      <c r="L3122" s="286">
        <v>9</v>
      </c>
      <c r="M3122" s="295" t="s">
        <v>171</v>
      </c>
    </row>
    <row r="3123" spans="1:13" ht="15" customHeight="1" x14ac:dyDescent="0.25">
      <c r="A3123" s="295" t="s">
        <v>10140</v>
      </c>
      <c r="B3123" s="295" t="s">
        <v>10136</v>
      </c>
      <c r="C3123" s="295" t="s">
        <v>10142</v>
      </c>
      <c r="D3123" s="295" t="s">
        <v>10137</v>
      </c>
      <c r="E3123" s="295" t="s">
        <v>3479</v>
      </c>
      <c r="F3123" s="295" t="s">
        <v>10139</v>
      </c>
      <c r="G3123" s="295" t="s">
        <v>168</v>
      </c>
      <c r="H3123" s="295" t="s">
        <v>1632</v>
      </c>
      <c r="I3123" s="295" t="s">
        <v>1714</v>
      </c>
      <c r="J3123" s="295" t="s">
        <v>355</v>
      </c>
      <c r="K3123" s="295" t="s">
        <v>1603</v>
      </c>
      <c r="L3123" s="286">
        <v>9</v>
      </c>
      <c r="M3123" s="295" t="s">
        <v>171</v>
      </c>
    </row>
    <row r="3124" spans="1:13" ht="15" customHeight="1" x14ac:dyDescent="0.25">
      <c r="A3124" s="295" t="s">
        <v>10141</v>
      </c>
      <c r="B3124" s="295" t="s">
        <v>10136</v>
      </c>
      <c r="C3124" s="295" t="s">
        <v>10143</v>
      </c>
      <c r="D3124" s="295" t="s">
        <v>10137</v>
      </c>
      <c r="E3124" s="295" t="s">
        <v>10144</v>
      </c>
      <c r="F3124" s="295" t="s">
        <v>10139</v>
      </c>
      <c r="G3124" s="295" t="s">
        <v>1678</v>
      </c>
      <c r="H3124" s="295" t="s">
        <v>1632</v>
      </c>
      <c r="I3124" s="295" t="s">
        <v>1714</v>
      </c>
      <c r="J3124" s="295" t="s">
        <v>355</v>
      </c>
      <c r="K3124" s="295" t="s">
        <v>1603</v>
      </c>
      <c r="L3124" s="287">
        <v>9</v>
      </c>
      <c r="M3124" s="295" t="s">
        <v>171</v>
      </c>
    </row>
    <row r="3125" spans="1:13" ht="15" customHeight="1" x14ac:dyDescent="0.25">
      <c r="A3125" s="295" t="s">
        <v>10145</v>
      </c>
      <c r="B3125" s="295" t="s">
        <v>10145</v>
      </c>
      <c r="C3125" s="295" t="s">
        <v>10146</v>
      </c>
      <c r="D3125" s="295" t="s">
        <v>10146</v>
      </c>
      <c r="E3125" s="295" t="s">
        <v>10147</v>
      </c>
      <c r="F3125" s="295" t="s">
        <v>10148</v>
      </c>
      <c r="G3125" s="295" t="s">
        <v>1594</v>
      </c>
      <c r="H3125" s="295" t="s">
        <v>1589</v>
      </c>
      <c r="I3125" s="295" t="s">
        <v>1714</v>
      </c>
      <c r="J3125" s="295" t="s">
        <v>355</v>
      </c>
      <c r="L3125" s="286">
        <v>9</v>
      </c>
      <c r="M3125" s="295" t="s">
        <v>171</v>
      </c>
    </row>
    <row r="3126" spans="1:13" ht="15" customHeight="1" x14ac:dyDescent="0.25">
      <c r="A3126" s="295" t="s">
        <v>10149</v>
      </c>
      <c r="B3126" s="295" t="s">
        <v>10149</v>
      </c>
      <c r="C3126" s="295" t="s">
        <v>10150</v>
      </c>
      <c r="D3126" s="295" t="s">
        <v>10150</v>
      </c>
      <c r="E3126" s="295" t="s">
        <v>1880</v>
      </c>
      <c r="F3126" s="295" t="s">
        <v>10151</v>
      </c>
      <c r="G3126" s="295" t="s">
        <v>168</v>
      </c>
      <c r="H3126" s="295" t="s">
        <v>1589</v>
      </c>
      <c r="I3126" s="295" t="s">
        <v>1714</v>
      </c>
      <c r="J3126" s="295" t="s">
        <v>355</v>
      </c>
      <c r="K3126" s="295" t="s">
        <v>1603</v>
      </c>
      <c r="L3126" s="286">
        <v>8</v>
      </c>
      <c r="M3126" s="295" t="s">
        <v>171</v>
      </c>
    </row>
    <row r="3127" spans="1:13" ht="15" customHeight="1" x14ac:dyDescent="0.25">
      <c r="A3127" s="295" t="s">
        <v>10152</v>
      </c>
      <c r="B3127" s="295" t="s">
        <v>10152</v>
      </c>
      <c r="C3127" s="295" t="s">
        <v>10153</v>
      </c>
      <c r="D3127" s="295" t="s">
        <v>10153</v>
      </c>
      <c r="E3127" s="295" t="s">
        <v>10154</v>
      </c>
      <c r="F3127" s="295" t="s">
        <v>10155</v>
      </c>
      <c r="G3127" s="295" t="s">
        <v>1676</v>
      </c>
      <c r="H3127" s="295" t="s">
        <v>1589</v>
      </c>
      <c r="I3127" s="295" t="s">
        <v>1598</v>
      </c>
      <c r="J3127" s="295" t="s">
        <v>226</v>
      </c>
      <c r="K3127" s="295" t="s">
        <v>1325</v>
      </c>
      <c r="L3127" s="286">
        <v>8</v>
      </c>
      <c r="M3127" s="295" t="s">
        <v>171</v>
      </c>
    </row>
    <row r="3128" spans="1:13" ht="15" customHeight="1" x14ac:dyDescent="0.25">
      <c r="A3128" s="295" t="s">
        <v>10157</v>
      </c>
      <c r="B3128" s="295" t="s">
        <v>10157</v>
      </c>
      <c r="C3128" s="295" t="s">
        <v>10158</v>
      </c>
      <c r="D3128" s="295" t="s">
        <v>10158</v>
      </c>
      <c r="E3128" s="295" t="s">
        <v>10154</v>
      </c>
      <c r="F3128" s="295" t="s">
        <v>10155</v>
      </c>
      <c r="G3128" s="295" t="s">
        <v>1678</v>
      </c>
      <c r="H3128" s="295" t="s">
        <v>1589</v>
      </c>
      <c r="I3128" s="295" t="s">
        <v>1598</v>
      </c>
      <c r="J3128" s="295" t="s">
        <v>226</v>
      </c>
      <c r="K3128" s="295" t="s">
        <v>1325</v>
      </c>
      <c r="L3128" s="287">
        <v>8</v>
      </c>
      <c r="M3128" s="295" t="s">
        <v>171</v>
      </c>
    </row>
    <row r="3129" spans="1:13" ht="15" customHeight="1" x14ac:dyDescent="0.25">
      <c r="A3129" s="295" t="s">
        <v>10159</v>
      </c>
      <c r="B3129" s="295" t="s">
        <v>10159</v>
      </c>
      <c r="C3129" s="295" t="s">
        <v>10160</v>
      </c>
      <c r="D3129" s="295" t="s">
        <v>10160</v>
      </c>
      <c r="E3129" s="295" t="s">
        <v>10161</v>
      </c>
      <c r="F3129" s="295" t="s">
        <v>10162</v>
      </c>
      <c r="G3129" s="295" t="s">
        <v>1678</v>
      </c>
      <c r="H3129" s="295" t="s">
        <v>1589</v>
      </c>
      <c r="I3129" s="295" t="s">
        <v>1598</v>
      </c>
      <c r="J3129" s="295" t="s">
        <v>226</v>
      </c>
      <c r="K3129" s="295" t="s">
        <v>1325</v>
      </c>
      <c r="L3129" s="286">
        <v>8</v>
      </c>
      <c r="M3129" s="295" t="s">
        <v>171</v>
      </c>
    </row>
    <row r="3130" spans="1:13" ht="15" customHeight="1" x14ac:dyDescent="0.25">
      <c r="A3130" s="295" t="s">
        <v>10164</v>
      </c>
      <c r="B3130" s="295" t="s">
        <v>10164</v>
      </c>
      <c r="C3130" s="295" t="s">
        <v>10165</v>
      </c>
      <c r="D3130" s="295" t="s">
        <v>10165</v>
      </c>
      <c r="E3130" s="295" t="s">
        <v>3932</v>
      </c>
      <c r="F3130" s="295" t="s">
        <v>10166</v>
      </c>
      <c r="G3130" s="295" t="s">
        <v>168</v>
      </c>
      <c r="H3130" s="295" t="s">
        <v>1589</v>
      </c>
      <c r="I3130" s="295" t="s">
        <v>1598</v>
      </c>
      <c r="J3130" s="295" t="s">
        <v>226</v>
      </c>
      <c r="K3130" s="295" t="s">
        <v>1325</v>
      </c>
      <c r="L3130" s="286">
        <v>0</v>
      </c>
      <c r="M3130" s="295" t="s">
        <v>16372</v>
      </c>
    </row>
    <row r="3131" spans="1:13" ht="15" customHeight="1" x14ac:dyDescent="0.25">
      <c r="A3131" s="295" t="s">
        <v>10167</v>
      </c>
      <c r="B3131" s="295" t="s">
        <v>10167</v>
      </c>
      <c r="C3131" s="295" t="s">
        <v>10168</v>
      </c>
      <c r="D3131" s="295" t="s">
        <v>10168</v>
      </c>
      <c r="E3131" s="295" t="s">
        <v>1587</v>
      </c>
      <c r="F3131" s="295" t="s">
        <v>10169</v>
      </c>
      <c r="G3131" s="295" t="s">
        <v>168</v>
      </c>
      <c r="H3131" s="295" t="s">
        <v>1589</v>
      </c>
      <c r="I3131" s="295" t="s">
        <v>1598</v>
      </c>
      <c r="J3131" s="295" t="s">
        <v>226</v>
      </c>
      <c r="K3131" s="295" t="s">
        <v>1325</v>
      </c>
      <c r="L3131" s="286">
        <v>4</v>
      </c>
      <c r="M3131" s="295" t="s">
        <v>171</v>
      </c>
    </row>
    <row r="3132" spans="1:13" ht="15" customHeight="1" x14ac:dyDescent="0.25">
      <c r="A3132" s="295" t="s">
        <v>10171</v>
      </c>
      <c r="B3132" s="295" t="s">
        <v>10171</v>
      </c>
      <c r="C3132" s="295" t="s">
        <v>10172</v>
      </c>
      <c r="D3132" s="295" t="s">
        <v>10172</v>
      </c>
      <c r="E3132" s="295" t="s">
        <v>10173</v>
      </c>
      <c r="F3132" s="295" t="s">
        <v>10174</v>
      </c>
      <c r="G3132" s="295" t="s">
        <v>1678</v>
      </c>
      <c r="H3132" s="295" t="s">
        <v>1589</v>
      </c>
      <c r="I3132" s="295" t="s">
        <v>1598</v>
      </c>
      <c r="J3132" s="295" t="s">
        <v>226</v>
      </c>
      <c r="K3132" s="295" t="s">
        <v>1325</v>
      </c>
      <c r="L3132" s="286">
        <v>0</v>
      </c>
      <c r="M3132" s="295" t="s">
        <v>16372</v>
      </c>
    </row>
    <row r="3133" spans="1:13" ht="15" customHeight="1" x14ac:dyDescent="0.25">
      <c r="A3133" s="295" t="s">
        <v>10176</v>
      </c>
      <c r="B3133" s="295" t="s">
        <v>10176</v>
      </c>
      <c r="C3133" s="295" t="s">
        <v>10177</v>
      </c>
      <c r="D3133" s="295" t="s">
        <v>10177</v>
      </c>
      <c r="E3133" s="295" t="s">
        <v>10178</v>
      </c>
      <c r="F3133" s="295" t="s">
        <v>10179</v>
      </c>
      <c r="G3133" s="295" t="s">
        <v>168</v>
      </c>
      <c r="H3133" s="295" t="s">
        <v>1589</v>
      </c>
      <c r="I3133" s="295" t="s">
        <v>1598</v>
      </c>
      <c r="J3133" s="295" t="s">
        <v>226</v>
      </c>
      <c r="K3133" s="295" t="s">
        <v>1325</v>
      </c>
      <c r="L3133" s="286">
        <v>0</v>
      </c>
      <c r="M3133" s="295" t="s">
        <v>16372</v>
      </c>
    </row>
    <row r="3134" spans="1:13" ht="15" customHeight="1" x14ac:dyDescent="0.25">
      <c r="A3134" s="295" t="s">
        <v>10180</v>
      </c>
      <c r="B3134" s="295" t="s">
        <v>10181</v>
      </c>
      <c r="C3134" s="295" t="s">
        <v>10182</v>
      </c>
      <c r="D3134" s="295" t="s">
        <v>10183</v>
      </c>
      <c r="E3134" s="295" t="s">
        <v>1592</v>
      </c>
      <c r="F3134" s="295" t="s">
        <v>10184</v>
      </c>
      <c r="G3134" s="295" t="s">
        <v>168</v>
      </c>
      <c r="H3134" s="295" t="s">
        <v>1632</v>
      </c>
      <c r="I3134" s="295" t="s">
        <v>1598</v>
      </c>
      <c r="J3134" s="295" t="s">
        <v>226</v>
      </c>
      <c r="K3134" s="295" t="s">
        <v>1325</v>
      </c>
      <c r="L3134" s="286">
        <v>0</v>
      </c>
      <c r="M3134" s="295" t="s">
        <v>16372</v>
      </c>
    </row>
    <row r="3135" spans="1:13" ht="15" customHeight="1" x14ac:dyDescent="0.25">
      <c r="A3135" s="295" t="s">
        <v>10185</v>
      </c>
      <c r="B3135" s="295" t="s">
        <v>10185</v>
      </c>
      <c r="C3135" s="295" t="s">
        <v>10186</v>
      </c>
      <c r="D3135" s="295" t="s">
        <v>10186</v>
      </c>
      <c r="E3135" s="295" t="s">
        <v>1592</v>
      </c>
      <c r="F3135" s="295" t="s">
        <v>10187</v>
      </c>
      <c r="G3135" s="295" t="s">
        <v>1594</v>
      </c>
      <c r="H3135" s="295" t="s">
        <v>1589</v>
      </c>
      <c r="I3135" s="295" t="s">
        <v>1598</v>
      </c>
      <c r="J3135" s="295" t="s">
        <v>226</v>
      </c>
      <c r="L3135" s="286">
        <v>0</v>
      </c>
      <c r="M3135" s="295" t="s">
        <v>16372</v>
      </c>
    </row>
    <row r="3136" spans="1:13" ht="15" customHeight="1" x14ac:dyDescent="0.25">
      <c r="A3136" s="295" t="s">
        <v>10181</v>
      </c>
      <c r="B3136" s="295" t="s">
        <v>10181</v>
      </c>
      <c r="C3136" s="295" t="s">
        <v>10183</v>
      </c>
      <c r="D3136" s="295" t="s">
        <v>10183</v>
      </c>
      <c r="E3136" s="295" t="s">
        <v>1587</v>
      </c>
      <c r="F3136" s="295" t="s">
        <v>10188</v>
      </c>
      <c r="G3136" s="295" t="s">
        <v>168</v>
      </c>
      <c r="H3136" s="295" t="s">
        <v>1589</v>
      </c>
      <c r="I3136" s="295" t="s">
        <v>1598</v>
      </c>
      <c r="J3136" s="295" t="s">
        <v>226</v>
      </c>
      <c r="K3136" s="295" t="s">
        <v>1325</v>
      </c>
      <c r="L3136" s="286">
        <v>0</v>
      </c>
      <c r="M3136" s="295" t="s">
        <v>16372</v>
      </c>
    </row>
    <row r="3137" spans="1:13" ht="15" customHeight="1" x14ac:dyDescent="0.25">
      <c r="A3137" s="295" t="s">
        <v>10190</v>
      </c>
      <c r="B3137" s="295" t="s">
        <v>10190</v>
      </c>
      <c r="C3137" s="295" t="s">
        <v>10191</v>
      </c>
      <c r="D3137" s="295" t="s">
        <v>10191</v>
      </c>
      <c r="E3137" s="295" t="s">
        <v>10192</v>
      </c>
      <c r="F3137" s="295" t="s">
        <v>10193</v>
      </c>
      <c r="G3137" s="295" t="s">
        <v>168</v>
      </c>
      <c r="H3137" s="295" t="s">
        <v>1589</v>
      </c>
      <c r="I3137" s="295" t="s">
        <v>1598</v>
      </c>
      <c r="J3137" s="295" t="s">
        <v>226</v>
      </c>
      <c r="K3137" s="295" t="s">
        <v>1230</v>
      </c>
      <c r="L3137" s="286">
        <v>0</v>
      </c>
      <c r="M3137" s="295" t="s">
        <v>16372</v>
      </c>
    </row>
    <row r="3138" spans="1:13" ht="15" customHeight="1" x14ac:dyDescent="0.25">
      <c r="A3138" s="295" t="s">
        <v>10194</v>
      </c>
      <c r="B3138" s="295" t="s">
        <v>10194</v>
      </c>
      <c r="C3138" s="295" t="s">
        <v>10195</v>
      </c>
      <c r="D3138" s="295" t="s">
        <v>10195</v>
      </c>
      <c r="E3138" s="295" t="s">
        <v>10196</v>
      </c>
      <c r="F3138" s="295" t="s">
        <v>10197</v>
      </c>
      <c r="G3138" s="295" t="s">
        <v>168</v>
      </c>
      <c r="H3138" s="295" t="s">
        <v>1589</v>
      </c>
      <c r="I3138" s="295" t="s">
        <v>1598</v>
      </c>
      <c r="J3138" s="295" t="s">
        <v>226</v>
      </c>
      <c r="K3138" s="295" t="s">
        <v>1325</v>
      </c>
      <c r="L3138" s="286">
        <v>0</v>
      </c>
      <c r="M3138" s="295" t="s">
        <v>16372</v>
      </c>
    </row>
    <row r="3139" spans="1:13" ht="15" customHeight="1" x14ac:dyDescent="0.25">
      <c r="A3139" s="295" t="s">
        <v>10198</v>
      </c>
      <c r="B3139" s="295" t="s">
        <v>10198</v>
      </c>
      <c r="C3139" s="295" t="s">
        <v>10199</v>
      </c>
      <c r="D3139" s="295" t="s">
        <v>10199</v>
      </c>
      <c r="E3139" s="295" t="s">
        <v>1606</v>
      </c>
      <c r="F3139" s="295" t="s">
        <v>10200</v>
      </c>
      <c r="G3139" s="295" t="s">
        <v>168</v>
      </c>
      <c r="H3139" s="295" t="s">
        <v>1589</v>
      </c>
      <c r="I3139" s="295" t="s">
        <v>1598</v>
      </c>
      <c r="J3139" s="295" t="s">
        <v>1231</v>
      </c>
      <c r="K3139" s="295" t="s">
        <v>1603</v>
      </c>
      <c r="L3139" s="286">
        <v>0</v>
      </c>
      <c r="M3139" s="295" t="s">
        <v>16372</v>
      </c>
    </row>
    <row r="3140" spans="1:13" ht="15" customHeight="1" x14ac:dyDescent="0.25">
      <c r="A3140" s="295" t="s">
        <v>10201</v>
      </c>
      <c r="B3140" s="295" t="s">
        <v>10201</v>
      </c>
      <c r="C3140" s="295" t="s">
        <v>10202</v>
      </c>
      <c r="D3140" s="295" t="s">
        <v>10202</v>
      </c>
      <c r="E3140" s="295" t="s">
        <v>1606</v>
      </c>
      <c r="F3140" s="295" t="s">
        <v>10203</v>
      </c>
      <c r="G3140" s="295" t="s">
        <v>168</v>
      </c>
      <c r="H3140" s="295" t="s">
        <v>1589</v>
      </c>
      <c r="I3140" s="295" t="s">
        <v>1598</v>
      </c>
      <c r="J3140" s="295" t="s">
        <v>1231</v>
      </c>
      <c r="K3140" s="295" t="s">
        <v>1603</v>
      </c>
      <c r="L3140" s="286">
        <v>0</v>
      </c>
      <c r="M3140" s="295" t="s">
        <v>16372</v>
      </c>
    </row>
    <row r="3141" spans="1:13" ht="15" customHeight="1" x14ac:dyDescent="0.25">
      <c r="A3141" s="295" t="s">
        <v>10204</v>
      </c>
      <c r="B3141" s="295" t="s">
        <v>10204</v>
      </c>
      <c r="C3141" s="295" t="s">
        <v>892</v>
      </c>
      <c r="D3141" s="295" t="s">
        <v>892</v>
      </c>
      <c r="E3141" s="295" t="s">
        <v>1860</v>
      </c>
      <c r="F3141" s="295" t="s">
        <v>10205</v>
      </c>
      <c r="G3141" s="295" t="s">
        <v>168</v>
      </c>
      <c r="H3141" s="295" t="s">
        <v>1589</v>
      </c>
      <c r="I3141" s="295" t="s">
        <v>1598</v>
      </c>
      <c r="J3141" s="295" t="s">
        <v>1231</v>
      </c>
      <c r="K3141" s="295" t="s">
        <v>1603</v>
      </c>
      <c r="L3141" s="286">
        <v>0</v>
      </c>
      <c r="M3141" s="295" t="s">
        <v>16372</v>
      </c>
    </row>
    <row r="3142" spans="1:13" ht="15" customHeight="1" x14ac:dyDescent="0.25">
      <c r="A3142" s="295" t="s">
        <v>10206</v>
      </c>
      <c r="B3142" s="295" t="s">
        <v>10206</v>
      </c>
      <c r="C3142" s="295" t="s">
        <v>10207</v>
      </c>
      <c r="D3142" s="295" t="s">
        <v>10207</v>
      </c>
      <c r="E3142" s="295" t="s">
        <v>1606</v>
      </c>
      <c r="F3142" s="295" t="s">
        <v>10208</v>
      </c>
      <c r="G3142" s="295" t="s">
        <v>168</v>
      </c>
      <c r="H3142" s="295" t="s">
        <v>1589</v>
      </c>
      <c r="I3142" s="295" t="s">
        <v>1598</v>
      </c>
      <c r="J3142" s="295" t="s">
        <v>1231</v>
      </c>
      <c r="K3142" s="295" t="s">
        <v>1603</v>
      </c>
      <c r="L3142" s="286">
        <v>0</v>
      </c>
      <c r="M3142" s="295" t="s">
        <v>16372</v>
      </c>
    </row>
    <row r="3143" spans="1:13" ht="15" customHeight="1" x14ac:dyDescent="0.25">
      <c r="A3143" s="295" t="s">
        <v>10209</v>
      </c>
      <c r="B3143" s="295" t="s">
        <v>10209</v>
      </c>
      <c r="C3143" s="295" t="s">
        <v>10210</v>
      </c>
      <c r="D3143" s="295" t="s">
        <v>10210</v>
      </c>
      <c r="E3143" s="295" t="s">
        <v>1606</v>
      </c>
      <c r="F3143" s="295" t="s">
        <v>10211</v>
      </c>
      <c r="G3143" s="295" t="s">
        <v>1594</v>
      </c>
      <c r="H3143" s="295" t="s">
        <v>1589</v>
      </c>
      <c r="I3143" s="295" t="s">
        <v>1598</v>
      </c>
      <c r="J3143" s="295" t="s">
        <v>1231</v>
      </c>
      <c r="L3143" s="286">
        <v>0</v>
      </c>
      <c r="M3143" s="295" t="s">
        <v>16372</v>
      </c>
    </row>
    <row r="3144" spans="1:13" ht="15" customHeight="1" x14ac:dyDescent="0.25">
      <c r="A3144" s="295" t="s">
        <v>10212</v>
      </c>
      <c r="B3144" s="295" t="s">
        <v>10212</v>
      </c>
      <c r="C3144" s="295" t="s">
        <v>10213</v>
      </c>
      <c r="D3144" s="295" t="s">
        <v>10213</v>
      </c>
      <c r="E3144" s="295" t="s">
        <v>1606</v>
      </c>
      <c r="F3144" s="295" t="s">
        <v>10205</v>
      </c>
      <c r="G3144" s="295" t="s">
        <v>168</v>
      </c>
      <c r="H3144" s="295" t="s">
        <v>1589</v>
      </c>
      <c r="I3144" s="295" t="s">
        <v>1598</v>
      </c>
      <c r="J3144" s="295" t="s">
        <v>1231</v>
      </c>
      <c r="K3144" s="295" t="s">
        <v>1603</v>
      </c>
      <c r="L3144" s="286">
        <v>0</v>
      </c>
      <c r="M3144" s="295" t="s">
        <v>16372</v>
      </c>
    </row>
    <row r="3145" spans="1:13" ht="15" customHeight="1" x14ac:dyDescent="0.25">
      <c r="A3145" s="295" t="s">
        <v>10214</v>
      </c>
      <c r="B3145" s="295" t="s">
        <v>10214</v>
      </c>
      <c r="C3145" s="295" t="s">
        <v>10215</v>
      </c>
      <c r="D3145" s="295" t="s">
        <v>10215</v>
      </c>
      <c r="E3145" s="295" t="s">
        <v>1606</v>
      </c>
      <c r="F3145" s="295" t="s">
        <v>10216</v>
      </c>
      <c r="G3145" s="295" t="s">
        <v>168</v>
      </c>
      <c r="H3145" s="295" t="s">
        <v>1589</v>
      </c>
      <c r="I3145" s="295" t="s">
        <v>1598</v>
      </c>
      <c r="J3145" s="295" t="s">
        <v>1231</v>
      </c>
      <c r="K3145" s="295" t="s">
        <v>1603</v>
      </c>
      <c r="L3145" s="286">
        <v>0</v>
      </c>
      <c r="M3145" s="295" t="s">
        <v>16372</v>
      </c>
    </row>
    <row r="3146" spans="1:13" ht="15" customHeight="1" x14ac:dyDescent="0.25">
      <c r="A3146" s="295" t="s">
        <v>10217</v>
      </c>
      <c r="B3146" s="295" t="s">
        <v>10217</v>
      </c>
      <c r="C3146" s="295" t="s">
        <v>10218</v>
      </c>
      <c r="D3146" s="295" t="s">
        <v>10218</v>
      </c>
      <c r="E3146" s="295" t="s">
        <v>1606</v>
      </c>
      <c r="F3146" s="295" t="s">
        <v>3289</v>
      </c>
      <c r="G3146" s="295" t="s">
        <v>1594</v>
      </c>
      <c r="H3146" s="295" t="s">
        <v>1589</v>
      </c>
      <c r="I3146" s="295" t="s">
        <v>1598</v>
      </c>
      <c r="J3146" s="295" t="s">
        <v>188</v>
      </c>
      <c r="L3146" s="286">
        <v>0</v>
      </c>
      <c r="M3146" s="295" t="s">
        <v>16372</v>
      </c>
    </row>
    <row r="3147" spans="1:13" ht="15" customHeight="1" x14ac:dyDescent="0.25">
      <c r="A3147" s="295" t="s">
        <v>10219</v>
      </c>
      <c r="B3147" s="295" t="s">
        <v>10219</v>
      </c>
      <c r="C3147" s="295" t="s">
        <v>10220</v>
      </c>
      <c r="D3147" s="295" t="s">
        <v>10220</v>
      </c>
      <c r="E3147" s="295" t="s">
        <v>1606</v>
      </c>
      <c r="F3147" s="295" t="s">
        <v>10221</v>
      </c>
      <c r="G3147" s="295" t="s">
        <v>168</v>
      </c>
      <c r="H3147" s="295" t="s">
        <v>1589</v>
      </c>
      <c r="I3147" s="295" t="s">
        <v>1598</v>
      </c>
      <c r="J3147" s="295" t="s">
        <v>188</v>
      </c>
      <c r="K3147" s="295" t="s">
        <v>1603</v>
      </c>
      <c r="L3147" s="286">
        <v>0</v>
      </c>
      <c r="M3147" s="295" t="s">
        <v>16372</v>
      </c>
    </row>
    <row r="3148" spans="1:13" ht="15" customHeight="1" x14ac:dyDescent="0.25">
      <c r="A3148" s="295" t="s">
        <v>10222</v>
      </c>
      <c r="B3148" s="295" t="s">
        <v>10222</v>
      </c>
      <c r="C3148" s="295" t="s">
        <v>10223</v>
      </c>
      <c r="D3148" s="295" t="s">
        <v>10223</v>
      </c>
      <c r="E3148" s="295" t="s">
        <v>1606</v>
      </c>
      <c r="F3148" s="295" t="s">
        <v>10224</v>
      </c>
      <c r="G3148" s="295" t="s">
        <v>168</v>
      </c>
      <c r="H3148" s="295" t="s">
        <v>1589</v>
      </c>
      <c r="I3148" s="295" t="s">
        <v>1746</v>
      </c>
      <c r="J3148" s="295" t="s">
        <v>899</v>
      </c>
      <c r="K3148" s="295" t="s">
        <v>1603</v>
      </c>
      <c r="L3148" s="286">
        <v>0</v>
      </c>
      <c r="M3148" s="295" t="s">
        <v>16372</v>
      </c>
    </row>
    <row r="3149" spans="1:13" ht="15" customHeight="1" x14ac:dyDescent="0.25">
      <c r="A3149" s="295" t="s">
        <v>10225</v>
      </c>
      <c r="B3149" s="295" t="s">
        <v>10225</v>
      </c>
      <c r="C3149" s="295" t="s">
        <v>10226</v>
      </c>
      <c r="D3149" s="295" t="s">
        <v>10226</v>
      </c>
      <c r="E3149" s="295" t="s">
        <v>1606</v>
      </c>
      <c r="F3149" s="295" t="s">
        <v>10227</v>
      </c>
      <c r="G3149" s="295" t="s">
        <v>1594</v>
      </c>
      <c r="H3149" s="295" t="s">
        <v>1589</v>
      </c>
      <c r="I3149" s="295" t="s">
        <v>1746</v>
      </c>
      <c r="J3149" s="295" t="s">
        <v>899</v>
      </c>
      <c r="L3149" s="286">
        <v>0</v>
      </c>
      <c r="M3149" s="295" t="s">
        <v>16372</v>
      </c>
    </row>
    <row r="3150" spans="1:13" ht="15" customHeight="1" x14ac:dyDescent="0.25">
      <c r="A3150" s="295" t="s">
        <v>10228</v>
      </c>
      <c r="B3150" s="295" t="s">
        <v>10229</v>
      </c>
      <c r="C3150" s="295" t="s">
        <v>10230</v>
      </c>
      <c r="D3150" s="295" t="s">
        <v>10231</v>
      </c>
      <c r="E3150" s="295" t="s">
        <v>10232</v>
      </c>
      <c r="F3150" s="295" t="s">
        <v>10233</v>
      </c>
      <c r="G3150" s="295" t="s">
        <v>168</v>
      </c>
      <c r="H3150" s="295" t="s">
        <v>1632</v>
      </c>
      <c r="I3150" s="295" t="s">
        <v>1598</v>
      </c>
      <c r="J3150" s="295" t="s">
        <v>177</v>
      </c>
      <c r="K3150" s="295" t="s">
        <v>1603</v>
      </c>
      <c r="L3150" s="286">
        <v>0</v>
      </c>
      <c r="M3150" s="295" t="s">
        <v>16372</v>
      </c>
    </row>
    <row r="3151" spans="1:13" ht="15" customHeight="1" x14ac:dyDescent="0.25">
      <c r="A3151" s="295" t="s">
        <v>10234</v>
      </c>
      <c r="B3151" s="295" t="s">
        <v>10234</v>
      </c>
      <c r="C3151" s="295" t="s">
        <v>10235</v>
      </c>
      <c r="D3151" s="295" t="s">
        <v>10235</v>
      </c>
      <c r="E3151" s="295" t="s">
        <v>2238</v>
      </c>
      <c r="F3151" s="295" t="s">
        <v>10236</v>
      </c>
      <c r="G3151" s="295" t="s">
        <v>168</v>
      </c>
      <c r="H3151" s="295" t="s">
        <v>1589</v>
      </c>
      <c r="I3151" s="295" t="s">
        <v>1598</v>
      </c>
      <c r="J3151" s="295" t="s">
        <v>177</v>
      </c>
      <c r="K3151" s="295" t="s">
        <v>1603</v>
      </c>
      <c r="L3151" s="286">
        <v>0</v>
      </c>
      <c r="M3151" s="295" t="s">
        <v>16372</v>
      </c>
    </row>
    <row r="3152" spans="1:13" ht="15" customHeight="1" x14ac:dyDescent="0.25">
      <c r="A3152" s="295" t="s">
        <v>10238</v>
      </c>
      <c r="B3152" s="295" t="s">
        <v>10239</v>
      </c>
      <c r="C3152" s="295" t="s">
        <v>10240</v>
      </c>
      <c r="D3152" s="295" t="s">
        <v>10241</v>
      </c>
      <c r="E3152" s="295" t="s">
        <v>1606</v>
      </c>
      <c r="F3152" s="295" t="s">
        <v>10242</v>
      </c>
      <c r="G3152" s="295" t="s">
        <v>168</v>
      </c>
      <c r="H3152" s="295" t="s">
        <v>1632</v>
      </c>
      <c r="I3152" s="295" t="s">
        <v>1598</v>
      </c>
      <c r="J3152" s="295" t="s">
        <v>177</v>
      </c>
      <c r="K3152" s="295" t="s">
        <v>1603</v>
      </c>
      <c r="L3152" s="286">
        <v>0</v>
      </c>
      <c r="M3152" s="295" t="s">
        <v>16372</v>
      </c>
    </row>
    <row r="3153" spans="1:13" ht="15" customHeight="1" x14ac:dyDescent="0.25">
      <c r="A3153" s="295" t="s">
        <v>10237</v>
      </c>
      <c r="B3153" s="295" t="s">
        <v>10234</v>
      </c>
      <c r="C3153" s="295" t="s">
        <v>10243</v>
      </c>
      <c r="D3153" s="295" t="s">
        <v>10235</v>
      </c>
      <c r="E3153" s="295" t="s">
        <v>10244</v>
      </c>
      <c r="F3153" s="295" t="s">
        <v>10236</v>
      </c>
      <c r="G3153" s="295" t="s">
        <v>168</v>
      </c>
      <c r="H3153" s="295" t="s">
        <v>1632</v>
      </c>
      <c r="I3153" s="295" t="s">
        <v>1598</v>
      </c>
      <c r="J3153" s="295" t="s">
        <v>177</v>
      </c>
      <c r="K3153" s="295" t="s">
        <v>1603</v>
      </c>
      <c r="L3153" s="286">
        <v>0</v>
      </c>
      <c r="M3153" s="295" t="s">
        <v>16372</v>
      </c>
    </row>
    <row r="3154" spans="1:13" ht="15" customHeight="1" x14ac:dyDescent="0.25">
      <c r="A3154" s="295" t="s">
        <v>10229</v>
      </c>
      <c r="B3154" s="295" t="s">
        <v>10229</v>
      </c>
      <c r="C3154" s="295" t="s">
        <v>10231</v>
      </c>
      <c r="D3154" s="295" t="s">
        <v>10231</v>
      </c>
      <c r="E3154" s="295" t="s">
        <v>1606</v>
      </c>
      <c r="F3154" s="295" t="s">
        <v>10245</v>
      </c>
      <c r="G3154" s="295" t="s">
        <v>168</v>
      </c>
      <c r="H3154" s="295" t="s">
        <v>1589</v>
      </c>
      <c r="I3154" s="295" t="s">
        <v>1598</v>
      </c>
      <c r="J3154" s="295" t="s">
        <v>177</v>
      </c>
      <c r="K3154" s="295" t="s">
        <v>1603</v>
      </c>
      <c r="L3154" s="286">
        <v>0</v>
      </c>
      <c r="M3154" s="295" t="s">
        <v>16372</v>
      </c>
    </row>
    <row r="3155" spans="1:13" ht="15" customHeight="1" x14ac:dyDescent="0.25">
      <c r="A3155" s="295" t="s">
        <v>10246</v>
      </c>
      <c r="B3155" s="295" t="s">
        <v>10246</v>
      </c>
      <c r="C3155" s="295" t="s">
        <v>901</v>
      </c>
      <c r="D3155" s="295" t="s">
        <v>901</v>
      </c>
      <c r="E3155" s="295" t="s">
        <v>1606</v>
      </c>
      <c r="F3155" s="295" t="s">
        <v>2400</v>
      </c>
      <c r="G3155" s="295" t="s">
        <v>1594</v>
      </c>
      <c r="H3155" s="295" t="s">
        <v>1589</v>
      </c>
      <c r="I3155" s="295" t="s">
        <v>1598</v>
      </c>
      <c r="J3155" s="295" t="s">
        <v>177</v>
      </c>
      <c r="L3155" s="286">
        <v>0</v>
      </c>
      <c r="M3155" s="295" t="s">
        <v>16372</v>
      </c>
    </row>
    <row r="3156" spans="1:13" ht="15" customHeight="1" x14ac:dyDescent="0.25">
      <c r="A3156" s="295" t="s">
        <v>10247</v>
      </c>
      <c r="B3156" s="295" t="s">
        <v>10247</v>
      </c>
      <c r="C3156" s="295" t="s">
        <v>10248</v>
      </c>
      <c r="D3156" s="295" t="s">
        <v>10248</v>
      </c>
      <c r="E3156" s="295" t="s">
        <v>10249</v>
      </c>
      <c r="F3156" s="295" t="s">
        <v>10250</v>
      </c>
      <c r="G3156" s="295" t="s">
        <v>1594</v>
      </c>
      <c r="H3156" s="295" t="s">
        <v>1589</v>
      </c>
      <c r="I3156" s="295" t="s">
        <v>1746</v>
      </c>
      <c r="J3156" s="295" t="s">
        <v>581</v>
      </c>
      <c r="L3156" s="286">
        <v>7</v>
      </c>
      <c r="M3156" s="295" t="s">
        <v>171</v>
      </c>
    </row>
    <row r="3157" spans="1:13" ht="15" customHeight="1" x14ac:dyDescent="0.25">
      <c r="A3157" s="295" t="s">
        <v>10251</v>
      </c>
      <c r="B3157" s="295" t="s">
        <v>10251</v>
      </c>
      <c r="C3157" s="295" t="s">
        <v>10252</v>
      </c>
      <c r="D3157" s="295" t="s">
        <v>10252</v>
      </c>
      <c r="E3157" s="295" t="s">
        <v>10253</v>
      </c>
      <c r="F3157" s="295" t="s">
        <v>10254</v>
      </c>
      <c r="G3157" s="295" t="s">
        <v>168</v>
      </c>
      <c r="H3157" s="295" t="s">
        <v>1589</v>
      </c>
      <c r="I3157" s="295" t="s">
        <v>1746</v>
      </c>
      <c r="J3157" s="295" t="s">
        <v>581</v>
      </c>
      <c r="K3157" s="295" t="s">
        <v>1603</v>
      </c>
      <c r="L3157" s="286">
        <v>7</v>
      </c>
      <c r="M3157" s="295" t="s">
        <v>171</v>
      </c>
    </row>
    <row r="3158" spans="1:13" ht="15" customHeight="1" x14ac:dyDescent="0.25">
      <c r="A3158" s="295" t="s">
        <v>10255</v>
      </c>
      <c r="B3158" s="295" t="s">
        <v>10255</v>
      </c>
      <c r="C3158" s="295" t="s">
        <v>10256</v>
      </c>
      <c r="D3158" s="295" t="s">
        <v>10256</v>
      </c>
      <c r="E3158" s="295" t="s">
        <v>1630</v>
      </c>
      <c r="F3158" s="295" t="s">
        <v>10257</v>
      </c>
      <c r="G3158" s="295" t="s">
        <v>168</v>
      </c>
      <c r="H3158" s="295" t="s">
        <v>1589</v>
      </c>
      <c r="I3158" s="295" t="s">
        <v>1598</v>
      </c>
      <c r="J3158" s="295" t="s">
        <v>836</v>
      </c>
      <c r="K3158" s="295" t="s">
        <v>1603</v>
      </c>
      <c r="L3158" s="286">
        <v>0</v>
      </c>
      <c r="M3158" s="295" t="s">
        <v>16372</v>
      </c>
    </row>
    <row r="3159" spans="1:13" ht="15" customHeight="1" x14ac:dyDescent="0.25">
      <c r="A3159" s="295" t="s">
        <v>10258</v>
      </c>
      <c r="B3159" s="295" t="s">
        <v>10258</v>
      </c>
      <c r="C3159" s="295" t="s">
        <v>10259</v>
      </c>
      <c r="D3159" s="295" t="s">
        <v>10259</v>
      </c>
      <c r="E3159" s="295" t="s">
        <v>10260</v>
      </c>
      <c r="F3159" s="295" t="s">
        <v>10261</v>
      </c>
      <c r="G3159" s="295" t="s">
        <v>168</v>
      </c>
      <c r="H3159" s="295" t="s">
        <v>1589</v>
      </c>
      <c r="I3159" s="295" t="s">
        <v>1598</v>
      </c>
      <c r="J3159" s="295" t="s">
        <v>836</v>
      </c>
      <c r="K3159" s="295" t="s">
        <v>1603</v>
      </c>
      <c r="L3159" s="286">
        <v>0</v>
      </c>
      <c r="M3159" s="295" t="s">
        <v>16372</v>
      </c>
    </row>
    <row r="3160" spans="1:13" ht="15" customHeight="1" x14ac:dyDescent="0.25">
      <c r="A3160" s="295" t="s">
        <v>10262</v>
      </c>
      <c r="B3160" s="295" t="s">
        <v>10262</v>
      </c>
      <c r="C3160" s="295" t="s">
        <v>10263</v>
      </c>
      <c r="D3160" s="295" t="s">
        <v>10263</v>
      </c>
      <c r="E3160" s="295" t="s">
        <v>3909</v>
      </c>
      <c r="F3160" s="295" t="s">
        <v>10257</v>
      </c>
      <c r="G3160" s="295" t="s">
        <v>1594</v>
      </c>
      <c r="H3160" s="295" t="s">
        <v>1589</v>
      </c>
      <c r="I3160" s="295" t="s">
        <v>1598</v>
      </c>
      <c r="J3160" s="295" t="s">
        <v>836</v>
      </c>
      <c r="L3160" s="286">
        <v>0</v>
      </c>
      <c r="M3160" s="295" t="s">
        <v>16372</v>
      </c>
    </row>
    <row r="3161" spans="1:13" ht="15" customHeight="1" x14ac:dyDescent="0.25">
      <c r="A3161" s="295" t="s">
        <v>10264</v>
      </c>
      <c r="B3161" s="295" t="s">
        <v>10264</v>
      </c>
      <c r="C3161" s="298" t="s">
        <v>10265</v>
      </c>
      <c r="D3161" s="298" t="s">
        <v>10265</v>
      </c>
      <c r="E3161" s="295" t="s">
        <v>10266</v>
      </c>
      <c r="F3161" s="295" t="s">
        <v>10267</v>
      </c>
      <c r="G3161" s="295" t="s">
        <v>1676</v>
      </c>
      <c r="H3161" s="295" t="s">
        <v>1589</v>
      </c>
      <c r="I3161" s="295" t="s">
        <v>1598</v>
      </c>
      <c r="J3161" s="295" t="s">
        <v>836</v>
      </c>
      <c r="K3161" s="295" t="s">
        <v>1603</v>
      </c>
      <c r="L3161" s="286">
        <v>5</v>
      </c>
      <c r="M3161" s="295" t="s">
        <v>171</v>
      </c>
    </row>
    <row r="3162" spans="1:13" ht="15" customHeight="1" x14ac:dyDescent="0.25">
      <c r="A3162" s="295" t="s">
        <v>10268</v>
      </c>
      <c r="B3162" s="295" t="s">
        <v>10268</v>
      </c>
      <c r="C3162" s="298" t="s">
        <v>10269</v>
      </c>
      <c r="D3162" s="298" t="s">
        <v>10269</v>
      </c>
      <c r="E3162" s="295" t="s">
        <v>10266</v>
      </c>
      <c r="F3162" s="295" t="s">
        <v>10267</v>
      </c>
      <c r="G3162" s="295" t="s">
        <v>1678</v>
      </c>
      <c r="H3162" s="295" t="s">
        <v>1589</v>
      </c>
      <c r="I3162" s="295" t="s">
        <v>1598</v>
      </c>
      <c r="J3162" s="295" t="s">
        <v>836</v>
      </c>
      <c r="K3162" s="295" t="s">
        <v>1603</v>
      </c>
      <c r="L3162" s="286">
        <v>5</v>
      </c>
      <c r="M3162" s="295" t="s">
        <v>171</v>
      </c>
    </row>
    <row r="3163" spans="1:13" ht="15" customHeight="1" x14ac:dyDescent="0.25">
      <c r="A3163" s="295" t="s">
        <v>10270</v>
      </c>
      <c r="B3163" s="295" t="s">
        <v>10270</v>
      </c>
      <c r="C3163" s="295" t="s">
        <v>10271</v>
      </c>
      <c r="D3163" s="295" t="s">
        <v>10271</v>
      </c>
      <c r="E3163" s="295" t="s">
        <v>1606</v>
      </c>
      <c r="F3163" s="295" t="s">
        <v>10272</v>
      </c>
      <c r="G3163" s="295" t="s">
        <v>1594</v>
      </c>
      <c r="H3163" s="295" t="s">
        <v>1589</v>
      </c>
      <c r="I3163" s="295" t="s">
        <v>1714</v>
      </c>
      <c r="J3163" s="295" t="s">
        <v>353</v>
      </c>
      <c r="L3163" s="286">
        <v>6</v>
      </c>
      <c r="M3163" s="295" t="s">
        <v>171</v>
      </c>
    </row>
    <row r="3164" spans="1:13" ht="15" customHeight="1" x14ac:dyDescent="0.25">
      <c r="A3164" s="295" t="s">
        <v>10273</v>
      </c>
      <c r="B3164" s="295" t="s">
        <v>10273</v>
      </c>
      <c r="C3164" s="295" t="s">
        <v>10274</v>
      </c>
      <c r="D3164" s="295" t="s">
        <v>10274</v>
      </c>
      <c r="E3164" s="295" t="s">
        <v>1606</v>
      </c>
      <c r="F3164" s="295" t="s">
        <v>10275</v>
      </c>
      <c r="G3164" s="295" t="s">
        <v>168</v>
      </c>
      <c r="H3164" s="295" t="s">
        <v>1589</v>
      </c>
      <c r="I3164" s="295" t="s">
        <v>1714</v>
      </c>
      <c r="J3164" s="295" t="s">
        <v>353</v>
      </c>
      <c r="K3164" s="295" t="s">
        <v>1603</v>
      </c>
      <c r="L3164" s="286">
        <v>6</v>
      </c>
      <c r="M3164" s="295" t="s">
        <v>171</v>
      </c>
    </row>
    <row r="3165" spans="1:13" ht="15" customHeight="1" x14ac:dyDescent="0.25">
      <c r="A3165" s="295" t="s">
        <v>10276</v>
      </c>
      <c r="B3165" s="295" t="s">
        <v>10276</v>
      </c>
      <c r="C3165" s="295" t="s">
        <v>906</v>
      </c>
      <c r="D3165" s="295" t="s">
        <v>906</v>
      </c>
      <c r="E3165" s="295" t="s">
        <v>10277</v>
      </c>
      <c r="F3165" s="295" t="s">
        <v>10278</v>
      </c>
      <c r="G3165" s="295" t="s">
        <v>168</v>
      </c>
      <c r="H3165" s="295" t="s">
        <v>1589</v>
      </c>
      <c r="I3165" s="295" t="s">
        <v>1598</v>
      </c>
      <c r="J3165" s="295" t="s">
        <v>179</v>
      </c>
      <c r="K3165" s="295" t="s">
        <v>1603</v>
      </c>
      <c r="L3165" s="286">
        <v>0</v>
      </c>
      <c r="M3165" s="295" t="s">
        <v>16372</v>
      </c>
    </row>
    <row r="3166" spans="1:13" ht="15" customHeight="1" x14ac:dyDescent="0.25">
      <c r="A3166" s="295" t="s">
        <v>902</v>
      </c>
      <c r="B3166" s="295" t="s">
        <v>902</v>
      </c>
      <c r="C3166" s="295" t="s">
        <v>903</v>
      </c>
      <c r="D3166" s="295" t="s">
        <v>903</v>
      </c>
      <c r="E3166" s="295" t="s">
        <v>1606</v>
      </c>
      <c r="F3166" s="295" t="s">
        <v>10279</v>
      </c>
      <c r="G3166" s="295" t="s">
        <v>168</v>
      </c>
      <c r="H3166" s="295" t="s">
        <v>1589</v>
      </c>
      <c r="I3166" s="295" t="s">
        <v>1598</v>
      </c>
      <c r="J3166" s="295" t="s">
        <v>179</v>
      </c>
      <c r="K3166" s="295" t="s">
        <v>1603</v>
      </c>
      <c r="L3166" s="286">
        <v>0</v>
      </c>
      <c r="M3166" s="295" t="s">
        <v>16372</v>
      </c>
    </row>
    <row r="3167" spans="1:13" ht="15" customHeight="1" x14ac:dyDescent="0.25">
      <c r="A3167" s="295" t="s">
        <v>10280</v>
      </c>
      <c r="B3167" s="295" t="s">
        <v>10280</v>
      </c>
      <c r="C3167" s="295" t="s">
        <v>10281</v>
      </c>
      <c r="D3167" s="295" t="s">
        <v>10281</v>
      </c>
      <c r="E3167" s="295" t="s">
        <v>1606</v>
      </c>
      <c r="F3167" s="295" t="s">
        <v>10282</v>
      </c>
      <c r="G3167" s="295" t="s">
        <v>168</v>
      </c>
      <c r="H3167" s="295" t="s">
        <v>1589</v>
      </c>
      <c r="I3167" s="295" t="s">
        <v>1598</v>
      </c>
      <c r="J3167" s="295" t="s">
        <v>179</v>
      </c>
      <c r="K3167" s="295" t="s">
        <v>1603</v>
      </c>
      <c r="L3167" s="286">
        <v>0</v>
      </c>
      <c r="M3167" s="295" t="s">
        <v>16372</v>
      </c>
    </row>
    <row r="3168" spans="1:13" ht="15" customHeight="1" x14ac:dyDescent="0.25">
      <c r="A3168" s="295" t="s">
        <v>10283</v>
      </c>
      <c r="B3168" s="295" t="s">
        <v>10283</v>
      </c>
      <c r="C3168" s="295" t="s">
        <v>10284</v>
      </c>
      <c r="D3168" s="295" t="s">
        <v>10284</v>
      </c>
      <c r="E3168" s="295" t="s">
        <v>10285</v>
      </c>
      <c r="F3168" s="295" t="s">
        <v>10286</v>
      </c>
      <c r="G3168" s="295" t="s">
        <v>168</v>
      </c>
      <c r="H3168" s="295" t="s">
        <v>1589</v>
      </c>
      <c r="I3168" s="295" t="s">
        <v>1598</v>
      </c>
      <c r="J3168" s="295" t="s">
        <v>179</v>
      </c>
      <c r="K3168" s="295" t="s">
        <v>1603</v>
      </c>
      <c r="L3168" s="286">
        <v>0</v>
      </c>
      <c r="M3168" s="295" t="s">
        <v>16372</v>
      </c>
    </row>
    <row r="3169" spans="1:13" ht="15" customHeight="1" x14ac:dyDescent="0.25">
      <c r="A3169" s="295" t="s">
        <v>10287</v>
      </c>
      <c r="B3169" s="295" t="s">
        <v>10287</v>
      </c>
      <c r="C3169" s="295" t="s">
        <v>10288</v>
      </c>
      <c r="D3169" s="295" t="s">
        <v>10288</v>
      </c>
      <c r="E3169" s="295" t="s">
        <v>1606</v>
      </c>
      <c r="F3169" s="295" t="s">
        <v>10289</v>
      </c>
      <c r="G3169" s="295" t="s">
        <v>168</v>
      </c>
      <c r="H3169" s="295" t="s">
        <v>1589</v>
      </c>
      <c r="I3169" s="295" t="s">
        <v>1598</v>
      </c>
      <c r="J3169" s="295" t="s">
        <v>179</v>
      </c>
      <c r="K3169" s="295" t="s">
        <v>1603</v>
      </c>
      <c r="L3169" s="286">
        <v>0</v>
      </c>
      <c r="M3169" s="295" t="s">
        <v>16372</v>
      </c>
    </row>
    <row r="3170" spans="1:13" ht="15" customHeight="1" x14ac:dyDescent="0.25">
      <c r="A3170" s="295" t="s">
        <v>904</v>
      </c>
      <c r="B3170" s="295" t="s">
        <v>904</v>
      </c>
      <c r="C3170" s="295" t="s">
        <v>905</v>
      </c>
      <c r="D3170" s="295" t="s">
        <v>905</v>
      </c>
      <c r="E3170" s="295" t="s">
        <v>1606</v>
      </c>
      <c r="F3170" s="295" t="s">
        <v>10290</v>
      </c>
      <c r="G3170" s="295" t="s">
        <v>168</v>
      </c>
      <c r="H3170" s="295" t="s">
        <v>1589</v>
      </c>
      <c r="I3170" s="295" t="s">
        <v>1598</v>
      </c>
      <c r="J3170" s="295" t="s">
        <v>179</v>
      </c>
      <c r="K3170" s="295" t="s">
        <v>1603</v>
      </c>
      <c r="L3170" s="286">
        <v>0</v>
      </c>
      <c r="M3170" s="295" t="s">
        <v>16372</v>
      </c>
    </row>
    <row r="3171" spans="1:13" ht="15" customHeight="1" x14ac:dyDescent="0.25">
      <c r="A3171" s="295" t="s">
        <v>10291</v>
      </c>
      <c r="B3171" s="295" t="s">
        <v>10291</v>
      </c>
      <c r="C3171" s="295" t="s">
        <v>10292</v>
      </c>
      <c r="D3171" s="295" t="s">
        <v>10292</v>
      </c>
      <c r="E3171" s="295" t="s">
        <v>1606</v>
      </c>
      <c r="F3171" s="295" t="s">
        <v>10290</v>
      </c>
      <c r="G3171" s="295" t="s">
        <v>1594</v>
      </c>
      <c r="H3171" s="295" t="s">
        <v>1589</v>
      </c>
      <c r="I3171" s="295" t="s">
        <v>1598</v>
      </c>
      <c r="J3171" s="295" t="s">
        <v>179</v>
      </c>
      <c r="L3171" s="286">
        <v>0</v>
      </c>
      <c r="M3171" s="295" t="s">
        <v>16372</v>
      </c>
    </row>
    <row r="3172" spans="1:13" ht="15" customHeight="1" x14ac:dyDescent="0.25">
      <c r="A3172" s="295" t="s">
        <v>16837</v>
      </c>
      <c r="B3172" s="295" t="s">
        <v>16837</v>
      </c>
      <c r="C3172" s="295" t="s">
        <v>17402</v>
      </c>
      <c r="D3172" s="295" t="s">
        <v>17402</v>
      </c>
      <c r="G3172" s="295" t="s">
        <v>1594</v>
      </c>
      <c r="H3172" s="295" t="s">
        <v>1589</v>
      </c>
      <c r="I3172" s="295" t="s">
        <v>14673</v>
      </c>
      <c r="J3172" s="295" t="s">
        <v>17962</v>
      </c>
      <c r="K3172" s="295" t="s">
        <v>14674</v>
      </c>
      <c r="L3172" s="287">
        <v>8</v>
      </c>
      <c r="M3172" s="295" t="s">
        <v>171</v>
      </c>
    </row>
    <row r="3173" spans="1:13" ht="15" customHeight="1" x14ac:dyDescent="0.25">
      <c r="A3173" s="295" t="s">
        <v>16838</v>
      </c>
      <c r="B3173" s="295" t="s">
        <v>16838</v>
      </c>
      <c r="C3173" s="295" t="s">
        <v>17403</v>
      </c>
      <c r="D3173" s="295" t="s">
        <v>17403</v>
      </c>
      <c r="E3173" s="295" t="s">
        <v>17820</v>
      </c>
      <c r="G3173" s="295" t="s">
        <v>168</v>
      </c>
      <c r="H3173" s="295" t="s">
        <v>1589</v>
      </c>
      <c r="I3173" s="295" t="s">
        <v>14673</v>
      </c>
      <c r="J3173" s="295" t="s">
        <v>17962</v>
      </c>
      <c r="K3173" s="295" t="s">
        <v>14674</v>
      </c>
      <c r="L3173" s="287">
        <v>8</v>
      </c>
      <c r="M3173" s="295" t="s">
        <v>171</v>
      </c>
    </row>
    <row r="3174" spans="1:13" ht="15" customHeight="1" x14ac:dyDescent="0.25">
      <c r="A3174" s="295" t="s">
        <v>3402</v>
      </c>
      <c r="B3174" s="295" t="s">
        <v>3398</v>
      </c>
      <c r="C3174" s="295" t="s">
        <v>10293</v>
      </c>
      <c r="D3174" s="295" t="s">
        <v>3399</v>
      </c>
      <c r="E3174" s="295" t="s">
        <v>10294</v>
      </c>
      <c r="F3174" s="295" t="s">
        <v>10295</v>
      </c>
      <c r="G3174" s="295" t="s">
        <v>168</v>
      </c>
      <c r="H3174" s="295" t="s">
        <v>1632</v>
      </c>
      <c r="I3174" s="295" t="s">
        <v>1598</v>
      </c>
      <c r="J3174" s="295" t="s">
        <v>177</v>
      </c>
      <c r="K3174" s="295" t="s">
        <v>1603</v>
      </c>
      <c r="L3174" s="286">
        <v>10</v>
      </c>
      <c r="M3174" s="295" t="s">
        <v>171</v>
      </c>
    </row>
    <row r="3175" spans="1:13" ht="15" customHeight="1" x14ac:dyDescent="0.25">
      <c r="A3175" s="295" t="s">
        <v>10296</v>
      </c>
      <c r="B3175" s="295" t="s">
        <v>10296</v>
      </c>
      <c r="C3175" s="295" t="s">
        <v>10297</v>
      </c>
      <c r="D3175" s="295" t="s">
        <v>10297</v>
      </c>
      <c r="E3175" s="295" t="s">
        <v>2357</v>
      </c>
      <c r="F3175" s="295" t="s">
        <v>10298</v>
      </c>
      <c r="G3175" s="295" t="s">
        <v>1594</v>
      </c>
      <c r="H3175" s="295" t="s">
        <v>1589</v>
      </c>
      <c r="I3175" s="295" t="s">
        <v>1598</v>
      </c>
      <c r="J3175" s="295" t="s">
        <v>177</v>
      </c>
      <c r="L3175" s="286">
        <v>10</v>
      </c>
      <c r="M3175" s="295" t="s">
        <v>171</v>
      </c>
    </row>
    <row r="3176" spans="1:13" ht="15" customHeight="1" x14ac:dyDescent="0.25">
      <c r="A3176" s="295" t="s">
        <v>10299</v>
      </c>
      <c r="B3176" s="295" t="s">
        <v>10299</v>
      </c>
      <c r="C3176" s="295" t="s">
        <v>10300</v>
      </c>
      <c r="D3176" s="295" t="s">
        <v>10300</v>
      </c>
      <c r="E3176" s="295" t="s">
        <v>10301</v>
      </c>
      <c r="F3176" s="295" t="s">
        <v>10302</v>
      </c>
      <c r="G3176" s="295" t="s">
        <v>168</v>
      </c>
      <c r="H3176" s="295" t="s">
        <v>1589</v>
      </c>
      <c r="I3176" s="295" t="s">
        <v>1598</v>
      </c>
      <c r="J3176" s="295" t="s">
        <v>836</v>
      </c>
      <c r="K3176" s="295" t="s">
        <v>1603</v>
      </c>
      <c r="L3176" s="286">
        <v>6</v>
      </c>
      <c r="M3176" s="295" t="s">
        <v>171</v>
      </c>
    </row>
    <row r="3177" spans="1:13" ht="15" customHeight="1" x14ac:dyDescent="0.25">
      <c r="A3177" s="295" t="s">
        <v>10303</v>
      </c>
      <c r="B3177" s="295" t="s">
        <v>10303</v>
      </c>
      <c r="C3177" s="295" t="s">
        <v>10304</v>
      </c>
      <c r="D3177" s="295" t="s">
        <v>10304</v>
      </c>
      <c r="E3177" s="295" t="s">
        <v>1606</v>
      </c>
      <c r="F3177" s="295" t="s">
        <v>10305</v>
      </c>
      <c r="G3177" s="295" t="s">
        <v>1594</v>
      </c>
      <c r="H3177" s="295" t="s">
        <v>1589</v>
      </c>
      <c r="I3177" s="295" t="s">
        <v>1598</v>
      </c>
      <c r="J3177" s="295" t="s">
        <v>836</v>
      </c>
      <c r="L3177" s="286">
        <v>6</v>
      </c>
      <c r="M3177" s="295" t="s">
        <v>171</v>
      </c>
    </row>
    <row r="3178" spans="1:13" ht="15" customHeight="1" x14ac:dyDescent="0.25">
      <c r="A3178" s="295" t="s">
        <v>10306</v>
      </c>
      <c r="B3178" s="295" t="s">
        <v>10307</v>
      </c>
      <c r="C3178" s="295" t="s">
        <v>10308</v>
      </c>
      <c r="D3178" s="295" t="s">
        <v>10309</v>
      </c>
      <c r="E3178" s="295" t="s">
        <v>10301</v>
      </c>
      <c r="F3178" s="295" t="s">
        <v>10310</v>
      </c>
      <c r="G3178" s="295" t="s">
        <v>168</v>
      </c>
      <c r="H3178" s="295" t="s">
        <v>1632</v>
      </c>
      <c r="I3178" s="295" t="s">
        <v>1714</v>
      </c>
      <c r="J3178" s="295" t="s">
        <v>353</v>
      </c>
      <c r="K3178" s="295" t="s">
        <v>1603</v>
      </c>
      <c r="L3178" s="286">
        <v>7</v>
      </c>
      <c r="M3178" s="295" t="s">
        <v>171</v>
      </c>
    </row>
    <row r="3179" spans="1:13" ht="15" customHeight="1" x14ac:dyDescent="0.25">
      <c r="A3179" s="295" t="s">
        <v>10311</v>
      </c>
      <c r="B3179" s="295" t="s">
        <v>10311</v>
      </c>
      <c r="C3179" s="295" t="s">
        <v>10312</v>
      </c>
      <c r="D3179" s="295" t="s">
        <v>10312</v>
      </c>
      <c r="E3179" s="295" t="s">
        <v>1606</v>
      </c>
      <c r="F3179" s="295" t="s">
        <v>10313</v>
      </c>
      <c r="G3179" s="295" t="s">
        <v>1594</v>
      </c>
      <c r="H3179" s="295" t="s">
        <v>1589</v>
      </c>
      <c r="I3179" s="295" t="s">
        <v>1714</v>
      </c>
      <c r="J3179" s="295" t="s">
        <v>353</v>
      </c>
      <c r="L3179" s="286">
        <v>8</v>
      </c>
      <c r="M3179" s="295" t="s">
        <v>171</v>
      </c>
    </row>
    <row r="3180" spans="1:13" ht="15" customHeight="1" x14ac:dyDescent="0.25">
      <c r="A3180" s="295" t="s">
        <v>10314</v>
      </c>
      <c r="B3180" s="295" t="s">
        <v>10315</v>
      </c>
      <c r="C3180" s="295" t="s">
        <v>10316</v>
      </c>
      <c r="D3180" s="295" t="s">
        <v>10317</v>
      </c>
      <c r="E3180" s="295" t="s">
        <v>1606</v>
      </c>
      <c r="F3180" s="295" t="s">
        <v>10318</v>
      </c>
      <c r="G3180" s="295" t="s">
        <v>168</v>
      </c>
      <c r="H3180" s="295" t="s">
        <v>1632</v>
      </c>
      <c r="I3180" s="295" t="s">
        <v>1714</v>
      </c>
      <c r="J3180" s="295" t="s">
        <v>353</v>
      </c>
      <c r="K3180" s="295" t="s">
        <v>1603</v>
      </c>
      <c r="L3180" s="286">
        <v>8</v>
      </c>
      <c r="M3180" s="295" t="s">
        <v>171</v>
      </c>
    </row>
    <row r="3181" spans="1:13" ht="15" customHeight="1" x14ac:dyDescent="0.25">
      <c r="A3181" s="295" t="s">
        <v>10319</v>
      </c>
      <c r="B3181" s="295" t="s">
        <v>10319</v>
      </c>
      <c r="C3181" s="295" t="s">
        <v>10320</v>
      </c>
      <c r="D3181" s="295" t="s">
        <v>10320</v>
      </c>
      <c r="E3181" s="295" t="s">
        <v>2019</v>
      </c>
      <c r="F3181" s="295" t="s">
        <v>10321</v>
      </c>
      <c r="G3181" s="295" t="s">
        <v>168</v>
      </c>
      <c r="H3181" s="295" t="s">
        <v>1589</v>
      </c>
      <c r="I3181" s="295" t="s">
        <v>1714</v>
      </c>
      <c r="J3181" s="295" t="s">
        <v>174</v>
      </c>
      <c r="K3181" s="295" t="s">
        <v>1892</v>
      </c>
      <c r="L3181" s="287">
        <v>0</v>
      </c>
      <c r="M3181" s="295" t="s">
        <v>16372</v>
      </c>
    </row>
    <row r="3182" spans="1:13" ht="15" customHeight="1" x14ac:dyDescent="0.25">
      <c r="A3182" s="295" t="s">
        <v>10322</v>
      </c>
      <c r="B3182" s="295" t="s">
        <v>10322</v>
      </c>
      <c r="C3182" s="295" t="s">
        <v>10323</v>
      </c>
      <c r="D3182" s="295" t="s">
        <v>10323</v>
      </c>
      <c r="E3182" s="295" t="s">
        <v>10324</v>
      </c>
      <c r="F3182" s="295" t="s">
        <v>10325</v>
      </c>
      <c r="G3182" s="295" t="s">
        <v>168</v>
      </c>
      <c r="H3182" s="295" t="s">
        <v>1589</v>
      </c>
      <c r="I3182" s="295" t="s">
        <v>1714</v>
      </c>
      <c r="J3182" s="295" t="s">
        <v>174</v>
      </c>
      <c r="K3182" s="295" t="s">
        <v>1892</v>
      </c>
      <c r="L3182" s="287">
        <v>0</v>
      </c>
      <c r="M3182" s="295" t="s">
        <v>16372</v>
      </c>
    </row>
    <row r="3183" spans="1:13" ht="15" customHeight="1" x14ac:dyDescent="0.25">
      <c r="A3183" s="295" t="s">
        <v>10326</v>
      </c>
      <c r="B3183" s="295" t="s">
        <v>10326</v>
      </c>
      <c r="C3183" s="295" t="s">
        <v>907</v>
      </c>
      <c r="D3183" s="295" t="s">
        <v>907</v>
      </c>
      <c r="E3183" s="295" t="s">
        <v>1606</v>
      </c>
      <c r="F3183" s="295" t="s">
        <v>10327</v>
      </c>
      <c r="G3183" s="295" t="s">
        <v>1594</v>
      </c>
      <c r="H3183" s="295" t="s">
        <v>1589</v>
      </c>
      <c r="I3183" s="295" t="s">
        <v>1714</v>
      </c>
      <c r="J3183" s="295" t="s">
        <v>174</v>
      </c>
      <c r="L3183" s="287">
        <v>0</v>
      </c>
      <c r="M3183" s="295" t="s">
        <v>16372</v>
      </c>
    </row>
    <row r="3184" spans="1:13" ht="15" customHeight="1" x14ac:dyDescent="0.25">
      <c r="A3184" s="295" t="s">
        <v>10328</v>
      </c>
      <c r="B3184" s="295" t="s">
        <v>908</v>
      </c>
      <c r="C3184" s="295" t="s">
        <v>10329</v>
      </c>
      <c r="D3184" s="295" t="s">
        <v>909</v>
      </c>
      <c r="E3184" s="295" t="s">
        <v>10330</v>
      </c>
      <c r="F3184" s="295" t="s">
        <v>10331</v>
      </c>
      <c r="G3184" s="295" t="s">
        <v>168</v>
      </c>
      <c r="H3184" s="295" t="s">
        <v>1632</v>
      </c>
      <c r="I3184" s="295" t="s">
        <v>1598</v>
      </c>
      <c r="J3184" s="295" t="s">
        <v>179</v>
      </c>
      <c r="K3184" s="295" t="s">
        <v>1603</v>
      </c>
      <c r="L3184" s="286">
        <v>0</v>
      </c>
      <c r="M3184" s="295" t="s">
        <v>16372</v>
      </c>
    </row>
    <row r="3185" spans="1:13" ht="15" customHeight="1" x14ac:dyDescent="0.25">
      <c r="A3185" s="295" t="s">
        <v>10332</v>
      </c>
      <c r="B3185" s="295" t="s">
        <v>10332</v>
      </c>
      <c r="C3185" s="295" t="s">
        <v>10333</v>
      </c>
      <c r="D3185" s="295" t="s">
        <v>10333</v>
      </c>
      <c r="E3185" s="295" t="s">
        <v>10334</v>
      </c>
      <c r="F3185" s="295" t="s">
        <v>10335</v>
      </c>
      <c r="G3185" s="295" t="s">
        <v>168</v>
      </c>
      <c r="H3185" s="295" t="s">
        <v>1589</v>
      </c>
      <c r="I3185" s="295" t="s">
        <v>1598</v>
      </c>
      <c r="J3185" s="295" t="s">
        <v>179</v>
      </c>
      <c r="K3185" s="295" t="s">
        <v>1603</v>
      </c>
      <c r="L3185" s="286">
        <v>0</v>
      </c>
      <c r="M3185" s="295" t="s">
        <v>16372</v>
      </c>
    </row>
    <row r="3186" spans="1:13" ht="15" customHeight="1" x14ac:dyDescent="0.25">
      <c r="A3186" s="295" t="s">
        <v>908</v>
      </c>
      <c r="B3186" s="295" t="s">
        <v>908</v>
      </c>
      <c r="C3186" s="295" t="s">
        <v>909</v>
      </c>
      <c r="D3186" s="295" t="s">
        <v>909</v>
      </c>
      <c r="E3186" s="295" t="s">
        <v>5738</v>
      </c>
      <c r="F3186" s="295" t="s">
        <v>10336</v>
      </c>
      <c r="G3186" s="295" t="s">
        <v>168</v>
      </c>
      <c r="H3186" s="295" t="s">
        <v>1589</v>
      </c>
      <c r="I3186" s="295" t="s">
        <v>1598</v>
      </c>
      <c r="J3186" s="295" t="s">
        <v>179</v>
      </c>
      <c r="K3186" s="295" t="s">
        <v>1603</v>
      </c>
      <c r="L3186" s="286">
        <v>0</v>
      </c>
      <c r="M3186" s="295" t="s">
        <v>16372</v>
      </c>
    </row>
    <row r="3187" spans="1:13" ht="15" customHeight="1" x14ac:dyDescent="0.25">
      <c r="A3187" s="295" t="s">
        <v>10337</v>
      </c>
      <c r="B3187" s="295" t="s">
        <v>10337</v>
      </c>
      <c r="C3187" s="295" t="s">
        <v>10338</v>
      </c>
      <c r="D3187" s="295" t="s">
        <v>10338</v>
      </c>
      <c r="E3187" s="295" t="s">
        <v>1592</v>
      </c>
      <c r="F3187" s="295" t="s">
        <v>10336</v>
      </c>
      <c r="G3187" s="295" t="s">
        <v>1594</v>
      </c>
      <c r="H3187" s="295" t="s">
        <v>1589</v>
      </c>
      <c r="I3187" s="295" t="s">
        <v>1598</v>
      </c>
      <c r="J3187" s="295" t="s">
        <v>179</v>
      </c>
      <c r="L3187" s="286">
        <v>0</v>
      </c>
      <c r="M3187" s="295" t="s">
        <v>16372</v>
      </c>
    </row>
    <row r="3188" spans="1:13" ht="15" customHeight="1" x14ac:dyDescent="0.25">
      <c r="A3188" s="295" t="s">
        <v>10339</v>
      </c>
      <c r="B3188" s="295" t="s">
        <v>10339</v>
      </c>
      <c r="C3188" s="295" t="s">
        <v>10340</v>
      </c>
      <c r="D3188" s="295" t="s">
        <v>10340</v>
      </c>
      <c r="E3188" s="295" t="s">
        <v>1606</v>
      </c>
      <c r="F3188" s="295" t="s">
        <v>10341</v>
      </c>
      <c r="G3188" s="295" t="s">
        <v>168</v>
      </c>
      <c r="H3188" s="295" t="s">
        <v>1589</v>
      </c>
      <c r="I3188" s="295" t="s">
        <v>1598</v>
      </c>
      <c r="J3188" s="295" t="s">
        <v>188</v>
      </c>
      <c r="K3188" s="295" t="s">
        <v>1603</v>
      </c>
      <c r="L3188" s="286">
        <v>0</v>
      </c>
      <c r="M3188" s="295" t="s">
        <v>16372</v>
      </c>
    </row>
    <row r="3189" spans="1:13" ht="15" customHeight="1" x14ac:dyDescent="0.25">
      <c r="A3189" s="295" t="s">
        <v>10342</v>
      </c>
      <c r="B3189" s="295" t="s">
        <v>10342</v>
      </c>
      <c r="C3189" s="295" t="s">
        <v>10343</v>
      </c>
      <c r="D3189" s="295" t="s">
        <v>10343</v>
      </c>
      <c r="E3189" s="295" t="s">
        <v>1606</v>
      </c>
      <c r="F3189" s="295" t="s">
        <v>10344</v>
      </c>
      <c r="G3189" s="295" t="s">
        <v>1594</v>
      </c>
      <c r="H3189" s="295" t="s">
        <v>1589</v>
      </c>
      <c r="I3189" s="295" t="s">
        <v>1598</v>
      </c>
      <c r="J3189" s="295" t="s">
        <v>188</v>
      </c>
      <c r="L3189" s="286">
        <v>0</v>
      </c>
      <c r="M3189" s="295" t="s">
        <v>16372</v>
      </c>
    </row>
    <row r="3190" spans="1:13" ht="15" customHeight="1" x14ac:dyDescent="0.25">
      <c r="A3190" s="295" t="s">
        <v>10345</v>
      </c>
      <c r="B3190" s="295" t="s">
        <v>10345</v>
      </c>
      <c r="C3190" s="295" t="s">
        <v>10346</v>
      </c>
      <c r="D3190" s="295" t="s">
        <v>10346</v>
      </c>
      <c r="E3190" s="295" t="s">
        <v>1606</v>
      </c>
      <c r="F3190" s="295" t="s">
        <v>10347</v>
      </c>
      <c r="G3190" s="295" t="s">
        <v>168</v>
      </c>
      <c r="H3190" s="295" t="s">
        <v>1589</v>
      </c>
      <c r="I3190" s="295" t="s">
        <v>1598</v>
      </c>
      <c r="J3190" s="295" t="s">
        <v>10348</v>
      </c>
      <c r="K3190" s="295" t="s">
        <v>1955</v>
      </c>
      <c r="L3190" s="286">
        <v>6</v>
      </c>
      <c r="M3190" s="295" t="s">
        <v>171</v>
      </c>
    </row>
    <row r="3191" spans="1:13" ht="15" customHeight="1" x14ac:dyDescent="0.25">
      <c r="A3191" s="295" t="s">
        <v>10349</v>
      </c>
      <c r="B3191" s="295" t="s">
        <v>10349</v>
      </c>
      <c r="C3191" s="295" t="s">
        <v>10350</v>
      </c>
      <c r="D3191" s="295" t="s">
        <v>10350</v>
      </c>
      <c r="E3191" s="295" t="s">
        <v>1606</v>
      </c>
      <c r="F3191" s="295" t="s">
        <v>10347</v>
      </c>
      <c r="G3191" s="295" t="s">
        <v>1594</v>
      </c>
      <c r="H3191" s="295" t="s">
        <v>1589</v>
      </c>
      <c r="I3191" s="295" t="s">
        <v>1598</v>
      </c>
      <c r="J3191" s="295" t="s">
        <v>10348</v>
      </c>
      <c r="L3191" s="286">
        <v>6</v>
      </c>
      <c r="M3191" s="295" t="s">
        <v>171</v>
      </c>
    </row>
    <row r="3192" spans="1:13" ht="15" customHeight="1" x14ac:dyDescent="0.25">
      <c r="A3192" s="295" t="s">
        <v>10351</v>
      </c>
      <c r="B3192" s="295" t="s">
        <v>10351</v>
      </c>
      <c r="C3192" s="295" t="s">
        <v>10352</v>
      </c>
      <c r="D3192" s="295" t="s">
        <v>10352</v>
      </c>
      <c r="E3192" s="295" t="s">
        <v>1606</v>
      </c>
      <c r="F3192" s="295" t="s">
        <v>10353</v>
      </c>
      <c r="G3192" s="295" t="s">
        <v>168</v>
      </c>
      <c r="H3192" s="295" t="s">
        <v>1589</v>
      </c>
      <c r="I3192" s="295" t="s">
        <v>1598</v>
      </c>
      <c r="J3192" s="295" t="s">
        <v>188</v>
      </c>
      <c r="K3192" s="295" t="s">
        <v>1603</v>
      </c>
      <c r="L3192" s="286">
        <v>0</v>
      </c>
      <c r="M3192" s="295" t="s">
        <v>16372</v>
      </c>
    </row>
    <row r="3193" spans="1:13" ht="15" customHeight="1" x14ac:dyDescent="0.25">
      <c r="A3193" s="295" t="s">
        <v>10354</v>
      </c>
      <c r="B3193" s="295" t="s">
        <v>10354</v>
      </c>
      <c r="C3193" s="295" t="s">
        <v>910</v>
      </c>
      <c r="D3193" s="295" t="s">
        <v>910</v>
      </c>
      <c r="E3193" s="295" t="s">
        <v>1606</v>
      </c>
      <c r="F3193" s="295" t="s">
        <v>10355</v>
      </c>
      <c r="G3193" s="295" t="s">
        <v>168</v>
      </c>
      <c r="H3193" s="295" t="s">
        <v>1589</v>
      </c>
      <c r="I3193" s="295" t="s">
        <v>1598</v>
      </c>
      <c r="J3193" s="295" t="s">
        <v>188</v>
      </c>
      <c r="K3193" s="295" t="s">
        <v>1603</v>
      </c>
      <c r="L3193" s="286">
        <v>2</v>
      </c>
      <c r="M3193" s="295" t="s">
        <v>171</v>
      </c>
    </row>
    <row r="3194" spans="1:13" ht="15" customHeight="1" x14ac:dyDescent="0.25">
      <c r="A3194" s="295" t="s">
        <v>10356</v>
      </c>
      <c r="B3194" s="295" t="s">
        <v>10354</v>
      </c>
      <c r="C3194" s="295" t="s">
        <v>10357</v>
      </c>
      <c r="D3194" s="295" t="s">
        <v>910</v>
      </c>
      <c r="E3194" s="295" t="s">
        <v>1606</v>
      </c>
      <c r="F3194" s="295" t="s">
        <v>10355</v>
      </c>
      <c r="G3194" s="295" t="s">
        <v>168</v>
      </c>
      <c r="H3194" s="295" t="s">
        <v>1632</v>
      </c>
      <c r="I3194" s="295" t="s">
        <v>1598</v>
      </c>
      <c r="J3194" s="295" t="s">
        <v>188</v>
      </c>
      <c r="K3194" s="295" t="s">
        <v>1603</v>
      </c>
      <c r="L3194" s="286">
        <v>2</v>
      </c>
      <c r="M3194" s="295" t="s">
        <v>171</v>
      </c>
    </row>
    <row r="3195" spans="1:13" ht="15" customHeight="1" x14ac:dyDescent="0.25">
      <c r="A3195" s="295" t="s">
        <v>10358</v>
      </c>
      <c r="B3195" s="295" t="s">
        <v>913</v>
      </c>
      <c r="C3195" s="295" t="s">
        <v>10359</v>
      </c>
      <c r="D3195" s="295" t="s">
        <v>914</v>
      </c>
      <c r="E3195" s="295" t="s">
        <v>10360</v>
      </c>
      <c r="F3195" s="295" t="s">
        <v>10361</v>
      </c>
      <c r="G3195" s="295" t="s">
        <v>168</v>
      </c>
      <c r="H3195" s="295" t="s">
        <v>1632</v>
      </c>
      <c r="I3195" s="295" t="s">
        <v>1598</v>
      </c>
      <c r="J3195" s="295" t="s">
        <v>188</v>
      </c>
      <c r="K3195" s="295" t="s">
        <v>1603</v>
      </c>
      <c r="L3195" s="286">
        <v>0</v>
      </c>
      <c r="M3195" s="295" t="s">
        <v>16372</v>
      </c>
    </row>
    <row r="3196" spans="1:13" ht="15" customHeight="1" x14ac:dyDescent="0.25">
      <c r="A3196" s="295" t="s">
        <v>911</v>
      </c>
      <c r="B3196" s="295" t="s">
        <v>911</v>
      </c>
      <c r="C3196" s="295" t="s">
        <v>912</v>
      </c>
      <c r="D3196" s="295" t="s">
        <v>912</v>
      </c>
      <c r="E3196" s="295" t="s">
        <v>1606</v>
      </c>
      <c r="F3196" s="295" t="s">
        <v>10362</v>
      </c>
      <c r="G3196" s="295" t="s">
        <v>168</v>
      </c>
      <c r="H3196" s="295" t="s">
        <v>1589</v>
      </c>
      <c r="I3196" s="295" t="s">
        <v>1598</v>
      </c>
      <c r="J3196" s="295" t="s">
        <v>188</v>
      </c>
      <c r="K3196" s="295" t="s">
        <v>1603</v>
      </c>
      <c r="L3196" s="286">
        <v>0</v>
      </c>
      <c r="M3196" s="295" t="s">
        <v>16372</v>
      </c>
    </row>
    <row r="3197" spans="1:13" ht="15" customHeight="1" x14ac:dyDescent="0.25">
      <c r="A3197" s="295" t="s">
        <v>10363</v>
      </c>
      <c r="B3197" s="295" t="s">
        <v>10363</v>
      </c>
      <c r="C3197" s="295" t="s">
        <v>915</v>
      </c>
      <c r="D3197" s="295" t="s">
        <v>915</v>
      </c>
      <c r="E3197" s="295" t="s">
        <v>1606</v>
      </c>
      <c r="F3197" s="295" t="s">
        <v>10364</v>
      </c>
      <c r="G3197" s="295" t="s">
        <v>1594</v>
      </c>
      <c r="H3197" s="295" t="s">
        <v>1589</v>
      </c>
      <c r="I3197" s="295" t="s">
        <v>1598</v>
      </c>
      <c r="J3197" s="295" t="s">
        <v>188</v>
      </c>
      <c r="L3197" s="286">
        <v>0</v>
      </c>
      <c r="M3197" s="295" t="s">
        <v>16372</v>
      </c>
    </row>
    <row r="3198" spans="1:13" ht="15" customHeight="1" x14ac:dyDescent="0.25">
      <c r="A3198" s="295" t="s">
        <v>913</v>
      </c>
      <c r="B3198" s="295" t="s">
        <v>913</v>
      </c>
      <c r="C3198" s="295" t="s">
        <v>914</v>
      </c>
      <c r="D3198" s="295" t="s">
        <v>914</v>
      </c>
      <c r="E3198" s="295" t="s">
        <v>1606</v>
      </c>
      <c r="F3198" s="295" t="s">
        <v>10361</v>
      </c>
      <c r="G3198" s="295" t="s">
        <v>168</v>
      </c>
      <c r="H3198" s="295" t="s">
        <v>1589</v>
      </c>
      <c r="I3198" s="295" t="s">
        <v>1598</v>
      </c>
      <c r="J3198" s="295" t="s">
        <v>188</v>
      </c>
      <c r="K3198" s="295" t="s">
        <v>1603</v>
      </c>
      <c r="L3198" s="286">
        <v>0</v>
      </c>
      <c r="M3198" s="295" t="s">
        <v>16372</v>
      </c>
    </row>
    <row r="3199" spans="1:13" ht="15" customHeight="1" x14ac:dyDescent="0.25">
      <c r="A3199" s="295" t="s">
        <v>10365</v>
      </c>
      <c r="B3199" s="295" t="s">
        <v>10365</v>
      </c>
      <c r="C3199" s="295" t="s">
        <v>919</v>
      </c>
      <c r="D3199" s="295" t="s">
        <v>919</v>
      </c>
      <c r="E3199" s="295" t="s">
        <v>1606</v>
      </c>
      <c r="F3199" s="295" t="s">
        <v>10366</v>
      </c>
      <c r="G3199" s="295" t="s">
        <v>1702</v>
      </c>
      <c r="H3199" s="295" t="s">
        <v>1589</v>
      </c>
      <c r="I3199" s="295" t="s">
        <v>1598</v>
      </c>
      <c r="J3199" s="295" t="s">
        <v>188</v>
      </c>
      <c r="K3199" s="295" t="s">
        <v>1603</v>
      </c>
      <c r="L3199" s="286">
        <v>0</v>
      </c>
      <c r="M3199" s="295" t="s">
        <v>16372</v>
      </c>
    </row>
    <row r="3200" spans="1:13" ht="15" customHeight="1" x14ac:dyDescent="0.25">
      <c r="A3200" s="295" t="s">
        <v>10367</v>
      </c>
      <c r="B3200" s="295" t="s">
        <v>10367</v>
      </c>
      <c r="C3200" s="295" t="s">
        <v>10368</v>
      </c>
      <c r="D3200" s="295" t="s">
        <v>10368</v>
      </c>
      <c r="E3200" s="295" t="s">
        <v>10369</v>
      </c>
      <c r="F3200" s="295" t="s">
        <v>10370</v>
      </c>
      <c r="G3200" s="295" t="s">
        <v>1702</v>
      </c>
      <c r="H3200" s="295" t="s">
        <v>1589</v>
      </c>
      <c r="I3200" s="295" t="s">
        <v>1598</v>
      </c>
      <c r="J3200" s="295" t="s">
        <v>188</v>
      </c>
      <c r="K3200" s="295" t="s">
        <v>1603</v>
      </c>
      <c r="L3200" s="286">
        <v>0</v>
      </c>
      <c r="M3200" s="295" t="s">
        <v>16372</v>
      </c>
    </row>
    <row r="3201" spans="1:13" ht="15" customHeight="1" x14ac:dyDescent="0.25">
      <c r="A3201" s="295" t="s">
        <v>10371</v>
      </c>
      <c r="B3201" s="295" t="s">
        <v>10371</v>
      </c>
      <c r="C3201" s="295" t="s">
        <v>10372</v>
      </c>
      <c r="D3201" s="295" t="s">
        <v>10372</v>
      </c>
      <c r="E3201" s="295" t="s">
        <v>10373</v>
      </c>
      <c r="F3201" s="295" t="s">
        <v>10364</v>
      </c>
      <c r="G3201" s="295" t="s">
        <v>1702</v>
      </c>
      <c r="H3201" s="295" t="s">
        <v>1589</v>
      </c>
      <c r="I3201" s="295" t="s">
        <v>1598</v>
      </c>
      <c r="J3201" s="295" t="s">
        <v>188</v>
      </c>
      <c r="K3201" s="295" t="s">
        <v>1603</v>
      </c>
      <c r="L3201" s="286">
        <v>0</v>
      </c>
      <c r="M3201" s="295" t="s">
        <v>16372</v>
      </c>
    </row>
    <row r="3202" spans="1:13" ht="15" customHeight="1" x14ac:dyDescent="0.25">
      <c r="A3202" s="295" t="s">
        <v>10374</v>
      </c>
      <c r="B3202" s="295" t="s">
        <v>10374</v>
      </c>
      <c r="C3202" s="295" t="s">
        <v>10375</v>
      </c>
      <c r="D3202" s="295" t="s">
        <v>10375</v>
      </c>
      <c r="E3202" s="295" t="s">
        <v>1606</v>
      </c>
      <c r="F3202" s="295" t="s">
        <v>10376</v>
      </c>
      <c r="G3202" s="295" t="s">
        <v>1594</v>
      </c>
      <c r="H3202" s="295" t="s">
        <v>1589</v>
      </c>
      <c r="I3202" s="295" t="s">
        <v>1598</v>
      </c>
      <c r="J3202" s="295" t="s">
        <v>918</v>
      </c>
      <c r="L3202" s="286">
        <v>10</v>
      </c>
      <c r="M3202" s="295" t="s">
        <v>171</v>
      </c>
    </row>
    <row r="3203" spans="1:13" ht="15" customHeight="1" x14ac:dyDescent="0.25">
      <c r="A3203" s="295" t="s">
        <v>916</v>
      </c>
      <c r="B3203" s="295" t="s">
        <v>916</v>
      </c>
      <c r="C3203" s="295" t="s">
        <v>917</v>
      </c>
      <c r="D3203" s="295" t="s">
        <v>917</v>
      </c>
      <c r="E3203" s="295" t="s">
        <v>1606</v>
      </c>
      <c r="F3203" s="295" t="s">
        <v>10377</v>
      </c>
      <c r="G3203" s="295" t="s">
        <v>168</v>
      </c>
      <c r="H3203" s="295" t="s">
        <v>1589</v>
      </c>
      <c r="I3203" s="295" t="s">
        <v>1598</v>
      </c>
      <c r="J3203" s="295" t="s">
        <v>918</v>
      </c>
      <c r="K3203" s="295" t="s">
        <v>1603</v>
      </c>
      <c r="L3203" s="286">
        <v>10</v>
      </c>
      <c r="M3203" s="295" t="s">
        <v>171</v>
      </c>
    </row>
    <row r="3204" spans="1:13" ht="15" customHeight="1" x14ac:dyDescent="0.25">
      <c r="A3204" s="295" t="s">
        <v>10378</v>
      </c>
      <c r="B3204" s="295" t="s">
        <v>10378</v>
      </c>
      <c r="C3204" s="295" t="s">
        <v>10379</v>
      </c>
      <c r="D3204" s="295" t="s">
        <v>10379</v>
      </c>
      <c r="E3204" s="295" t="s">
        <v>1606</v>
      </c>
      <c r="F3204" s="295" t="s">
        <v>10380</v>
      </c>
      <c r="G3204" s="295" t="s">
        <v>168</v>
      </c>
      <c r="H3204" s="295" t="s">
        <v>1589</v>
      </c>
      <c r="I3204" s="295" t="s">
        <v>1598</v>
      </c>
      <c r="J3204" s="295" t="s">
        <v>475</v>
      </c>
      <c r="K3204" s="295" t="s">
        <v>1603</v>
      </c>
      <c r="L3204" s="286">
        <v>0</v>
      </c>
      <c r="M3204" s="295" t="s">
        <v>16372</v>
      </c>
    </row>
    <row r="3205" spans="1:13" ht="15" customHeight="1" x14ac:dyDescent="0.25">
      <c r="A3205" s="295" t="s">
        <v>10381</v>
      </c>
      <c r="B3205" s="295" t="s">
        <v>10381</v>
      </c>
      <c r="C3205" s="295" t="s">
        <v>10382</v>
      </c>
      <c r="D3205" s="295" t="s">
        <v>10382</v>
      </c>
      <c r="E3205" s="295" t="s">
        <v>1606</v>
      </c>
      <c r="F3205" s="295" t="s">
        <v>10383</v>
      </c>
      <c r="G3205" s="295" t="s">
        <v>1594</v>
      </c>
      <c r="H3205" s="295" t="s">
        <v>1589</v>
      </c>
      <c r="I3205" s="295" t="s">
        <v>1598</v>
      </c>
      <c r="J3205" s="295" t="s">
        <v>475</v>
      </c>
      <c r="L3205" s="286">
        <v>0</v>
      </c>
      <c r="M3205" s="295" t="s">
        <v>16372</v>
      </c>
    </row>
    <row r="3206" spans="1:13" ht="15" customHeight="1" x14ac:dyDescent="0.25">
      <c r="A3206" s="295" t="s">
        <v>10384</v>
      </c>
      <c r="B3206" s="295" t="s">
        <v>10384</v>
      </c>
      <c r="C3206" s="295" t="s">
        <v>920</v>
      </c>
      <c r="D3206" s="295" t="s">
        <v>920</v>
      </c>
      <c r="E3206" s="295" t="s">
        <v>1906</v>
      </c>
      <c r="F3206" s="295" t="s">
        <v>10385</v>
      </c>
      <c r="G3206" s="295" t="s">
        <v>1594</v>
      </c>
      <c r="H3206" s="295" t="s">
        <v>1589</v>
      </c>
      <c r="I3206" s="295" t="s">
        <v>1598</v>
      </c>
      <c r="J3206" s="295" t="s">
        <v>232</v>
      </c>
      <c r="L3206" s="286">
        <v>6</v>
      </c>
      <c r="M3206" s="295" t="s">
        <v>171</v>
      </c>
    </row>
    <row r="3207" spans="1:13" ht="15" customHeight="1" x14ac:dyDescent="0.25">
      <c r="A3207" s="295" t="s">
        <v>10386</v>
      </c>
      <c r="B3207" s="295" t="s">
        <v>10386</v>
      </c>
      <c r="C3207" s="295" t="s">
        <v>10387</v>
      </c>
      <c r="D3207" s="295" t="s">
        <v>10387</v>
      </c>
      <c r="E3207" s="295" t="s">
        <v>10388</v>
      </c>
      <c r="F3207" s="295" t="s">
        <v>10389</v>
      </c>
      <c r="G3207" s="295" t="s">
        <v>168</v>
      </c>
      <c r="H3207" s="295" t="s">
        <v>1589</v>
      </c>
      <c r="I3207" s="295" t="s">
        <v>1598</v>
      </c>
      <c r="J3207" s="295" t="s">
        <v>232</v>
      </c>
      <c r="K3207" s="295" t="s">
        <v>1603</v>
      </c>
      <c r="L3207" s="286">
        <v>6</v>
      </c>
      <c r="M3207" s="295" t="s">
        <v>171</v>
      </c>
    </row>
    <row r="3208" spans="1:13" ht="15" customHeight="1" x14ac:dyDescent="0.25">
      <c r="A3208" s="295" t="s">
        <v>8374</v>
      </c>
      <c r="B3208" s="295" t="s">
        <v>8374</v>
      </c>
      <c r="C3208" s="295" t="s">
        <v>8376</v>
      </c>
      <c r="D3208" s="295" t="s">
        <v>8376</v>
      </c>
      <c r="E3208" s="295" t="s">
        <v>10390</v>
      </c>
      <c r="F3208" s="295" t="s">
        <v>8377</v>
      </c>
      <c r="G3208" s="295" t="s">
        <v>168</v>
      </c>
      <c r="H3208" s="295" t="s">
        <v>1589</v>
      </c>
      <c r="I3208" s="295" t="s">
        <v>1598</v>
      </c>
      <c r="J3208" s="295" t="s">
        <v>836</v>
      </c>
      <c r="K3208" s="295" t="s">
        <v>1603</v>
      </c>
      <c r="L3208" s="286">
        <v>10</v>
      </c>
      <c r="M3208" s="295" t="s">
        <v>171</v>
      </c>
    </row>
    <row r="3209" spans="1:13" ht="15" customHeight="1" x14ac:dyDescent="0.25">
      <c r="A3209" s="295" t="s">
        <v>8379</v>
      </c>
      <c r="B3209" s="295" t="s">
        <v>8379</v>
      </c>
      <c r="C3209" s="295" t="s">
        <v>8381</v>
      </c>
      <c r="D3209" s="295" t="s">
        <v>8381</v>
      </c>
      <c r="E3209" s="295" t="s">
        <v>1880</v>
      </c>
      <c r="F3209" s="295" t="s">
        <v>10391</v>
      </c>
      <c r="G3209" s="295" t="s">
        <v>1594</v>
      </c>
      <c r="H3209" s="295" t="s">
        <v>1589</v>
      </c>
      <c r="I3209" s="295" t="s">
        <v>1598</v>
      </c>
      <c r="J3209" s="295" t="s">
        <v>836</v>
      </c>
      <c r="L3209" s="286">
        <v>10</v>
      </c>
      <c r="M3209" s="295" t="s">
        <v>171</v>
      </c>
    </row>
    <row r="3210" spans="1:13" ht="15" customHeight="1" x14ac:dyDescent="0.25">
      <c r="A3210" s="295" t="s">
        <v>10392</v>
      </c>
      <c r="B3210" s="295" t="s">
        <v>10393</v>
      </c>
      <c r="C3210" s="295" t="s">
        <v>10394</v>
      </c>
      <c r="D3210" s="295" t="s">
        <v>10395</v>
      </c>
      <c r="E3210" s="295" t="s">
        <v>10396</v>
      </c>
      <c r="F3210" s="295" t="s">
        <v>10397</v>
      </c>
      <c r="G3210" s="295" t="s">
        <v>168</v>
      </c>
      <c r="H3210" s="295" t="s">
        <v>1632</v>
      </c>
      <c r="I3210" s="295" t="s">
        <v>1598</v>
      </c>
      <c r="J3210" s="295" t="s">
        <v>330</v>
      </c>
      <c r="K3210" s="295" t="s">
        <v>1603</v>
      </c>
      <c r="L3210" s="287">
        <v>8</v>
      </c>
      <c r="M3210" s="295" t="s">
        <v>171</v>
      </c>
    </row>
    <row r="3211" spans="1:13" ht="15" customHeight="1" x14ac:dyDescent="0.25">
      <c r="A3211" s="295" t="s">
        <v>10398</v>
      </c>
      <c r="B3211" s="295" t="s">
        <v>10399</v>
      </c>
      <c r="C3211" s="295" t="s">
        <v>10400</v>
      </c>
      <c r="D3211" s="295" t="s">
        <v>10401</v>
      </c>
      <c r="E3211" s="295" t="s">
        <v>10402</v>
      </c>
      <c r="F3211" s="295" t="s">
        <v>10403</v>
      </c>
      <c r="G3211" s="295" t="s">
        <v>168</v>
      </c>
      <c r="H3211" s="295" t="s">
        <v>1632</v>
      </c>
      <c r="I3211" s="295" t="s">
        <v>1598</v>
      </c>
      <c r="J3211" s="295" t="s">
        <v>330</v>
      </c>
      <c r="K3211" s="295" t="s">
        <v>1603</v>
      </c>
      <c r="L3211" s="287">
        <v>6</v>
      </c>
      <c r="M3211" s="295" t="s">
        <v>171</v>
      </c>
    </row>
    <row r="3212" spans="1:13" ht="15" customHeight="1" x14ac:dyDescent="0.25">
      <c r="A3212" s="295" t="s">
        <v>16840</v>
      </c>
      <c r="B3212" s="295" t="s">
        <v>16841</v>
      </c>
      <c r="C3212" s="295" t="s">
        <v>17405</v>
      </c>
      <c r="D3212" s="295" t="s">
        <v>17408</v>
      </c>
      <c r="E3212" s="295" t="s">
        <v>17821</v>
      </c>
      <c r="G3212" s="295" t="s">
        <v>168</v>
      </c>
      <c r="H3212" s="295" t="s">
        <v>1632</v>
      </c>
      <c r="I3212" s="295" t="s">
        <v>14673</v>
      </c>
      <c r="J3212" s="295" t="s">
        <v>17955</v>
      </c>
      <c r="K3212" s="295" t="s">
        <v>14674</v>
      </c>
      <c r="L3212" s="287">
        <v>3</v>
      </c>
      <c r="M3212" s="295" t="s">
        <v>171</v>
      </c>
    </row>
    <row r="3213" spans="1:13" ht="15" customHeight="1" x14ac:dyDescent="0.25">
      <c r="A3213" s="295" t="s">
        <v>16842</v>
      </c>
      <c r="B3213" s="295" t="s">
        <v>16842</v>
      </c>
      <c r="C3213" s="295" t="s">
        <v>17406</v>
      </c>
      <c r="D3213" s="295" t="s">
        <v>17406</v>
      </c>
      <c r="E3213" s="295" t="s">
        <v>17766</v>
      </c>
      <c r="G3213" s="295" t="s">
        <v>168</v>
      </c>
      <c r="H3213" s="295" t="s">
        <v>1589</v>
      </c>
      <c r="I3213" s="295" t="s">
        <v>14673</v>
      </c>
      <c r="J3213" s="295" t="s">
        <v>17955</v>
      </c>
      <c r="K3213" s="295" t="s">
        <v>14674</v>
      </c>
      <c r="L3213" s="287">
        <v>3</v>
      </c>
      <c r="M3213" s="295" t="s">
        <v>171</v>
      </c>
    </row>
    <row r="3214" spans="1:13" ht="15" customHeight="1" x14ac:dyDescent="0.25">
      <c r="A3214" s="295" t="s">
        <v>16839</v>
      </c>
      <c r="B3214" s="295" t="s">
        <v>16839</v>
      </c>
      <c r="C3214" s="295" t="s">
        <v>17404</v>
      </c>
      <c r="D3214" s="295" t="s">
        <v>17404</v>
      </c>
      <c r="G3214" s="295" t="s">
        <v>1594</v>
      </c>
      <c r="H3214" s="295" t="s">
        <v>1589</v>
      </c>
      <c r="I3214" s="295" t="s">
        <v>14673</v>
      </c>
      <c r="J3214" s="295" t="s">
        <v>17955</v>
      </c>
      <c r="K3214" s="295" t="s">
        <v>14674</v>
      </c>
      <c r="L3214" s="287">
        <v>3</v>
      </c>
      <c r="M3214" s="295" t="s">
        <v>171</v>
      </c>
    </row>
    <row r="3215" spans="1:13" ht="15" customHeight="1" x14ac:dyDescent="0.25">
      <c r="A3215" s="295" t="s">
        <v>16843</v>
      </c>
      <c r="B3215" s="295" t="s">
        <v>16843</v>
      </c>
      <c r="C3215" s="295" t="s">
        <v>17407</v>
      </c>
      <c r="D3215" s="295" t="s">
        <v>17407</v>
      </c>
      <c r="E3215" s="295" t="s">
        <v>17822</v>
      </c>
      <c r="G3215" s="295" t="s">
        <v>168</v>
      </c>
      <c r="H3215" s="295" t="s">
        <v>1589</v>
      </c>
      <c r="I3215" s="295" t="s">
        <v>14673</v>
      </c>
      <c r="J3215" s="295" t="s">
        <v>17955</v>
      </c>
      <c r="K3215" s="295" t="s">
        <v>14674</v>
      </c>
      <c r="L3215" s="287">
        <v>5</v>
      </c>
      <c r="M3215" s="295" t="s">
        <v>171</v>
      </c>
    </row>
    <row r="3216" spans="1:13" ht="15" customHeight="1" x14ac:dyDescent="0.25">
      <c r="A3216" s="295" t="s">
        <v>16841</v>
      </c>
      <c r="B3216" s="295" t="s">
        <v>16841</v>
      </c>
      <c r="C3216" s="295" t="s">
        <v>17408</v>
      </c>
      <c r="D3216" s="295" t="s">
        <v>17408</v>
      </c>
      <c r="E3216" s="295" t="s">
        <v>17823</v>
      </c>
      <c r="G3216" s="295" t="s">
        <v>168</v>
      </c>
      <c r="H3216" s="295" t="s">
        <v>1589</v>
      </c>
      <c r="I3216" s="295" t="s">
        <v>14673</v>
      </c>
      <c r="J3216" s="295" t="s">
        <v>17955</v>
      </c>
      <c r="K3216" s="295" t="s">
        <v>14674</v>
      </c>
      <c r="L3216" s="287">
        <v>3</v>
      </c>
      <c r="M3216" s="295" t="s">
        <v>171</v>
      </c>
    </row>
    <row r="3217" spans="1:13" ht="15" customHeight="1" x14ac:dyDescent="0.25">
      <c r="A3217" s="295" t="s">
        <v>10404</v>
      </c>
      <c r="B3217" s="295" t="s">
        <v>10404</v>
      </c>
      <c r="C3217" s="295" t="s">
        <v>10405</v>
      </c>
      <c r="D3217" s="295" t="s">
        <v>10405</v>
      </c>
      <c r="E3217" s="295" t="s">
        <v>2957</v>
      </c>
      <c r="F3217" s="295" t="s">
        <v>10406</v>
      </c>
      <c r="G3217" s="295" t="s">
        <v>1594</v>
      </c>
      <c r="H3217" s="295" t="s">
        <v>1589</v>
      </c>
      <c r="I3217" s="295" t="s">
        <v>1714</v>
      </c>
      <c r="J3217" s="295" t="s">
        <v>174</v>
      </c>
      <c r="L3217" s="286">
        <v>0</v>
      </c>
      <c r="M3217" s="295" t="s">
        <v>16372</v>
      </c>
    </row>
    <row r="3218" spans="1:13" ht="15" customHeight="1" x14ac:dyDescent="0.25">
      <c r="A3218" s="295" t="s">
        <v>10407</v>
      </c>
      <c r="B3218" s="295" t="s">
        <v>10407</v>
      </c>
      <c r="C3218" s="295" t="s">
        <v>10408</v>
      </c>
      <c r="D3218" s="295" t="s">
        <v>10408</v>
      </c>
      <c r="E3218" s="295" t="s">
        <v>10409</v>
      </c>
      <c r="F3218" s="295" t="s">
        <v>10410</v>
      </c>
      <c r="G3218" s="295" t="s">
        <v>168</v>
      </c>
      <c r="H3218" s="295" t="s">
        <v>1589</v>
      </c>
      <c r="I3218" s="295" t="s">
        <v>1714</v>
      </c>
      <c r="J3218" s="295" t="s">
        <v>174</v>
      </c>
      <c r="K3218" s="295" t="s">
        <v>1892</v>
      </c>
      <c r="L3218" s="286">
        <v>0</v>
      </c>
      <c r="M3218" s="295" t="s">
        <v>16372</v>
      </c>
    </row>
    <row r="3219" spans="1:13" ht="15" customHeight="1" x14ac:dyDescent="0.25">
      <c r="A3219" s="295" t="s">
        <v>921</v>
      </c>
      <c r="B3219" s="295" t="s">
        <v>921</v>
      </c>
      <c r="C3219" s="295" t="s">
        <v>922</v>
      </c>
      <c r="D3219" s="295" t="s">
        <v>922</v>
      </c>
      <c r="E3219" s="295" t="s">
        <v>10411</v>
      </c>
      <c r="F3219" s="295" t="s">
        <v>10412</v>
      </c>
      <c r="G3219" s="295" t="s">
        <v>168</v>
      </c>
      <c r="H3219" s="295" t="s">
        <v>1589</v>
      </c>
      <c r="I3219" s="295" t="s">
        <v>1598</v>
      </c>
      <c r="J3219" s="295" t="s">
        <v>255</v>
      </c>
      <c r="K3219" s="295" t="s">
        <v>1603</v>
      </c>
      <c r="L3219" s="286">
        <v>0</v>
      </c>
      <c r="M3219" s="295" t="s">
        <v>16372</v>
      </c>
    </row>
    <row r="3220" spans="1:13" ht="15" customHeight="1" x14ac:dyDescent="0.25">
      <c r="A3220" s="295" t="s">
        <v>10414</v>
      </c>
      <c r="B3220" s="295" t="s">
        <v>10414</v>
      </c>
      <c r="C3220" s="295" t="s">
        <v>10415</v>
      </c>
      <c r="D3220" s="295" t="s">
        <v>10415</v>
      </c>
      <c r="E3220" s="295" t="s">
        <v>10416</v>
      </c>
      <c r="F3220" s="295" t="s">
        <v>10417</v>
      </c>
      <c r="G3220" s="295" t="s">
        <v>1594</v>
      </c>
      <c r="H3220" s="295" t="s">
        <v>1589</v>
      </c>
      <c r="I3220" s="295" t="s">
        <v>1598</v>
      </c>
      <c r="J3220" s="295" t="s">
        <v>255</v>
      </c>
      <c r="L3220" s="286">
        <v>0</v>
      </c>
      <c r="M3220" s="295" t="s">
        <v>16372</v>
      </c>
    </row>
    <row r="3221" spans="1:13" ht="15" customHeight="1" x14ac:dyDescent="0.25">
      <c r="A3221" s="295" t="s">
        <v>10418</v>
      </c>
      <c r="B3221" s="295" t="s">
        <v>10418</v>
      </c>
      <c r="C3221" s="295" t="s">
        <v>10419</v>
      </c>
      <c r="D3221" s="295" t="s">
        <v>10419</v>
      </c>
      <c r="E3221" s="295" t="s">
        <v>6085</v>
      </c>
      <c r="F3221" s="295" t="s">
        <v>10420</v>
      </c>
      <c r="G3221" s="295" t="s">
        <v>168</v>
      </c>
      <c r="H3221" s="295" t="s">
        <v>1589</v>
      </c>
      <c r="I3221" s="295" t="s">
        <v>1598</v>
      </c>
      <c r="J3221" s="295" t="s">
        <v>177</v>
      </c>
      <c r="K3221" s="295" t="s">
        <v>1755</v>
      </c>
      <c r="L3221" s="286">
        <v>3</v>
      </c>
      <c r="M3221" s="295" t="s">
        <v>171</v>
      </c>
    </row>
    <row r="3222" spans="1:13" ht="15" customHeight="1" x14ac:dyDescent="0.25">
      <c r="A3222" s="295" t="s">
        <v>10421</v>
      </c>
      <c r="B3222" s="295" t="s">
        <v>10421</v>
      </c>
      <c r="C3222" s="295" t="s">
        <v>10422</v>
      </c>
      <c r="D3222" s="295" t="s">
        <v>10422</v>
      </c>
      <c r="E3222" s="295" t="s">
        <v>1779</v>
      </c>
      <c r="F3222" s="295" t="s">
        <v>10423</v>
      </c>
      <c r="G3222" s="295" t="s">
        <v>1594</v>
      </c>
      <c r="H3222" s="295" t="s">
        <v>1589</v>
      </c>
      <c r="I3222" s="295" t="s">
        <v>1598</v>
      </c>
      <c r="J3222" s="295" t="s">
        <v>177</v>
      </c>
      <c r="L3222" s="286">
        <v>3</v>
      </c>
      <c r="M3222" s="295" t="s">
        <v>171</v>
      </c>
    </row>
    <row r="3223" spans="1:13" ht="15" customHeight="1" x14ac:dyDescent="0.25">
      <c r="A3223" s="295" t="s">
        <v>10424</v>
      </c>
      <c r="B3223" s="295" t="s">
        <v>10424</v>
      </c>
      <c r="C3223" s="295" t="s">
        <v>10425</v>
      </c>
      <c r="D3223" s="295" t="s">
        <v>10425</v>
      </c>
      <c r="E3223" s="295" t="s">
        <v>1606</v>
      </c>
      <c r="F3223" s="295" t="s">
        <v>10426</v>
      </c>
      <c r="G3223" s="295" t="s">
        <v>1676</v>
      </c>
      <c r="H3223" s="295" t="s">
        <v>1589</v>
      </c>
      <c r="I3223" s="295" t="s">
        <v>1714</v>
      </c>
      <c r="J3223" s="295" t="s">
        <v>174</v>
      </c>
      <c r="K3223" s="295" t="s">
        <v>1892</v>
      </c>
      <c r="L3223" s="286">
        <v>8</v>
      </c>
      <c r="M3223" s="295" t="s">
        <v>171</v>
      </c>
    </row>
    <row r="3224" spans="1:13" ht="15" customHeight="1" x14ac:dyDescent="0.25">
      <c r="A3224" s="295" t="s">
        <v>10427</v>
      </c>
      <c r="B3224" s="295" t="s">
        <v>10427</v>
      </c>
      <c r="C3224" s="295" t="s">
        <v>10428</v>
      </c>
      <c r="D3224" s="295" t="s">
        <v>10428</v>
      </c>
      <c r="E3224" s="295" t="s">
        <v>7465</v>
      </c>
      <c r="F3224" s="295" t="s">
        <v>10426</v>
      </c>
      <c r="G3224" s="295" t="s">
        <v>1678</v>
      </c>
      <c r="H3224" s="295" t="s">
        <v>1589</v>
      </c>
      <c r="I3224" s="295" t="s">
        <v>1714</v>
      </c>
      <c r="J3224" s="295" t="s">
        <v>174</v>
      </c>
      <c r="K3224" s="295" t="s">
        <v>1892</v>
      </c>
      <c r="L3224" s="286">
        <v>8</v>
      </c>
      <c r="M3224" s="295" t="s">
        <v>171</v>
      </c>
    </row>
    <row r="3225" spans="1:13" ht="15" customHeight="1" x14ac:dyDescent="0.25">
      <c r="A3225" s="295" t="s">
        <v>10429</v>
      </c>
      <c r="B3225" s="295" t="s">
        <v>10429</v>
      </c>
      <c r="C3225" s="295" t="s">
        <v>10430</v>
      </c>
      <c r="D3225" s="295" t="s">
        <v>10430</v>
      </c>
      <c r="E3225" s="295" t="s">
        <v>1606</v>
      </c>
      <c r="F3225" s="295" t="s">
        <v>10431</v>
      </c>
      <c r="G3225" s="295" t="s">
        <v>1594</v>
      </c>
      <c r="H3225" s="295" t="s">
        <v>1589</v>
      </c>
      <c r="I3225" s="295" t="s">
        <v>1714</v>
      </c>
      <c r="J3225" s="295" t="s">
        <v>174</v>
      </c>
      <c r="L3225" s="286">
        <v>8</v>
      </c>
      <c r="M3225" s="295" t="s">
        <v>171</v>
      </c>
    </row>
    <row r="3226" spans="1:13" ht="15" customHeight="1" x14ac:dyDescent="0.25">
      <c r="A3226" s="295" t="s">
        <v>10432</v>
      </c>
      <c r="B3226" s="295" t="s">
        <v>10432</v>
      </c>
      <c r="C3226" s="295" t="s">
        <v>10433</v>
      </c>
      <c r="D3226" s="295" t="s">
        <v>10433</v>
      </c>
      <c r="E3226" s="295" t="s">
        <v>1774</v>
      </c>
      <c r="F3226" s="295" t="s">
        <v>10434</v>
      </c>
      <c r="G3226" s="295" t="s">
        <v>168</v>
      </c>
      <c r="H3226" s="295" t="s">
        <v>1589</v>
      </c>
      <c r="I3226" s="295" t="s">
        <v>1598</v>
      </c>
      <c r="J3226" s="295" t="s">
        <v>836</v>
      </c>
      <c r="K3226" s="295" t="s">
        <v>1603</v>
      </c>
      <c r="L3226" s="286">
        <v>7</v>
      </c>
      <c r="M3226" s="295" t="s">
        <v>171</v>
      </c>
    </row>
    <row r="3227" spans="1:13" ht="15" customHeight="1" x14ac:dyDescent="0.25">
      <c r="A3227" s="295" t="s">
        <v>10435</v>
      </c>
      <c r="B3227" s="295" t="s">
        <v>10435</v>
      </c>
      <c r="C3227" s="295" t="s">
        <v>923</v>
      </c>
      <c r="D3227" s="295" t="s">
        <v>923</v>
      </c>
      <c r="E3227" s="295" t="s">
        <v>10436</v>
      </c>
      <c r="F3227" s="295" t="s">
        <v>10437</v>
      </c>
      <c r="G3227" s="295" t="s">
        <v>1676</v>
      </c>
      <c r="H3227" s="295" t="s">
        <v>1589</v>
      </c>
      <c r="I3227" s="295" t="s">
        <v>1598</v>
      </c>
      <c r="J3227" s="295" t="s">
        <v>836</v>
      </c>
      <c r="K3227" s="295" t="s">
        <v>1603</v>
      </c>
      <c r="L3227" s="287">
        <v>6</v>
      </c>
      <c r="M3227" s="295" t="s">
        <v>171</v>
      </c>
    </row>
    <row r="3228" spans="1:13" ht="15" customHeight="1" x14ac:dyDescent="0.25">
      <c r="A3228" s="295" t="s">
        <v>10438</v>
      </c>
      <c r="B3228" s="295" t="s">
        <v>10438</v>
      </c>
      <c r="C3228" s="295" t="s">
        <v>10439</v>
      </c>
      <c r="D3228" s="295" t="s">
        <v>10439</v>
      </c>
      <c r="E3228" s="295" t="s">
        <v>10436</v>
      </c>
      <c r="F3228" s="295" t="s">
        <v>10437</v>
      </c>
      <c r="G3228" s="295" t="s">
        <v>1678</v>
      </c>
      <c r="H3228" s="295" t="s">
        <v>1589</v>
      </c>
      <c r="I3228" s="295" t="s">
        <v>1598</v>
      </c>
      <c r="J3228" s="295" t="s">
        <v>836</v>
      </c>
      <c r="K3228" s="295" t="s">
        <v>1603</v>
      </c>
      <c r="L3228" s="286">
        <v>6</v>
      </c>
      <c r="M3228" s="295" t="s">
        <v>171</v>
      </c>
    </row>
    <row r="3229" spans="1:13" ht="15" customHeight="1" x14ac:dyDescent="0.25">
      <c r="A3229" s="295" t="s">
        <v>10440</v>
      </c>
      <c r="B3229" s="295" t="s">
        <v>10440</v>
      </c>
      <c r="C3229" s="295" t="s">
        <v>10441</v>
      </c>
      <c r="D3229" s="295" t="s">
        <v>10441</v>
      </c>
      <c r="E3229" s="295" t="s">
        <v>1606</v>
      </c>
      <c r="F3229" s="295" t="s">
        <v>10442</v>
      </c>
      <c r="G3229" s="295" t="s">
        <v>168</v>
      </c>
      <c r="H3229" s="295" t="s">
        <v>1589</v>
      </c>
      <c r="I3229" s="295" t="s">
        <v>1598</v>
      </c>
      <c r="J3229" s="295" t="s">
        <v>836</v>
      </c>
      <c r="K3229" s="295" t="s">
        <v>1603</v>
      </c>
      <c r="L3229" s="286">
        <v>5</v>
      </c>
      <c r="M3229" s="295" t="s">
        <v>171</v>
      </c>
    </row>
    <row r="3230" spans="1:13" ht="15" customHeight="1" x14ac:dyDescent="0.25">
      <c r="A3230" s="295" t="s">
        <v>10443</v>
      </c>
      <c r="B3230" s="295" t="s">
        <v>10443</v>
      </c>
      <c r="C3230" s="295" t="s">
        <v>924</v>
      </c>
      <c r="D3230" s="295" t="s">
        <v>924</v>
      </c>
      <c r="E3230" s="295" t="s">
        <v>1606</v>
      </c>
      <c r="F3230" s="295" t="s">
        <v>10444</v>
      </c>
      <c r="G3230" s="295" t="s">
        <v>1594</v>
      </c>
      <c r="H3230" s="295" t="s">
        <v>1589</v>
      </c>
      <c r="I3230" s="295" t="s">
        <v>1598</v>
      </c>
      <c r="J3230" s="295" t="s">
        <v>836</v>
      </c>
      <c r="L3230" s="286">
        <v>6</v>
      </c>
      <c r="M3230" s="295" t="s">
        <v>171</v>
      </c>
    </row>
    <row r="3231" spans="1:13" ht="15" customHeight="1" x14ac:dyDescent="0.25">
      <c r="A3231" s="295" t="s">
        <v>2568</v>
      </c>
      <c r="B3231" s="295" t="s">
        <v>2568</v>
      </c>
      <c r="C3231" s="295" t="s">
        <v>2570</v>
      </c>
      <c r="D3231" s="295" t="s">
        <v>2570</v>
      </c>
      <c r="E3231" s="295" t="s">
        <v>10445</v>
      </c>
      <c r="F3231" s="295" t="s">
        <v>2571</v>
      </c>
      <c r="G3231" s="295" t="s">
        <v>168</v>
      </c>
      <c r="H3231" s="295" t="s">
        <v>1589</v>
      </c>
      <c r="I3231" s="295" t="s">
        <v>1598</v>
      </c>
      <c r="J3231" s="295" t="s">
        <v>270</v>
      </c>
      <c r="K3231" s="295" t="s">
        <v>1603</v>
      </c>
      <c r="L3231" s="286">
        <v>8</v>
      </c>
      <c r="M3231" s="295" t="s">
        <v>171</v>
      </c>
    </row>
    <row r="3232" spans="1:13" ht="15" customHeight="1" x14ac:dyDescent="0.25">
      <c r="A3232" s="295" t="s">
        <v>10447</v>
      </c>
      <c r="B3232" s="295" t="s">
        <v>10447</v>
      </c>
      <c r="C3232" s="295" t="s">
        <v>10448</v>
      </c>
      <c r="D3232" s="295" t="s">
        <v>10448</v>
      </c>
      <c r="E3232" s="295" t="s">
        <v>10449</v>
      </c>
      <c r="F3232" s="295" t="s">
        <v>10450</v>
      </c>
      <c r="G3232" s="295" t="s">
        <v>1676</v>
      </c>
      <c r="H3232" s="295" t="s">
        <v>1589</v>
      </c>
      <c r="I3232" s="295" t="s">
        <v>1598</v>
      </c>
      <c r="J3232" s="295" t="s">
        <v>270</v>
      </c>
      <c r="K3232" s="295" t="s">
        <v>1603</v>
      </c>
      <c r="L3232" s="287">
        <v>10</v>
      </c>
      <c r="M3232" s="295" t="s">
        <v>171</v>
      </c>
    </row>
    <row r="3233" spans="1:13" ht="15" customHeight="1" x14ac:dyDescent="0.25">
      <c r="A3233" s="295" t="s">
        <v>2579</v>
      </c>
      <c r="B3233" s="295" t="s">
        <v>2579</v>
      </c>
      <c r="C3233" s="295" t="s">
        <v>2580</v>
      </c>
      <c r="D3233" s="295" t="s">
        <v>2580</v>
      </c>
      <c r="E3233" s="295" t="s">
        <v>10449</v>
      </c>
      <c r="F3233" s="295" t="s">
        <v>10450</v>
      </c>
      <c r="G3233" s="295" t="s">
        <v>1678</v>
      </c>
      <c r="H3233" s="295" t="s">
        <v>1589</v>
      </c>
      <c r="I3233" s="295" t="s">
        <v>1598</v>
      </c>
      <c r="J3233" s="295" t="s">
        <v>270</v>
      </c>
      <c r="K3233" s="295" t="s">
        <v>1603</v>
      </c>
      <c r="L3233" s="286">
        <v>10</v>
      </c>
      <c r="M3233" s="295" t="s">
        <v>171</v>
      </c>
    </row>
    <row r="3234" spans="1:13" ht="15" customHeight="1" x14ac:dyDescent="0.25">
      <c r="A3234" s="295" t="s">
        <v>10451</v>
      </c>
      <c r="B3234" s="295" t="s">
        <v>10451</v>
      </c>
      <c r="C3234" s="295" t="s">
        <v>1156</v>
      </c>
      <c r="D3234" s="295" t="s">
        <v>1156</v>
      </c>
      <c r="E3234" s="295" t="s">
        <v>1606</v>
      </c>
      <c r="F3234" s="295" t="s">
        <v>10452</v>
      </c>
      <c r="G3234" s="295" t="s">
        <v>1594</v>
      </c>
      <c r="H3234" s="295" t="s">
        <v>1589</v>
      </c>
      <c r="I3234" s="295" t="s">
        <v>1598</v>
      </c>
      <c r="J3234" s="295" t="s">
        <v>270</v>
      </c>
      <c r="L3234" s="286">
        <v>10</v>
      </c>
      <c r="M3234" s="295" t="s">
        <v>171</v>
      </c>
    </row>
    <row r="3235" spans="1:13" ht="15" customHeight="1" x14ac:dyDescent="0.25">
      <c r="A3235" s="295" t="s">
        <v>10453</v>
      </c>
      <c r="B3235" s="295" t="s">
        <v>10453</v>
      </c>
      <c r="C3235" s="295" t="s">
        <v>10454</v>
      </c>
      <c r="D3235" s="295" t="s">
        <v>10454</v>
      </c>
      <c r="E3235" s="295" t="s">
        <v>1606</v>
      </c>
      <c r="F3235" s="295" t="s">
        <v>10455</v>
      </c>
      <c r="G3235" s="295" t="s">
        <v>168</v>
      </c>
      <c r="H3235" s="295" t="s">
        <v>1589</v>
      </c>
      <c r="I3235" s="295" t="s">
        <v>1598</v>
      </c>
      <c r="J3235" s="295" t="s">
        <v>1474</v>
      </c>
      <c r="K3235" s="295" t="s">
        <v>1603</v>
      </c>
      <c r="L3235" s="286">
        <v>0</v>
      </c>
      <c r="M3235" s="295" t="s">
        <v>16372</v>
      </c>
    </row>
    <row r="3236" spans="1:13" ht="15" customHeight="1" x14ac:dyDescent="0.25">
      <c r="A3236" s="295" t="s">
        <v>10456</v>
      </c>
      <c r="B3236" s="295" t="s">
        <v>10456</v>
      </c>
      <c r="C3236" s="295" t="s">
        <v>10457</v>
      </c>
      <c r="D3236" s="295" t="s">
        <v>10457</v>
      </c>
      <c r="E3236" s="295" t="s">
        <v>10458</v>
      </c>
      <c r="F3236" s="295" t="s">
        <v>10459</v>
      </c>
      <c r="G3236" s="295" t="s">
        <v>168</v>
      </c>
      <c r="H3236" s="295" t="s">
        <v>1589</v>
      </c>
      <c r="I3236" s="295" t="s">
        <v>1598</v>
      </c>
      <c r="J3236" s="295" t="s">
        <v>1474</v>
      </c>
      <c r="K3236" s="295" t="s">
        <v>1603</v>
      </c>
      <c r="L3236" s="286">
        <v>0</v>
      </c>
      <c r="M3236" s="295" t="s">
        <v>16372</v>
      </c>
    </row>
    <row r="3237" spans="1:13" ht="15" customHeight="1" x14ac:dyDescent="0.25">
      <c r="A3237" s="295" t="s">
        <v>10460</v>
      </c>
      <c r="B3237" s="295" t="s">
        <v>10460</v>
      </c>
      <c r="C3237" s="295" t="s">
        <v>10461</v>
      </c>
      <c r="D3237" s="295" t="s">
        <v>10461</v>
      </c>
      <c r="E3237" s="295" t="s">
        <v>10462</v>
      </c>
      <c r="F3237" s="295" t="s">
        <v>10463</v>
      </c>
      <c r="G3237" s="295" t="s">
        <v>168</v>
      </c>
      <c r="H3237" s="295" t="s">
        <v>1589</v>
      </c>
      <c r="I3237" s="295" t="s">
        <v>1598</v>
      </c>
      <c r="J3237" s="295" t="s">
        <v>1474</v>
      </c>
      <c r="K3237" s="295" t="s">
        <v>1603</v>
      </c>
      <c r="L3237" s="286">
        <v>0</v>
      </c>
      <c r="M3237" s="295" t="s">
        <v>16372</v>
      </c>
    </row>
    <row r="3238" spans="1:13" ht="15" customHeight="1" x14ac:dyDescent="0.25">
      <c r="A3238" s="295" t="s">
        <v>10464</v>
      </c>
      <c r="B3238" s="295" t="s">
        <v>10464</v>
      </c>
      <c r="C3238" s="295" t="s">
        <v>10465</v>
      </c>
      <c r="D3238" s="295" t="s">
        <v>10465</v>
      </c>
      <c r="E3238" s="295" t="s">
        <v>1606</v>
      </c>
      <c r="F3238" s="295" t="s">
        <v>10466</v>
      </c>
      <c r="G3238" s="295" t="s">
        <v>1594</v>
      </c>
      <c r="H3238" s="295" t="s">
        <v>1589</v>
      </c>
      <c r="I3238" s="295" t="s">
        <v>1598</v>
      </c>
      <c r="J3238" s="295" t="s">
        <v>1474</v>
      </c>
      <c r="L3238" s="286">
        <v>0</v>
      </c>
      <c r="M3238" s="295" t="s">
        <v>16372</v>
      </c>
    </row>
    <row r="3239" spans="1:13" ht="15" customHeight="1" x14ac:dyDescent="0.25">
      <c r="A3239" s="295" t="s">
        <v>10467</v>
      </c>
      <c r="B3239" s="295" t="s">
        <v>10467</v>
      </c>
      <c r="C3239" s="295" t="s">
        <v>10468</v>
      </c>
      <c r="D3239" s="295" t="s">
        <v>10468</v>
      </c>
      <c r="E3239" s="295" t="s">
        <v>10469</v>
      </c>
      <c r="F3239" s="295" t="s">
        <v>10470</v>
      </c>
      <c r="G3239" s="295" t="s">
        <v>168</v>
      </c>
      <c r="H3239" s="295" t="s">
        <v>1589</v>
      </c>
      <c r="I3239" s="295" t="s">
        <v>1714</v>
      </c>
      <c r="J3239" s="295" t="s">
        <v>174</v>
      </c>
      <c r="K3239" s="295" t="s">
        <v>1892</v>
      </c>
      <c r="L3239" s="286">
        <v>0</v>
      </c>
      <c r="M3239" s="295" t="s">
        <v>16372</v>
      </c>
    </row>
    <row r="3240" spans="1:13" ht="15" customHeight="1" x14ac:dyDescent="0.25">
      <c r="A3240" s="295" t="s">
        <v>10471</v>
      </c>
      <c r="B3240" s="295" t="s">
        <v>10471</v>
      </c>
      <c r="C3240" s="295" t="s">
        <v>10472</v>
      </c>
      <c r="D3240" s="295" t="s">
        <v>10472</v>
      </c>
      <c r="E3240" s="295" t="s">
        <v>10473</v>
      </c>
      <c r="F3240" s="295" t="s">
        <v>10470</v>
      </c>
      <c r="G3240" s="295" t="s">
        <v>1594</v>
      </c>
      <c r="H3240" s="295" t="s">
        <v>1589</v>
      </c>
      <c r="I3240" s="295" t="s">
        <v>1714</v>
      </c>
      <c r="J3240" s="295" t="s">
        <v>174</v>
      </c>
      <c r="L3240" s="286">
        <v>0</v>
      </c>
      <c r="M3240" s="295" t="s">
        <v>16372</v>
      </c>
    </row>
    <row r="3241" spans="1:13" ht="15" customHeight="1" x14ac:dyDescent="0.25">
      <c r="A3241" s="295" t="s">
        <v>10474</v>
      </c>
      <c r="B3241" s="295" t="s">
        <v>10474</v>
      </c>
      <c r="C3241" s="295" t="s">
        <v>10475</v>
      </c>
      <c r="D3241" s="295" t="s">
        <v>10475</v>
      </c>
      <c r="E3241" s="295" t="s">
        <v>1606</v>
      </c>
      <c r="F3241" s="295" t="s">
        <v>10476</v>
      </c>
      <c r="G3241" s="295" t="s">
        <v>168</v>
      </c>
      <c r="H3241" s="295" t="s">
        <v>1589</v>
      </c>
      <c r="I3241" s="295" t="s">
        <v>1598</v>
      </c>
      <c r="J3241" s="295" t="s">
        <v>679</v>
      </c>
      <c r="K3241" s="295" t="s">
        <v>1603</v>
      </c>
      <c r="L3241" s="286">
        <v>5</v>
      </c>
      <c r="M3241" s="295" t="s">
        <v>171</v>
      </c>
    </row>
    <row r="3242" spans="1:13" ht="15" customHeight="1" x14ac:dyDescent="0.25">
      <c r="A3242" s="295" t="s">
        <v>10477</v>
      </c>
      <c r="B3242" s="295" t="s">
        <v>10477</v>
      </c>
      <c r="C3242" s="295" t="s">
        <v>10478</v>
      </c>
      <c r="D3242" s="295" t="s">
        <v>10478</v>
      </c>
      <c r="E3242" s="295" t="s">
        <v>1606</v>
      </c>
      <c r="F3242" s="295" t="s">
        <v>10479</v>
      </c>
      <c r="G3242" s="295" t="s">
        <v>1594</v>
      </c>
      <c r="H3242" s="295" t="s">
        <v>1589</v>
      </c>
      <c r="I3242" s="295" t="s">
        <v>1598</v>
      </c>
      <c r="J3242" s="295" t="s">
        <v>679</v>
      </c>
      <c r="L3242" s="286">
        <v>5</v>
      </c>
      <c r="M3242" s="295" t="s">
        <v>171</v>
      </c>
    </row>
    <row r="3243" spans="1:13" ht="15" customHeight="1" x14ac:dyDescent="0.25">
      <c r="A3243" s="295" t="s">
        <v>10480</v>
      </c>
      <c r="B3243" s="295" t="s">
        <v>10480</v>
      </c>
      <c r="C3243" s="295" t="s">
        <v>10481</v>
      </c>
      <c r="D3243" s="295" t="s">
        <v>10481</v>
      </c>
      <c r="E3243" s="295" t="s">
        <v>1606</v>
      </c>
      <c r="F3243" s="295" t="s">
        <v>10482</v>
      </c>
      <c r="G3243" s="295" t="s">
        <v>168</v>
      </c>
      <c r="H3243" s="295" t="s">
        <v>1589</v>
      </c>
      <c r="I3243" s="295" t="s">
        <v>1598</v>
      </c>
      <c r="J3243" s="295" t="s">
        <v>330</v>
      </c>
      <c r="K3243" s="295" t="s">
        <v>1603</v>
      </c>
      <c r="L3243" s="286">
        <v>9</v>
      </c>
      <c r="M3243" s="295" t="s">
        <v>171</v>
      </c>
    </row>
    <row r="3244" spans="1:13" ht="15" customHeight="1" x14ac:dyDescent="0.25">
      <c r="A3244" s="295" t="s">
        <v>10483</v>
      </c>
      <c r="B3244" s="295" t="s">
        <v>10483</v>
      </c>
      <c r="C3244" s="295" t="s">
        <v>10484</v>
      </c>
      <c r="D3244" s="295" t="s">
        <v>10484</v>
      </c>
      <c r="E3244" s="295" t="s">
        <v>1880</v>
      </c>
      <c r="F3244" s="295" t="s">
        <v>10485</v>
      </c>
      <c r="G3244" s="295" t="s">
        <v>168</v>
      </c>
      <c r="H3244" s="295" t="s">
        <v>1589</v>
      </c>
      <c r="I3244" s="295" t="s">
        <v>1598</v>
      </c>
      <c r="J3244" s="295" t="s">
        <v>330</v>
      </c>
      <c r="K3244" s="295" t="s">
        <v>1603</v>
      </c>
      <c r="L3244" s="286">
        <v>10</v>
      </c>
      <c r="M3244" s="295" t="s">
        <v>171</v>
      </c>
    </row>
    <row r="3245" spans="1:13" ht="15" customHeight="1" x14ac:dyDescent="0.25">
      <c r="A3245" s="295" t="s">
        <v>10486</v>
      </c>
      <c r="B3245" s="295" t="s">
        <v>10486</v>
      </c>
      <c r="C3245" s="295" t="s">
        <v>925</v>
      </c>
      <c r="D3245" s="295" t="s">
        <v>925</v>
      </c>
      <c r="E3245" s="295" t="s">
        <v>1606</v>
      </c>
      <c r="F3245" s="295" t="s">
        <v>10487</v>
      </c>
      <c r="G3245" s="295" t="s">
        <v>1594</v>
      </c>
      <c r="H3245" s="295" t="s">
        <v>1589</v>
      </c>
      <c r="I3245" s="295" t="s">
        <v>1598</v>
      </c>
      <c r="J3245" s="295" t="s">
        <v>330</v>
      </c>
      <c r="L3245" s="286">
        <v>10</v>
      </c>
      <c r="M3245" s="295" t="s">
        <v>171</v>
      </c>
    </row>
    <row r="3246" spans="1:13" ht="15" customHeight="1" x14ac:dyDescent="0.25">
      <c r="A3246" s="297" t="s">
        <v>16845</v>
      </c>
      <c r="B3246" s="295" t="s">
        <v>16846</v>
      </c>
      <c r="C3246" s="295" t="s">
        <v>17410</v>
      </c>
      <c r="D3246" s="295" t="s">
        <v>17453</v>
      </c>
      <c r="E3246" s="295" t="s">
        <v>17824</v>
      </c>
      <c r="G3246" s="295" t="s">
        <v>1678</v>
      </c>
      <c r="H3246" s="295" t="s">
        <v>1632</v>
      </c>
      <c r="I3246" s="295" t="s">
        <v>14673</v>
      </c>
      <c r="J3246" s="295" t="s">
        <v>17964</v>
      </c>
      <c r="K3246" s="295" t="s">
        <v>14674</v>
      </c>
      <c r="L3246" s="287">
        <v>7</v>
      </c>
      <c r="M3246" s="295" t="s">
        <v>171</v>
      </c>
    </row>
    <row r="3247" spans="1:13" ht="15" customHeight="1" x14ac:dyDescent="0.25">
      <c r="A3247" s="295" t="s">
        <v>16847</v>
      </c>
      <c r="B3247" s="295" t="s">
        <v>16848</v>
      </c>
      <c r="C3247" s="295" t="s">
        <v>17411</v>
      </c>
      <c r="D3247" s="295" t="s">
        <v>17413</v>
      </c>
      <c r="E3247" s="295" t="s">
        <v>17825</v>
      </c>
      <c r="G3247" s="295" t="s">
        <v>168</v>
      </c>
      <c r="H3247" s="295" t="s">
        <v>1632</v>
      </c>
      <c r="I3247" s="295" t="s">
        <v>14673</v>
      </c>
      <c r="J3247" s="295" t="s">
        <v>17964</v>
      </c>
      <c r="K3247" s="295" t="s">
        <v>14674</v>
      </c>
      <c r="L3247" s="287">
        <v>7</v>
      </c>
      <c r="M3247" s="295" t="s">
        <v>171</v>
      </c>
    </row>
    <row r="3248" spans="1:13" ht="15" customHeight="1" x14ac:dyDescent="0.25">
      <c r="A3248" s="295" t="s">
        <v>16849</v>
      </c>
      <c r="B3248" s="295" t="s">
        <v>16849</v>
      </c>
      <c r="C3248" s="295" t="s">
        <v>17412</v>
      </c>
      <c r="D3248" s="295" t="s">
        <v>17412</v>
      </c>
      <c r="E3248" s="295" t="s">
        <v>17658</v>
      </c>
      <c r="G3248" s="295" t="s">
        <v>168</v>
      </c>
      <c r="H3248" s="295" t="s">
        <v>1589</v>
      </c>
      <c r="I3248" s="295" t="s">
        <v>14673</v>
      </c>
      <c r="J3248" s="295" t="s">
        <v>17964</v>
      </c>
      <c r="K3248" s="295" t="s">
        <v>14674</v>
      </c>
      <c r="L3248" s="287">
        <v>6</v>
      </c>
      <c r="M3248" s="295" t="s">
        <v>171</v>
      </c>
    </row>
    <row r="3249" spans="1:13" ht="15" customHeight="1" x14ac:dyDescent="0.25">
      <c r="A3249" s="295" t="s">
        <v>16848</v>
      </c>
      <c r="B3249" s="295" t="s">
        <v>16848</v>
      </c>
      <c r="C3249" s="295" t="s">
        <v>17413</v>
      </c>
      <c r="D3249" s="295" t="s">
        <v>17413</v>
      </c>
      <c r="E3249" s="295" t="s">
        <v>17826</v>
      </c>
      <c r="G3249" s="295" t="s">
        <v>168</v>
      </c>
      <c r="H3249" s="295" t="s">
        <v>1589</v>
      </c>
      <c r="I3249" s="295" t="s">
        <v>14673</v>
      </c>
      <c r="J3249" s="295" t="s">
        <v>17964</v>
      </c>
      <c r="K3249" s="295" t="s">
        <v>14674</v>
      </c>
      <c r="L3249" s="287">
        <v>7</v>
      </c>
      <c r="M3249" s="295" t="s">
        <v>171</v>
      </c>
    </row>
    <row r="3250" spans="1:13" ht="15" customHeight="1" x14ac:dyDescent="0.25">
      <c r="A3250" s="295" t="s">
        <v>16850</v>
      </c>
      <c r="B3250" s="295" t="s">
        <v>16850</v>
      </c>
      <c r="C3250" s="295" t="s">
        <v>17414</v>
      </c>
      <c r="D3250" s="295" t="s">
        <v>17414</v>
      </c>
      <c r="E3250" s="295" t="s">
        <v>17827</v>
      </c>
      <c r="G3250" s="295" t="s">
        <v>168</v>
      </c>
      <c r="H3250" s="295" t="s">
        <v>1589</v>
      </c>
      <c r="I3250" s="295" t="s">
        <v>14673</v>
      </c>
      <c r="J3250" s="295" t="s">
        <v>17964</v>
      </c>
      <c r="K3250" s="295" t="s">
        <v>14674</v>
      </c>
      <c r="L3250" s="287">
        <v>6</v>
      </c>
      <c r="M3250" s="295" t="s">
        <v>171</v>
      </c>
    </row>
    <row r="3251" spans="1:13" ht="15" customHeight="1" x14ac:dyDescent="0.25">
      <c r="A3251" s="295" t="s">
        <v>16844</v>
      </c>
      <c r="B3251" s="295" t="s">
        <v>16844</v>
      </c>
      <c r="C3251" s="295" t="s">
        <v>17409</v>
      </c>
      <c r="D3251" s="295" t="s">
        <v>17409</v>
      </c>
      <c r="G3251" s="295" t="s">
        <v>1594</v>
      </c>
      <c r="H3251" s="295" t="s">
        <v>1589</v>
      </c>
      <c r="I3251" s="295" t="s">
        <v>14673</v>
      </c>
      <c r="J3251" s="295" t="s">
        <v>17964</v>
      </c>
      <c r="K3251" s="295" t="s">
        <v>14674</v>
      </c>
      <c r="L3251" s="287">
        <v>6</v>
      </c>
      <c r="M3251" s="295" t="s">
        <v>171</v>
      </c>
    </row>
    <row r="3252" spans="1:13" ht="15" customHeight="1" x14ac:dyDescent="0.25">
      <c r="A3252" s="295" t="s">
        <v>16851</v>
      </c>
      <c r="B3252" s="295" t="s">
        <v>16851</v>
      </c>
      <c r="C3252" s="295" t="s">
        <v>17415</v>
      </c>
      <c r="D3252" s="295" t="s">
        <v>17415</v>
      </c>
      <c r="E3252" s="295" t="s">
        <v>17701</v>
      </c>
      <c r="G3252" s="295" t="s">
        <v>168</v>
      </c>
      <c r="H3252" s="295" t="s">
        <v>1589</v>
      </c>
      <c r="I3252" s="295" t="s">
        <v>14673</v>
      </c>
      <c r="J3252" s="295" t="s">
        <v>17964</v>
      </c>
      <c r="K3252" s="295" t="s">
        <v>14674</v>
      </c>
      <c r="L3252" s="287">
        <v>6</v>
      </c>
      <c r="M3252" s="295" t="s">
        <v>171</v>
      </c>
    </row>
    <row r="3253" spans="1:13" ht="15" customHeight="1" x14ac:dyDescent="0.25">
      <c r="A3253" s="295" t="s">
        <v>16852</v>
      </c>
      <c r="B3253" s="295" t="s">
        <v>16852</v>
      </c>
      <c r="C3253" s="295" t="s">
        <v>17416</v>
      </c>
      <c r="D3253" s="295" t="s">
        <v>17416</v>
      </c>
      <c r="E3253" s="295" t="s">
        <v>17658</v>
      </c>
      <c r="G3253" s="295" t="s">
        <v>168</v>
      </c>
      <c r="H3253" s="295" t="s">
        <v>1589</v>
      </c>
      <c r="I3253" s="295" t="s">
        <v>14673</v>
      </c>
      <c r="J3253" s="295" t="s">
        <v>17964</v>
      </c>
      <c r="K3253" s="295" t="s">
        <v>14674</v>
      </c>
      <c r="L3253" s="287">
        <v>5</v>
      </c>
      <c r="M3253" s="295" t="s">
        <v>171</v>
      </c>
    </row>
    <row r="3254" spans="1:13" ht="15" customHeight="1" x14ac:dyDescent="0.25">
      <c r="A3254" s="295" t="s">
        <v>927</v>
      </c>
      <c r="B3254" s="295" t="s">
        <v>927</v>
      </c>
      <c r="C3254" s="295" t="s">
        <v>928</v>
      </c>
      <c r="D3254" s="295" t="s">
        <v>928</v>
      </c>
      <c r="E3254" s="295" t="s">
        <v>10488</v>
      </c>
      <c r="F3254" s="295" t="s">
        <v>10489</v>
      </c>
      <c r="G3254" s="295" t="s">
        <v>168</v>
      </c>
      <c r="H3254" s="295" t="s">
        <v>1589</v>
      </c>
      <c r="I3254" s="295" t="s">
        <v>1598</v>
      </c>
      <c r="J3254" s="295" t="s">
        <v>270</v>
      </c>
      <c r="K3254" s="295" t="s">
        <v>1603</v>
      </c>
      <c r="L3254" s="286">
        <v>6</v>
      </c>
      <c r="M3254" s="295" t="s">
        <v>171</v>
      </c>
    </row>
    <row r="3255" spans="1:13" ht="15" customHeight="1" x14ac:dyDescent="0.25">
      <c r="A3255" s="295" t="s">
        <v>10490</v>
      </c>
      <c r="B3255" s="295" t="s">
        <v>10490</v>
      </c>
      <c r="C3255" s="295" t="s">
        <v>926</v>
      </c>
      <c r="D3255" s="295" t="s">
        <v>926</v>
      </c>
      <c r="E3255" s="295" t="s">
        <v>1606</v>
      </c>
      <c r="F3255" s="295" t="s">
        <v>2577</v>
      </c>
      <c r="G3255" s="295" t="s">
        <v>1594</v>
      </c>
      <c r="H3255" s="295" t="s">
        <v>1589</v>
      </c>
      <c r="I3255" s="295" t="s">
        <v>1598</v>
      </c>
      <c r="J3255" s="295" t="s">
        <v>270</v>
      </c>
      <c r="L3255" s="286">
        <v>6</v>
      </c>
      <c r="M3255" s="295" t="s">
        <v>171</v>
      </c>
    </row>
    <row r="3256" spans="1:13" ht="15" customHeight="1" x14ac:dyDescent="0.25">
      <c r="A3256" s="295" t="s">
        <v>10491</v>
      </c>
      <c r="B3256" s="295" t="s">
        <v>10491</v>
      </c>
      <c r="C3256" s="295" t="s">
        <v>10492</v>
      </c>
      <c r="D3256" s="295" t="s">
        <v>10492</v>
      </c>
      <c r="E3256" s="295" t="s">
        <v>2009</v>
      </c>
      <c r="F3256" s="295" t="s">
        <v>10493</v>
      </c>
      <c r="G3256" s="295" t="s">
        <v>168</v>
      </c>
      <c r="H3256" s="295" t="s">
        <v>1589</v>
      </c>
      <c r="I3256" s="295" t="s">
        <v>1714</v>
      </c>
      <c r="J3256" s="295" t="s">
        <v>174</v>
      </c>
      <c r="K3256" s="295" t="s">
        <v>1892</v>
      </c>
      <c r="L3256" s="286">
        <v>0</v>
      </c>
      <c r="M3256" s="295" t="s">
        <v>16372</v>
      </c>
    </row>
    <row r="3257" spans="1:13" ht="15" customHeight="1" x14ac:dyDescent="0.25">
      <c r="A3257" s="295" t="s">
        <v>10494</v>
      </c>
      <c r="B3257" s="295" t="s">
        <v>10494</v>
      </c>
      <c r="C3257" s="295" t="s">
        <v>10495</v>
      </c>
      <c r="D3257" s="295" t="s">
        <v>10495</v>
      </c>
      <c r="E3257" s="295" t="s">
        <v>4231</v>
      </c>
      <c r="F3257" s="295" t="s">
        <v>10496</v>
      </c>
      <c r="G3257" s="295" t="s">
        <v>1594</v>
      </c>
      <c r="H3257" s="295" t="s">
        <v>1589</v>
      </c>
      <c r="I3257" s="295" t="s">
        <v>1714</v>
      </c>
      <c r="J3257" s="295" t="s">
        <v>174</v>
      </c>
      <c r="L3257" s="286">
        <v>0</v>
      </c>
      <c r="M3257" s="295" t="s">
        <v>16372</v>
      </c>
    </row>
    <row r="3258" spans="1:13" ht="15" customHeight="1" x14ac:dyDescent="0.25">
      <c r="A3258" s="295" t="s">
        <v>10497</v>
      </c>
      <c r="B3258" s="295" t="s">
        <v>10497</v>
      </c>
      <c r="C3258" s="295" t="s">
        <v>10498</v>
      </c>
      <c r="D3258" s="295" t="s">
        <v>10498</v>
      </c>
      <c r="E3258" s="295" t="s">
        <v>1606</v>
      </c>
      <c r="F3258" s="295" t="s">
        <v>10499</v>
      </c>
      <c r="G3258" s="295" t="s">
        <v>1594</v>
      </c>
      <c r="H3258" s="295" t="s">
        <v>1589</v>
      </c>
      <c r="I3258" s="295" t="s">
        <v>1598</v>
      </c>
      <c r="J3258" s="295" t="s">
        <v>10500</v>
      </c>
      <c r="L3258" s="286">
        <v>0</v>
      </c>
      <c r="M3258" s="295" t="s">
        <v>16372</v>
      </c>
    </row>
    <row r="3259" spans="1:13" ht="15" customHeight="1" x14ac:dyDescent="0.25">
      <c r="A3259" s="295" t="s">
        <v>10501</v>
      </c>
      <c r="B3259" s="295" t="s">
        <v>10501</v>
      </c>
      <c r="C3259" s="295" t="s">
        <v>10502</v>
      </c>
      <c r="D3259" s="295" t="s">
        <v>10502</v>
      </c>
      <c r="E3259" s="295" t="s">
        <v>1606</v>
      </c>
      <c r="F3259" s="295" t="s">
        <v>10499</v>
      </c>
      <c r="G3259" s="295" t="s">
        <v>168</v>
      </c>
      <c r="H3259" s="295" t="s">
        <v>1589</v>
      </c>
      <c r="I3259" s="295" t="s">
        <v>1598</v>
      </c>
      <c r="J3259" s="295" t="s">
        <v>10500</v>
      </c>
      <c r="K3259" s="295" t="s">
        <v>1603</v>
      </c>
      <c r="L3259" s="286">
        <v>0</v>
      </c>
      <c r="M3259" s="295" t="s">
        <v>16372</v>
      </c>
    </row>
    <row r="3260" spans="1:13" ht="15" customHeight="1" x14ac:dyDescent="0.25">
      <c r="A3260" s="295" t="s">
        <v>10503</v>
      </c>
      <c r="B3260" s="295" t="s">
        <v>10503</v>
      </c>
      <c r="C3260" s="295" t="s">
        <v>10504</v>
      </c>
      <c r="D3260" s="295" t="s">
        <v>10504</v>
      </c>
      <c r="E3260" s="295" t="s">
        <v>1606</v>
      </c>
      <c r="F3260" s="295" t="s">
        <v>10505</v>
      </c>
      <c r="G3260" s="295" t="s">
        <v>168</v>
      </c>
      <c r="H3260" s="295" t="s">
        <v>1589</v>
      </c>
      <c r="I3260" s="295" t="s">
        <v>1598</v>
      </c>
      <c r="J3260" s="295" t="s">
        <v>188</v>
      </c>
      <c r="K3260" s="295" t="s">
        <v>1603</v>
      </c>
      <c r="L3260" s="286">
        <v>5</v>
      </c>
      <c r="M3260" s="295" t="s">
        <v>171</v>
      </c>
    </row>
    <row r="3261" spans="1:13" ht="15" customHeight="1" x14ac:dyDescent="0.25">
      <c r="A3261" s="295" t="s">
        <v>10506</v>
      </c>
      <c r="B3261" s="295" t="s">
        <v>10506</v>
      </c>
      <c r="C3261" s="295" t="s">
        <v>10507</v>
      </c>
      <c r="D3261" s="295" t="s">
        <v>10507</v>
      </c>
      <c r="E3261" s="295" t="s">
        <v>1606</v>
      </c>
      <c r="F3261" s="295" t="s">
        <v>10508</v>
      </c>
      <c r="G3261" s="295" t="s">
        <v>168</v>
      </c>
      <c r="H3261" s="295" t="s">
        <v>1589</v>
      </c>
      <c r="I3261" s="295" t="s">
        <v>1598</v>
      </c>
      <c r="J3261" s="295" t="s">
        <v>188</v>
      </c>
      <c r="K3261" s="295" t="s">
        <v>1603</v>
      </c>
      <c r="L3261" s="286">
        <v>8</v>
      </c>
      <c r="M3261" s="295" t="s">
        <v>171</v>
      </c>
    </row>
    <row r="3262" spans="1:13" ht="15" customHeight="1" x14ac:dyDescent="0.25">
      <c r="A3262" s="295" t="s">
        <v>10509</v>
      </c>
      <c r="B3262" s="295" t="s">
        <v>10509</v>
      </c>
      <c r="C3262" s="295" t="s">
        <v>10510</v>
      </c>
      <c r="D3262" s="295" t="s">
        <v>10510</v>
      </c>
      <c r="E3262" s="295" t="s">
        <v>1606</v>
      </c>
      <c r="F3262" s="295" t="s">
        <v>10511</v>
      </c>
      <c r="G3262" s="295" t="s">
        <v>168</v>
      </c>
      <c r="H3262" s="295" t="s">
        <v>1589</v>
      </c>
      <c r="I3262" s="295" t="s">
        <v>1598</v>
      </c>
      <c r="J3262" s="295" t="s">
        <v>188</v>
      </c>
      <c r="K3262" s="295" t="s">
        <v>1603</v>
      </c>
      <c r="L3262" s="286">
        <v>4</v>
      </c>
      <c r="M3262" s="295" t="s">
        <v>171</v>
      </c>
    </row>
    <row r="3263" spans="1:13" ht="15" customHeight="1" x14ac:dyDescent="0.25">
      <c r="A3263" s="295" t="s">
        <v>10512</v>
      </c>
      <c r="B3263" s="295" t="s">
        <v>10512</v>
      </c>
      <c r="C3263" s="295" t="s">
        <v>10513</v>
      </c>
      <c r="D3263" s="295" t="s">
        <v>10513</v>
      </c>
      <c r="E3263" s="295" t="s">
        <v>1779</v>
      </c>
      <c r="F3263" s="295" t="s">
        <v>10514</v>
      </c>
      <c r="G3263" s="295" t="s">
        <v>168</v>
      </c>
      <c r="H3263" s="295" t="s">
        <v>1589</v>
      </c>
      <c r="I3263" s="295" t="s">
        <v>1598</v>
      </c>
      <c r="J3263" s="295" t="s">
        <v>188</v>
      </c>
      <c r="K3263" s="295" t="s">
        <v>1603</v>
      </c>
      <c r="L3263" s="286">
        <v>5</v>
      </c>
      <c r="M3263" s="295" t="s">
        <v>171</v>
      </c>
    </row>
    <row r="3264" spans="1:13" ht="15" customHeight="1" x14ac:dyDescent="0.25">
      <c r="A3264" s="295" t="s">
        <v>10515</v>
      </c>
      <c r="B3264" s="295" t="s">
        <v>10515</v>
      </c>
      <c r="C3264" s="295" t="s">
        <v>10516</v>
      </c>
      <c r="D3264" s="295" t="s">
        <v>10516</v>
      </c>
      <c r="E3264" s="295" t="s">
        <v>1606</v>
      </c>
      <c r="F3264" s="295" t="s">
        <v>10517</v>
      </c>
      <c r="G3264" s="295" t="s">
        <v>168</v>
      </c>
      <c r="H3264" s="295" t="s">
        <v>1589</v>
      </c>
      <c r="I3264" s="295" t="s">
        <v>1598</v>
      </c>
      <c r="J3264" s="295" t="s">
        <v>188</v>
      </c>
      <c r="K3264" s="295" t="s">
        <v>1603</v>
      </c>
      <c r="L3264" s="286">
        <v>4</v>
      </c>
      <c r="M3264" s="295" t="s">
        <v>171</v>
      </c>
    </row>
    <row r="3265" spans="1:13" ht="15" customHeight="1" x14ac:dyDescent="0.25">
      <c r="A3265" s="295" t="s">
        <v>10518</v>
      </c>
      <c r="B3265" s="295" t="s">
        <v>10518</v>
      </c>
      <c r="C3265" s="295" t="s">
        <v>10519</v>
      </c>
      <c r="D3265" s="295" t="s">
        <v>10519</v>
      </c>
      <c r="E3265" s="295" t="s">
        <v>1606</v>
      </c>
      <c r="F3265" s="295" t="s">
        <v>10520</v>
      </c>
      <c r="G3265" s="295" t="s">
        <v>1594</v>
      </c>
      <c r="H3265" s="295" t="s">
        <v>1589</v>
      </c>
      <c r="I3265" s="295" t="s">
        <v>1598</v>
      </c>
      <c r="J3265" s="295" t="s">
        <v>188</v>
      </c>
      <c r="L3265" s="286">
        <v>5</v>
      </c>
      <c r="M3265" s="295" t="s">
        <v>171</v>
      </c>
    </row>
    <row r="3266" spans="1:13" ht="15" customHeight="1" x14ac:dyDescent="0.25">
      <c r="A3266" s="295" t="s">
        <v>929</v>
      </c>
      <c r="B3266" s="295" t="s">
        <v>929</v>
      </c>
      <c r="C3266" s="295" t="s">
        <v>930</v>
      </c>
      <c r="D3266" s="295" t="s">
        <v>930</v>
      </c>
      <c r="E3266" s="295" t="s">
        <v>1606</v>
      </c>
      <c r="F3266" s="295" t="s">
        <v>10521</v>
      </c>
      <c r="G3266" s="295" t="s">
        <v>168</v>
      </c>
      <c r="H3266" s="295" t="s">
        <v>1589</v>
      </c>
      <c r="I3266" s="295" t="s">
        <v>1598</v>
      </c>
      <c r="J3266" s="295" t="s">
        <v>8818</v>
      </c>
      <c r="K3266" s="295" t="s">
        <v>1603</v>
      </c>
      <c r="L3266" s="286">
        <v>8</v>
      </c>
      <c r="M3266" s="295" t="s">
        <v>171</v>
      </c>
    </row>
    <row r="3267" spans="1:13" ht="15" customHeight="1" x14ac:dyDescent="0.25">
      <c r="A3267" s="295" t="s">
        <v>10522</v>
      </c>
      <c r="B3267" s="295" t="s">
        <v>10522</v>
      </c>
      <c r="C3267" s="295" t="s">
        <v>931</v>
      </c>
      <c r="D3267" s="295" t="s">
        <v>931</v>
      </c>
      <c r="E3267" s="295" t="s">
        <v>1606</v>
      </c>
      <c r="F3267" s="295" t="s">
        <v>10523</v>
      </c>
      <c r="G3267" s="295" t="s">
        <v>1594</v>
      </c>
      <c r="H3267" s="295" t="s">
        <v>1589</v>
      </c>
      <c r="I3267" s="295" t="s">
        <v>1598</v>
      </c>
      <c r="J3267" s="295" t="s">
        <v>8818</v>
      </c>
      <c r="L3267" s="286">
        <v>7</v>
      </c>
      <c r="M3267" s="295" t="s">
        <v>171</v>
      </c>
    </row>
    <row r="3268" spans="1:13" ht="15" customHeight="1" x14ac:dyDescent="0.25">
      <c r="A3268" s="295" t="s">
        <v>932</v>
      </c>
      <c r="B3268" s="295" t="s">
        <v>932</v>
      </c>
      <c r="C3268" s="295" t="s">
        <v>933</v>
      </c>
      <c r="D3268" s="295" t="s">
        <v>933</v>
      </c>
      <c r="E3268" s="295" t="s">
        <v>1606</v>
      </c>
      <c r="F3268" s="295" t="s">
        <v>10524</v>
      </c>
      <c r="G3268" s="295" t="s">
        <v>168</v>
      </c>
      <c r="H3268" s="295" t="s">
        <v>1589</v>
      </c>
      <c r="I3268" s="295" t="s">
        <v>1598</v>
      </c>
      <c r="J3268" s="295" t="s">
        <v>8818</v>
      </c>
      <c r="K3268" s="295" t="s">
        <v>1603</v>
      </c>
      <c r="L3268" s="286">
        <v>5</v>
      </c>
      <c r="M3268" s="295" t="s">
        <v>171</v>
      </c>
    </row>
    <row r="3269" spans="1:13" ht="15" customHeight="1" x14ac:dyDescent="0.25">
      <c r="A3269" s="295" t="s">
        <v>10525</v>
      </c>
      <c r="B3269" s="295" t="s">
        <v>10525</v>
      </c>
      <c r="C3269" s="295" t="s">
        <v>10526</v>
      </c>
      <c r="D3269" s="295" t="s">
        <v>10526</v>
      </c>
      <c r="E3269" s="295" t="s">
        <v>10527</v>
      </c>
      <c r="F3269" s="295" t="s">
        <v>10528</v>
      </c>
      <c r="G3269" s="295" t="s">
        <v>168</v>
      </c>
      <c r="H3269" s="295" t="s">
        <v>1589</v>
      </c>
      <c r="I3269" s="295" t="s">
        <v>1598</v>
      </c>
      <c r="J3269" s="295" t="s">
        <v>934</v>
      </c>
      <c r="K3269" s="295" t="s">
        <v>1230</v>
      </c>
      <c r="L3269" s="286">
        <v>8</v>
      </c>
      <c r="M3269" s="295" t="s">
        <v>171</v>
      </c>
    </row>
    <row r="3270" spans="1:13" ht="15" customHeight="1" x14ac:dyDescent="0.25">
      <c r="A3270" s="295" t="s">
        <v>10530</v>
      </c>
      <c r="B3270" s="295" t="s">
        <v>10530</v>
      </c>
      <c r="C3270" s="295" t="s">
        <v>10531</v>
      </c>
      <c r="D3270" s="295" t="s">
        <v>10531</v>
      </c>
      <c r="E3270" s="295" t="s">
        <v>3898</v>
      </c>
      <c r="F3270" s="295" t="s">
        <v>10532</v>
      </c>
      <c r="G3270" s="295" t="s">
        <v>168</v>
      </c>
      <c r="H3270" s="295" t="s">
        <v>1589</v>
      </c>
      <c r="I3270" s="295" t="s">
        <v>1598</v>
      </c>
      <c r="J3270" s="295" t="s">
        <v>934</v>
      </c>
      <c r="K3270" s="295" t="s">
        <v>1230</v>
      </c>
      <c r="L3270" s="286">
        <v>7</v>
      </c>
      <c r="M3270" s="295" t="s">
        <v>171</v>
      </c>
    </row>
    <row r="3271" spans="1:13" ht="15" customHeight="1" x14ac:dyDescent="0.25">
      <c r="A3271" s="295" t="s">
        <v>10534</v>
      </c>
      <c r="B3271" s="295" t="s">
        <v>10534</v>
      </c>
      <c r="C3271" s="295" t="s">
        <v>10535</v>
      </c>
      <c r="D3271" s="295" t="s">
        <v>10535</v>
      </c>
      <c r="E3271" s="295" t="s">
        <v>10536</v>
      </c>
      <c r="F3271" s="295" t="s">
        <v>10537</v>
      </c>
      <c r="G3271" s="295" t="s">
        <v>168</v>
      </c>
      <c r="H3271" s="295" t="s">
        <v>1589</v>
      </c>
      <c r="I3271" s="295" t="s">
        <v>1598</v>
      </c>
      <c r="J3271" s="295" t="s">
        <v>934</v>
      </c>
      <c r="K3271" s="295" t="s">
        <v>1230</v>
      </c>
      <c r="L3271" s="286">
        <v>4</v>
      </c>
      <c r="M3271" s="295" t="s">
        <v>171</v>
      </c>
    </row>
    <row r="3272" spans="1:13" ht="15" customHeight="1" x14ac:dyDescent="0.25">
      <c r="A3272" s="295" t="s">
        <v>10539</v>
      </c>
      <c r="B3272" s="295" t="s">
        <v>10539</v>
      </c>
      <c r="C3272" s="295" t="s">
        <v>10540</v>
      </c>
      <c r="D3272" s="295" t="s">
        <v>10540</v>
      </c>
      <c r="E3272" s="295" t="s">
        <v>3909</v>
      </c>
      <c r="F3272" s="295" t="s">
        <v>10541</v>
      </c>
      <c r="G3272" s="295" t="s">
        <v>1594</v>
      </c>
      <c r="H3272" s="295" t="s">
        <v>1589</v>
      </c>
      <c r="I3272" s="295" t="s">
        <v>1598</v>
      </c>
      <c r="J3272" s="295" t="s">
        <v>934</v>
      </c>
      <c r="L3272" s="286">
        <v>7</v>
      </c>
      <c r="M3272" s="295" t="s">
        <v>171</v>
      </c>
    </row>
    <row r="3273" spans="1:13" ht="15" customHeight="1" x14ac:dyDescent="0.25">
      <c r="A3273" s="295" t="s">
        <v>10542</v>
      </c>
      <c r="B3273" s="295" t="s">
        <v>10542</v>
      </c>
      <c r="C3273" s="295" t="s">
        <v>10543</v>
      </c>
      <c r="D3273" s="295" t="s">
        <v>10543</v>
      </c>
      <c r="E3273" s="295" t="s">
        <v>1606</v>
      </c>
      <c r="F3273" s="295" t="s">
        <v>10544</v>
      </c>
      <c r="G3273" s="295" t="s">
        <v>168</v>
      </c>
      <c r="H3273" s="295" t="s">
        <v>1589</v>
      </c>
      <c r="I3273" s="295" t="s">
        <v>1598</v>
      </c>
      <c r="J3273" s="295" t="s">
        <v>3711</v>
      </c>
      <c r="K3273" s="295" t="s">
        <v>1325</v>
      </c>
      <c r="L3273" s="286">
        <v>0</v>
      </c>
      <c r="M3273" s="295" t="s">
        <v>16372</v>
      </c>
    </row>
    <row r="3274" spans="1:13" ht="15" customHeight="1" x14ac:dyDescent="0.25">
      <c r="A3274" s="295" t="s">
        <v>10545</v>
      </c>
      <c r="B3274" s="295" t="s">
        <v>10545</v>
      </c>
      <c r="C3274" s="295" t="s">
        <v>10546</v>
      </c>
      <c r="D3274" s="295" t="s">
        <v>10546</v>
      </c>
      <c r="E3274" s="295" t="s">
        <v>1606</v>
      </c>
      <c r="F3274" s="295" t="s">
        <v>10547</v>
      </c>
      <c r="G3274" s="295" t="s">
        <v>168</v>
      </c>
      <c r="H3274" s="295" t="s">
        <v>1589</v>
      </c>
      <c r="I3274" s="295" t="s">
        <v>1598</v>
      </c>
      <c r="J3274" s="295" t="s">
        <v>3711</v>
      </c>
      <c r="K3274" s="295" t="s">
        <v>1325</v>
      </c>
      <c r="L3274" s="286">
        <v>7</v>
      </c>
      <c r="M3274" s="295" t="s">
        <v>171</v>
      </c>
    </row>
    <row r="3275" spans="1:13" ht="15" customHeight="1" x14ac:dyDescent="0.25">
      <c r="A3275" s="295" t="s">
        <v>10548</v>
      </c>
      <c r="B3275" s="295" t="s">
        <v>10548</v>
      </c>
      <c r="C3275" s="295" t="s">
        <v>10549</v>
      </c>
      <c r="D3275" s="295" t="s">
        <v>10549</v>
      </c>
      <c r="E3275" s="295" t="s">
        <v>1606</v>
      </c>
      <c r="F3275" s="295" t="s">
        <v>10550</v>
      </c>
      <c r="G3275" s="295" t="s">
        <v>1594</v>
      </c>
      <c r="H3275" s="295" t="s">
        <v>1589</v>
      </c>
      <c r="I3275" s="295" t="s">
        <v>1598</v>
      </c>
      <c r="J3275" s="295" t="s">
        <v>3711</v>
      </c>
      <c r="L3275" s="286">
        <v>4</v>
      </c>
      <c r="M3275" s="295" t="s">
        <v>171</v>
      </c>
    </row>
    <row r="3276" spans="1:13" ht="15" customHeight="1" x14ac:dyDescent="0.25">
      <c r="A3276" s="295" t="s">
        <v>10551</v>
      </c>
      <c r="B3276" s="295" t="s">
        <v>10551</v>
      </c>
      <c r="C3276" s="295" t="s">
        <v>10552</v>
      </c>
      <c r="D3276" s="295" t="s">
        <v>10552</v>
      </c>
      <c r="E3276" s="295" t="s">
        <v>10553</v>
      </c>
      <c r="F3276" s="295" t="s">
        <v>10554</v>
      </c>
      <c r="G3276" s="295" t="s">
        <v>1676</v>
      </c>
      <c r="H3276" s="295" t="s">
        <v>1589</v>
      </c>
      <c r="I3276" s="295" t="s">
        <v>1714</v>
      </c>
      <c r="J3276" s="295" t="s">
        <v>174</v>
      </c>
      <c r="K3276" s="295" t="s">
        <v>1892</v>
      </c>
      <c r="L3276" s="287">
        <v>10</v>
      </c>
      <c r="M3276" s="295" t="s">
        <v>171</v>
      </c>
    </row>
    <row r="3277" spans="1:13" ht="15" customHeight="1" x14ac:dyDescent="0.25">
      <c r="A3277" s="295" t="s">
        <v>10555</v>
      </c>
      <c r="B3277" s="295" t="s">
        <v>10555</v>
      </c>
      <c r="C3277" s="295" t="s">
        <v>10556</v>
      </c>
      <c r="D3277" s="295" t="s">
        <v>10556</v>
      </c>
      <c r="E3277" s="295" t="s">
        <v>10553</v>
      </c>
      <c r="F3277" s="295" t="s">
        <v>10554</v>
      </c>
      <c r="G3277" s="295" t="s">
        <v>1678</v>
      </c>
      <c r="H3277" s="295" t="s">
        <v>1589</v>
      </c>
      <c r="I3277" s="295" t="s">
        <v>1714</v>
      </c>
      <c r="J3277" s="295" t="s">
        <v>174</v>
      </c>
      <c r="K3277" s="295" t="s">
        <v>1892</v>
      </c>
      <c r="L3277" s="286">
        <v>10</v>
      </c>
      <c r="M3277" s="295" t="s">
        <v>171</v>
      </c>
    </row>
    <row r="3278" spans="1:13" ht="15" customHeight="1" x14ac:dyDescent="0.25">
      <c r="A3278" s="295" t="s">
        <v>10557</v>
      </c>
      <c r="B3278" s="295" t="s">
        <v>10557</v>
      </c>
      <c r="C3278" s="295" t="s">
        <v>10558</v>
      </c>
      <c r="D3278" s="295" t="s">
        <v>10558</v>
      </c>
      <c r="E3278" s="295" t="s">
        <v>10559</v>
      </c>
      <c r="F3278" s="295" t="s">
        <v>10560</v>
      </c>
      <c r="G3278" s="295" t="s">
        <v>168</v>
      </c>
      <c r="H3278" s="295" t="s">
        <v>1589</v>
      </c>
      <c r="I3278" s="295" t="s">
        <v>1714</v>
      </c>
      <c r="J3278" s="295" t="s">
        <v>174</v>
      </c>
      <c r="K3278" s="295" t="s">
        <v>1892</v>
      </c>
      <c r="L3278" s="286">
        <v>3</v>
      </c>
      <c r="M3278" s="295" t="s">
        <v>171</v>
      </c>
    </row>
    <row r="3279" spans="1:13" ht="15" customHeight="1" x14ac:dyDescent="0.25">
      <c r="A3279" s="295" t="s">
        <v>935</v>
      </c>
      <c r="B3279" s="295" t="s">
        <v>935</v>
      </c>
      <c r="C3279" s="295" t="s">
        <v>936</v>
      </c>
      <c r="D3279" s="295" t="s">
        <v>936</v>
      </c>
      <c r="E3279" s="295" t="s">
        <v>10561</v>
      </c>
      <c r="F3279" s="295" t="s">
        <v>10562</v>
      </c>
      <c r="G3279" s="295" t="s">
        <v>168</v>
      </c>
      <c r="H3279" s="295" t="s">
        <v>1589</v>
      </c>
      <c r="I3279" s="295" t="s">
        <v>1714</v>
      </c>
      <c r="J3279" s="295" t="s">
        <v>174</v>
      </c>
      <c r="K3279" s="295" t="s">
        <v>1892</v>
      </c>
      <c r="L3279" s="286">
        <v>9</v>
      </c>
      <c r="M3279" s="295" t="s">
        <v>171</v>
      </c>
    </row>
    <row r="3280" spans="1:13" ht="15" customHeight="1" x14ac:dyDescent="0.25">
      <c r="A3280" s="295" t="s">
        <v>10563</v>
      </c>
      <c r="B3280" s="295" t="s">
        <v>10563</v>
      </c>
      <c r="C3280" s="295" t="s">
        <v>10564</v>
      </c>
      <c r="D3280" s="295" t="s">
        <v>10564</v>
      </c>
      <c r="E3280" s="295" t="s">
        <v>6195</v>
      </c>
      <c r="F3280" s="295" t="s">
        <v>10565</v>
      </c>
      <c r="G3280" s="295" t="s">
        <v>168</v>
      </c>
      <c r="H3280" s="295" t="s">
        <v>1589</v>
      </c>
      <c r="I3280" s="295" t="s">
        <v>1714</v>
      </c>
      <c r="J3280" s="295" t="s">
        <v>174</v>
      </c>
      <c r="K3280" s="295" t="s">
        <v>1892</v>
      </c>
      <c r="L3280" s="286">
        <v>6</v>
      </c>
      <c r="M3280" s="295" t="s">
        <v>171</v>
      </c>
    </row>
    <row r="3281" spans="1:13" ht="15" customHeight="1" x14ac:dyDescent="0.25">
      <c r="A3281" s="295" t="s">
        <v>10566</v>
      </c>
      <c r="B3281" s="295" t="s">
        <v>10566</v>
      </c>
      <c r="C3281" s="295" t="s">
        <v>10567</v>
      </c>
      <c r="D3281" s="295" t="s">
        <v>10567</v>
      </c>
      <c r="E3281" s="295" t="s">
        <v>3604</v>
      </c>
      <c r="F3281" s="295" t="s">
        <v>10568</v>
      </c>
      <c r="G3281" s="295" t="s">
        <v>168</v>
      </c>
      <c r="H3281" s="295" t="s">
        <v>1589</v>
      </c>
      <c r="I3281" s="295" t="s">
        <v>1714</v>
      </c>
      <c r="J3281" s="295" t="s">
        <v>174</v>
      </c>
      <c r="K3281" s="295" t="s">
        <v>1892</v>
      </c>
      <c r="L3281" s="286">
        <v>1</v>
      </c>
      <c r="M3281" s="295" t="s">
        <v>171</v>
      </c>
    </row>
    <row r="3282" spans="1:13" ht="15" customHeight="1" x14ac:dyDescent="0.25">
      <c r="A3282" s="295" t="s">
        <v>10569</v>
      </c>
      <c r="B3282" s="295" t="s">
        <v>10569</v>
      </c>
      <c r="C3282" s="295" t="s">
        <v>10570</v>
      </c>
      <c r="D3282" s="295" t="s">
        <v>10570</v>
      </c>
      <c r="E3282" s="295" t="s">
        <v>10571</v>
      </c>
      <c r="F3282" s="295" t="s">
        <v>10572</v>
      </c>
      <c r="G3282" s="295" t="s">
        <v>168</v>
      </c>
      <c r="H3282" s="295" t="s">
        <v>1589</v>
      </c>
      <c r="I3282" s="295" t="s">
        <v>1714</v>
      </c>
      <c r="J3282" s="295" t="s">
        <v>174</v>
      </c>
      <c r="K3282" s="295" t="s">
        <v>1892</v>
      </c>
      <c r="L3282" s="286">
        <v>7</v>
      </c>
      <c r="M3282" s="295" t="s">
        <v>171</v>
      </c>
    </row>
    <row r="3283" spans="1:13" ht="15" customHeight="1" x14ac:dyDescent="0.25">
      <c r="A3283" s="295" t="s">
        <v>10573</v>
      </c>
      <c r="B3283" s="295" t="s">
        <v>10573</v>
      </c>
      <c r="C3283" s="295" t="s">
        <v>937</v>
      </c>
      <c r="D3283" s="295" t="s">
        <v>937</v>
      </c>
      <c r="E3283" s="295" t="s">
        <v>3608</v>
      </c>
      <c r="F3283" s="295" t="s">
        <v>10574</v>
      </c>
      <c r="G3283" s="295" t="s">
        <v>1594</v>
      </c>
      <c r="H3283" s="295" t="s">
        <v>1589</v>
      </c>
      <c r="I3283" s="295" t="s">
        <v>1714</v>
      </c>
      <c r="J3283" s="295" t="s">
        <v>174</v>
      </c>
      <c r="L3283" s="286">
        <v>8</v>
      </c>
      <c r="M3283" s="295" t="s">
        <v>171</v>
      </c>
    </row>
    <row r="3284" spans="1:13" ht="15" customHeight="1" x14ac:dyDescent="0.25">
      <c r="A3284" s="295" t="s">
        <v>10575</v>
      </c>
      <c r="B3284" s="295" t="s">
        <v>10575</v>
      </c>
      <c r="C3284" s="295" t="s">
        <v>10576</v>
      </c>
      <c r="D3284" s="295" t="s">
        <v>10576</v>
      </c>
      <c r="E3284" s="295" t="s">
        <v>10577</v>
      </c>
      <c r="F3284" s="295" t="s">
        <v>10578</v>
      </c>
      <c r="G3284" s="295" t="s">
        <v>1676</v>
      </c>
      <c r="H3284" s="295" t="s">
        <v>1589</v>
      </c>
      <c r="I3284" s="295" t="s">
        <v>1714</v>
      </c>
      <c r="J3284" s="295" t="s">
        <v>174</v>
      </c>
      <c r="K3284" s="295" t="s">
        <v>1892</v>
      </c>
      <c r="L3284" s="287">
        <v>8</v>
      </c>
      <c r="M3284" s="295" t="s">
        <v>171</v>
      </c>
    </row>
    <row r="3285" spans="1:13" ht="15" customHeight="1" x14ac:dyDescent="0.25">
      <c r="A3285" s="295" t="s">
        <v>10579</v>
      </c>
      <c r="B3285" s="295" t="s">
        <v>10579</v>
      </c>
      <c r="C3285" s="295" t="s">
        <v>10580</v>
      </c>
      <c r="D3285" s="295" t="s">
        <v>10580</v>
      </c>
      <c r="E3285" s="295" t="s">
        <v>10581</v>
      </c>
      <c r="F3285" s="295" t="s">
        <v>10582</v>
      </c>
      <c r="G3285" s="295" t="s">
        <v>1678</v>
      </c>
      <c r="H3285" s="295" t="s">
        <v>1589</v>
      </c>
      <c r="I3285" s="295" t="s">
        <v>1714</v>
      </c>
      <c r="J3285" s="295" t="s">
        <v>174</v>
      </c>
      <c r="K3285" s="295" t="s">
        <v>1892</v>
      </c>
      <c r="L3285" s="286">
        <v>8</v>
      </c>
      <c r="M3285" s="295" t="s">
        <v>171</v>
      </c>
    </row>
    <row r="3286" spans="1:13" ht="15" customHeight="1" x14ac:dyDescent="0.25">
      <c r="A3286" s="295" t="s">
        <v>10583</v>
      </c>
      <c r="B3286" s="295" t="s">
        <v>10583</v>
      </c>
      <c r="C3286" s="295" t="s">
        <v>10584</v>
      </c>
      <c r="D3286" s="295" t="s">
        <v>10584</v>
      </c>
      <c r="E3286" s="295" t="s">
        <v>10577</v>
      </c>
      <c r="F3286" s="295" t="s">
        <v>10578</v>
      </c>
      <c r="G3286" s="295" t="s">
        <v>1678</v>
      </c>
      <c r="H3286" s="295" t="s">
        <v>1589</v>
      </c>
      <c r="I3286" s="295" t="s">
        <v>1714</v>
      </c>
      <c r="J3286" s="295" t="s">
        <v>174</v>
      </c>
      <c r="K3286" s="295" t="s">
        <v>1892</v>
      </c>
      <c r="L3286" s="286">
        <v>8</v>
      </c>
      <c r="M3286" s="295" t="s">
        <v>171</v>
      </c>
    </row>
    <row r="3287" spans="1:13" ht="15" customHeight="1" x14ac:dyDescent="0.25">
      <c r="A3287" s="295" t="s">
        <v>10585</v>
      </c>
      <c r="B3287" s="295" t="s">
        <v>10585</v>
      </c>
      <c r="C3287" s="295" t="s">
        <v>10586</v>
      </c>
      <c r="D3287" s="295" t="s">
        <v>10586</v>
      </c>
      <c r="E3287" s="295" t="s">
        <v>10587</v>
      </c>
      <c r="F3287" s="295" t="s">
        <v>10588</v>
      </c>
      <c r="G3287" s="295" t="s">
        <v>168</v>
      </c>
      <c r="H3287" s="295" t="s">
        <v>1589</v>
      </c>
      <c r="I3287" s="295" t="s">
        <v>1714</v>
      </c>
      <c r="J3287" s="295" t="s">
        <v>174</v>
      </c>
      <c r="K3287" s="295" t="s">
        <v>1892</v>
      </c>
      <c r="L3287" s="286">
        <v>7</v>
      </c>
      <c r="M3287" s="295" t="s">
        <v>171</v>
      </c>
    </row>
    <row r="3288" spans="1:13" ht="15" customHeight="1" x14ac:dyDescent="0.25">
      <c r="A3288" s="295" t="s">
        <v>10589</v>
      </c>
      <c r="B3288" s="295" t="s">
        <v>10589</v>
      </c>
      <c r="C3288" s="295" t="s">
        <v>10590</v>
      </c>
      <c r="D3288" s="295" t="s">
        <v>10590</v>
      </c>
      <c r="E3288" s="295" t="s">
        <v>10591</v>
      </c>
      <c r="F3288" s="295" t="s">
        <v>10592</v>
      </c>
      <c r="G3288" s="295" t="s">
        <v>168</v>
      </c>
      <c r="H3288" s="295" t="s">
        <v>1589</v>
      </c>
      <c r="I3288" s="295" t="s">
        <v>1714</v>
      </c>
      <c r="J3288" s="295" t="s">
        <v>174</v>
      </c>
      <c r="K3288" s="295" t="s">
        <v>1892</v>
      </c>
      <c r="L3288" s="286">
        <v>8</v>
      </c>
      <c r="M3288" s="295" t="s">
        <v>171</v>
      </c>
    </row>
    <row r="3289" spans="1:13" ht="15" customHeight="1" x14ac:dyDescent="0.25">
      <c r="A3289" s="295" t="s">
        <v>10593</v>
      </c>
      <c r="B3289" s="295" t="s">
        <v>10593</v>
      </c>
      <c r="C3289" s="295" t="s">
        <v>10594</v>
      </c>
      <c r="D3289" s="295" t="s">
        <v>10594</v>
      </c>
      <c r="E3289" s="295" t="s">
        <v>10595</v>
      </c>
      <c r="F3289" s="295" t="s">
        <v>10596</v>
      </c>
      <c r="G3289" s="295" t="s">
        <v>168</v>
      </c>
      <c r="H3289" s="295" t="s">
        <v>1589</v>
      </c>
      <c r="I3289" s="295" t="s">
        <v>1714</v>
      </c>
      <c r="J3289" s="295" t="s">
        <v>174</v>
      </c>
      <c r="K3289" s="295" t="s">
        <v>1892</v>
      </c>
      <c r="L3289" s="286">
        <v>6</v>
      </c>
      <c r="M3289" s="295" t="s">
        <v>171</v>
      </c>
    </row>
    <row r="3290" spans="1:13" ht="15" customHeight="1" x14ac:dyDescent="0.25">
      <c r="A3290" s="295" t="s">
        <v>10597</v>
      </c>
      <c r="B3290" s="295" t="s">
        <v>10597</v>
      </c>
      <c r="C3290" s="295" t="s">
        <v>10598</v>
      </c>
      <c r="D3290" s="295" t="s">
        <v>10598</v>
      </c>
      <c r="E3290" s="295" t="s">
        <v>1587</v>
      </c>
      <c r="F3290" s="295" t="s">
        <v>10599</v>
      </c>
      <c r="G3290" s="295" t="s">
        <v>168</v>
      </c>
      <c r="H3290" s="295" t="s">
        <v>1589</v>
      </c>
      <c r="I3290" s="295" t="s">
        <v>1714</v>
      </c>
      <c r="J3290" s="295" t="s">
        <v>353</v>
      </c>
      <c r="K3290" s="295" t="s">
        <v>1603</v>
      </c>
      <c r="L3290" s="286">
        <v>0</v>
      </c>
      <c r="M3290" s="295" t="s">
        <v>16372</v>
      </c>
    </row>
    <row r="3291" spans="1:13" ht="15" customHeight="1" x14ac:dyDescent="0.25">
      <c r="A3291" s="295" t="s">
        <v>10600</v>
      </c>
      <c r="B3291" s="295" t="s">
        <v>10600</v>
      </c>
      <c r="C3291" s="295" t="s">
        <v>10601</v>
      </c>
      <c r="D3291" s="295" t="s">
        <v>10601</v>
      </c>
      <c r="E3291" s="295" t="s">
        <v>1592</v>
      </c>
      <c r="F3291" s="295" t="s">
        <v>10602</v>
      </c>
      <c r="G3291" s="295" t="s">
        <v>1594</v>
      </c>
      <c r="H3291" s="295" t="s">
        <v>1589</v>
      </c>
      <c r="I3291" s="295" t="s">
        <v>1714</v>
      </c>
      <c r="J3291" s="295" t="s">
        <v>353</v>
      </c>
      <c r="L3291" s="286">
        <v>0</v>
      </c>
      <c r="M3291" s="295" t="s">
        <v>16372</v>
      </c>
    </row>
    <row r="3292" spans="1:13" ht="15" customHeight="1" x14ac:dyDescent="0.25">
      <c r="A3292" s="295" t="s">
        <v>10603</v>
      </c>
      <c r="B3292" s="295" t="s">
        <v>10603</v>
      </c>
      <c r="C3292" s="295" t="s">
        <v>10604</v>
      </c>
      <c r="D3292" s="295" t="s">
        <v>10604</v>
      </c>
      <c r="E3292" s="295" t="s">
        <v>5183</v>
      </c>
      <c r="F3292" s="295" t="s">
        <v>10605</v>
      </c>
      <c r="G3292" s="295" t="s">
        <v>168</v>
      </c>
      <c r="H3292" s="295" t="s">
        <v>1589</v>
      </c>
      <c r="I3292" s="295" t="s">
        <v>1598</v>
      </c>
      <c r="J3292" s="295" t="s">
        <v>232</v>
      </c>
      <c r="K3292" s="295" t="s">
        <v>1603</v>
      </c>
      <c r="L3292" s="286">
        <v>0</v>
      </c>
      <c r="M3292" s="295" t="s">
        <v>16372</v>
      </c>
    </row>
    <row r="3293" spans="1:13" ht="15" customHeight="1" x14ac:dyDescent="0.25">
      <c r="A3293" s="295" t="s">
        <v>938</v>
      </c>
      <c r="B3293" s="295" t="s">
        <v>938</v>
      </c>
      <c r="C3293" s="295" t="s">
        <v>939</v>
      </c>
      <c r="D3293" s="295" t="s">
        <v>939</v>
      </c>
      <c r="E3293" s="295" t="s">
        <v>2423</v>
      </c>
      <c r="F3293" s="295" t="s">
        <v>10606</v>
      </c>
      <c r="G3293" s="295" t="s">
        <v>168</v>
      </c>
      <c r="H3293" s="295" t="s">
        <v>1589</v>
      </c>
      <c r="I3293" s="295" t="s">
        <v>1598</v>
      </c>
      <c r="J3293" s="295" t="s">
        <v>232</v>
      </c>
      <c r="K3293" s="295" t="s">
        <v>1603</v>
      </c>
      <c r="L3293" s="286">
        <v>0</v>
      </c>
      <c r="M3293" s="295" t="s">
        <v>16372</v>
      </c>
    </row>
    <row r="3294" spans="1:13" ht="15" customHeight="1" x14ac:dyDescent="0.25">
      <c r="A3294" s="295" t="s">
        <v>940</v>
      </c>
      <c r="B3294" s="295" t="s">
        <v>940</v>
      </c>
      <c r="C3294" s="295" t="s">
        <v>941</v>
      </c>
      <c r="D3294" s="295" t="s">
        <v>941</v>
      </c>
      <c r="E3294" s="295" t="s">
        <v>10607</v>
      </c>
      <c r="F3294" s="295" t="s">
        <v>10608</v>
      </c>
      <c r="G3294" s="295" t="s">
        <v>168</v>
      </c>
      <c r="H3294" s="295" t="s">
        <v>1589</v>
      </c>
      <c r="I3294" s="295" t="s">
        <v>1598</v>
      </c>
      <c r="J3294" s="295" t="s">
        <v>232</v>
      </c>
      <c r="K3294" s="295" t="s">
        <v>1603</v>
      </c>
      <c r="L3294" s="286">
        <v>4</v>
      </c>
      <c r="M3294" s="295" t="s">
        <v>171</v>
      </c>
    </row>
    <row r="3295" spans="1:13" ht="15" customHeight="1" x14ac:dyDescent="0.25">
      <c r="A3295" s="295" t="s">
        <v>944</v>
      </c>
      <c r="B3295" s="295" t="s">
        <v>10609</v>
      </c>
      <c r="C3295" s="295" t="s">
        <v>943</v>
      </c>
      <c r="D3295" s="295" t="s">
        <v>942</v>
      </c>
      <c r="E3295" s="295" t="s">
        <v>10610</v>
      </c>
      <c r="F3295" s="295" t="s">
        <v>10611</v>
      </c>
      <c r="G3295" s="295" t="s">
        <v>168</v>
      </c>
      <c r="H3295" s="295" t="s">
        <v>1632</v>
      </c>
      <c r="I3295" s="295" t="s">
        <v>1598</v>
      </c>
      <c r="J3295" s="295" t="s">
        <v>232</v>
      </c>
      <c r="K3295" s="295" t="s">
        <v>1603</v>
      </c>
      <c r="L3295" s="286">
        <v>0</v>
      </c>
      <c r="M3295" s="295" t="s">
        <v>16372</v>
      </c>
    </row>
    <row r="3296" spans="1:13" ht="15" customHeight="1" x14ac:dyDescent="0.25">
      <c r="A3296" s="295" t="s">
        <v>10612</v>
      </c>
      <c r="B3296" s="295" t="s">
        <v>10612</v>
      </c>
      <c r="C3296" s="295" t="s">
        <v>10613</v>
      </c>
      <c r="D3296" s="295" t="s">
        <v>10613</v>
      </c>
      <c r="E3296" s="295" t="s">
        <v>1606</v>
      </c>
      <c r="F3296" s="295" t="s">
        <v>10614</v>
      </c>
      <c r="G3296" s="295" t="s">
        <v>168</v>
      </c>
      <c r="H3296" s="295" t="s">
        <v>1589</v>
      </c>
      <c r="I3296" s="295" t="s">
        <v>1598</v>
      </c>
      <c r="J3296" s="295" t="s">
        <v>232</v>
      </c>
      <c r="K3296" s="295" t="s">
        <v>1603</v>
      </c>
      <c r="L3296" s="286">
        <v>0</v>
      </c>
      <c r="M3296" s="295" t="s">
        <v>16372</v>
      </c>
    </row>
    <row r="3297" spans="1:13" ht="15" customHeight="1" x14ac:dyDescent="0.25">
      <c r="A3297" s="295" t="s">
        <v>10615</v>
      </c>
      <c r="B3297" s="295" t="s">
        <v>10615</v>
      </c>
      <c r="C3297" s="295" t="s">
        <v>945</v>
      </c>
      <c r="D3297" s="295" t="s">
        <v>945</v>
      </c>
      <c r="E3297" s="295" t="s">
        <v>1606</v>
      </c>
      <c r="F3297" s="295" t="s">
        <v>10616</v>
      </c>
      <c r="G3297" s="295" t="s">
        <v>1594</v>
      </c>
      <c r="H3297" s="295" t="s">
        <v>1589</v>
      </c>
      <c r="I3297" s="295" t="s">
        <v>1598</v>
      </c>
      <c r="J3297" s="295" t="s">
        <v>232</v>
      </c>
      <c r="L3297" s="286">
        <v>0</v>
      </c>
      <c r="M3297" s="295" t="s">
        <v>16372</v>
      </c>
    </row>
    <row r="3298" spans="1:13" ht="15" customHeight="1" x14ac:dyDescent="0.25">
      <c r="A3298" s="295" t="s">
        <v>10609</v>
      </c>
      <c r="B3298" s="295" t="s">
        <v>10609</v>
      </c>
      <c r="C3298" s="295" t="s">
        <v>942</v>
      </c>
      <c r="D3298" s="295" t="s">
        <v>942</v>
      </c>
      <c r="E3298" s="295" t="s">
        <v>10617</v>
      </c>
      <c r="F3298" s="295" t="s">
        <v>10611</v>
      </c>
      <c r="G3298" s="295" t="s">
        <v>168</v>
      </c>
      <c r="H3298" s="295" t="s">
        <v>1589</v>
      </c>
      <c r="I3298" s="295" t="s">
        <v>1598</v>
      </c>
      <c r="J3298" s="295" t="s">
        <v>232</v>
      </c>
      <c r="K3298" s="295" t="s">
        <v>1603</v>
      </c>
      <c r="L3298" s="286">
        <v>0</v>
      </c>
      <c r="M3298" s="295" t="s">
        <v>16372</v>
      </c>
    </row>
    <row r="3299" spans="1:13" ht="15" customHeight="1" x14ac:dyDescent="0.25">
      <c r="A3299" s="295" t="s">
        <v>946</v>
      </c>
      <c r="B3299" s="295" t="s">
        <v>946</v>
      </c>
      <c r="C3299" s="295" t="s">
        <v>947</v>
      </c>
      <c r="D3299" s="295" t="s">
        <v>947</v>
      </c>
      <c r="E3299" s="295" t="s">
        <v>10618</v>
      </c>
      <c r="F3299" s="295" t="s">
        <v>10614</v>
      </c>
      <c r="G3299" s="295" t="s">
        <v>168</v>
      </c>
      <c r="H3299" s="295" t="s">
        <v>1589</v>
      </c>
      <c r="I3299" s="295" t="s">
        <v>1598</v>
      </c>
      <c r="J3299" s="295" t="s">
        <v>232</v>
      </c>
      <c r="K3299" s="295" t="s">
        <v>1603</v>
      </c>
      <c r="L3299" s="286">
        <v>0</v>
      </c>
      <c r="M3299" s="295" t="s">
        <v>16372</v>
      </c>
    </row>
    <row r="3300" spans="1:13" ht="15" customHeight="1" x14ac:dyDescent="0.25">
      <c r="A3300" s="295" t="s">
        <v>948</v>
      </c>
      <c r="B3300" s="295" t="s">
        <v>948</v>
      </c>
      <c r="C3300" s="295" t="s">
        <v>949</v>
      </c>
      <c r="D3300" s="295" t="s">
        <v>949</v>
      </c>
      <c r="E3300" s="295" t="s">
        <v>2665</v>
      </c>
      <c r="F3300" s="295" t="s">
        <v>10619</v>
      </c>
      <c r="G3300" s="295" t="s">
        <v>168</v>
      </c>
      <c r="H3300" s="295" t="s">
        <v>1589</v>
      </c>
      <c r="I3300" s="295" t="s">
        <v>1598</v>
      </c>
      <c r="J3300" s="295" t="s">
        <v>232</v>
      </c>
      <c r="K3300" s="295" t="s">
        <v>1603</v>
      </c>
      <c r="L3300" s="286">
        <v>5</v>
      </c>
      <c r="M3300" s="295" t="s">
        <v>171</v>
      </c>
    </row>
    <row r="3301" spans="1:13" ht="15" customHeight="1" x14ac:dyDescent="0.25">
      <c r="A3301" s="295" t="s">
        <v>10620</v>
      </c>
      <c r="B3301" s="295" t="s">
        <v>10620</v>
      </c>
      <c r="C3301" s="295" t="s">
        <v>10621</v>
      </c>
      <c r="D3301" s="295" t="s">
        <v>10621</v>
      </c>
      <c r="E3301" s="295" t="s">
        <v>2009</v>
      </c>
      <c r="F3301" s="295" t="s">
        <v>10622</v>
      </c>
      <c r="G3301" s="295" t="s">
        <v>168</v>
      </c>
      <c r="H3301" s="295" t="s">
        <v>1589</v>
      </c>
      <c r="I3301" s="295" t="s">
        <v>1598</v>
      </c>
      <c r="J3301" s="295" t="s">
        <v>270</v>
      </c>
      <c r="K3301" s="295" t="s">
        <v>1603</v>
      </c>
      <c r="L3301" s="286">
        <v>0</v>
      </c>
      <c r="M3301" s="295" t="s">
        <v>16372</v>
      </c>
    </row>
    <row r="3302" spans="1:13" ht="15" customHeight="1" x14ac:dyDescent="0.25">
      <c r="A3302" s="295" t="s">
        <v>10624</v>
      </c>
      <c r="B3302" s="295" t="s">
        <v>10624</v>
      </c>
      <c r="C3302" s="295" t="s">
        <v>10625</v>
      </c>
      <c r="D3302" s="295" t="s">
        <v>10625</v>
      </c>
      <c r="E3302" s="295" t="s">
        <v>3734</v>
      </c>
      <c r="F3302" s="295" t="s">
        <v>10626</v>
      </c>
      <c r="G3302" s="295" t="s">
        <v>1594</v>
      </c>
      <c r="H3302" s="295" t="s">
        <v>1589</v>
      </c>
      <c r="I3302" s="295" t="s">
        <v>1598</v>
      </c>
      <c r="J3302" s="295" t="s">
        <v>270</v>
      </c>
      <c r="L3302" s="286">
        <v>0</v>
      </c>
      <c r="M3302" s="295" t="s">
        <v>16372</v>
      </c>
    </row>
    <row r="3303" spans="1:13" ht="15" customHeight="1" x14ac:dyDescent="0.25">
      <c r="A3303" s="295" t="s">
        <v>10533</v>
      </c>
      <c r="B3303" s="295" t="s">
        <v>10530</v>
      </c>
      <c r="C3303" s="295" t="s">
        <v>10627</v>
      </c>
      <c r="D3303" s="295" t="s">
        <v>10531</v>
      </c>
      <c r="E3303" s="295" t="s">
        <v>1606</v>
      </c>
      <c r="F3303" s="295" t="s">
        <v>10532</v>
      </c>
      <c r="G3303" s="295" t="s">
        <v>168</v>
      </c>
      <c r="H3303" s="295" t="s">
        <v>1632</v>
      </c>
      <c r="I3303" s="295" t="s">
        <v>1598</v>
      </c>
      <c r="J3303" s="295" t="s">
        <v>934</v>
      </c>
      <c r="K3303" s="295" t="s">
        <v>1230</v>
      </c>
      <c r="L3303" s="286">
        <v>7</v>
      </c>
      <c r="M3303" s="295" t="s">
        <v>171</v>
      </c>
    </row>
    <row r="3304" spans="1:13" ht="15" customHeight="1" x14ac:dyDescent="0.25">
      <c r="A3304" s="295" t="s">
        <v>950</v>
      </c>
      <c r="B3304" s="295" t="s">
        <v>950</v>
      </c>
      <c r="C3304" s="295" t="s">
        <v>951</v>
      </c>
      <c r="D3304" s="295" t="s">
        <v>951</v>
      </c>
      <c r="E3304" s="295" t="s">
        <v>1606</v>
      </c>
      <c r="F3304" s="295" t="s">
        <v>10628</v>
      </c>
      <c r="G3304" s="295" t="s">
        <v>168</v>
      </c>
      <c r="H3304" s="295" t="s">
        <v>1589</v>
      </c>
      <c r="I3304" s="295" t="s">
        <v>1598</v>
      </c>
      <c r="J3304" s="295" t="s">
        <v>934</v>
      </c>
      <c r="K3304" s="295" t="s">
        <v>1230</v>
      </c>
      <c r="L3304" s="286">
        <v>9</v>
      </c>
      <c r="M3304" s="295" t="s">
        <v>171</v>
      </c>
    </row>
    <row r="3305" spans="1:13" ht="15" customHeight="1" x14ac:dyDescent="0.25">
      <c r="A3305" s="295" t="s">
        <v>10529</v>
      </c>
      <c r="B3305" s="295" t="s">
        <v>10525</v>
      </c>
      <c r="C3305" s="295" t="s">
        <v>10629</v>
      </c>
      <c r="D3305" s="295" t="s">
        <v>10526</v>
      </c>
      <c r="E3305" s="295" t="s">
        <v>1618</v>
      </c>
      <c r="F3305" s="295" t="s">
        <v>10528</v>
      </c>
      <c r="G3305" s="295" t="s">
        <v>168</v>
      </c>
      <c r="H3305" s="295" t="s">
        <v>1632</v>
      </c>
      <c r="I3305" s="295" t="s">
        <v>1598</v>
      </c>
      <c r="J3305" s="295" t="s">
        <v>934</v>
      </c>
      <c r="K3305" s="295" t="s">
        <v>1230</v>
      </c>
      <c r="L3305" s="286">
        <v>8</v>
      </c>
      <c r="M3305" s="295" t="s">
        <v>171</v>
      </c>
    </row>
    <row r="3306" spans="1:13" ht="15" customHeight="1" x14ac:dyDescent="0.25">
      <c r="A3306" s="295" t="s">
        <v>10538</v>
      </c>
      <c r="B3306" s="295" t="s">
        <v>10534</v>
      </c>
      <c r="C3306" s="295" t="s">
        <v>10630</v>
      </c>
      <c r="D3306" s="295" t="s">
        <v>10535</v>
      </c>
      <c r="E3306" s="295" t="s">
        <v>10631</v>
      </c>
      <c r="F3306" s="295" t="s">
        <v>10537</v>
      </c>
      <c r="G3306" s="295" t="s">
        <v>168</v>
      </c>
      <c r="H3306" s="295" t="s">
        <v>1632</v>
      </c>
      <c r="I3306" s="295" t="s">
        <v>1598</v>
      </c>
      <c r="J3306" s="295" t="s">
        <v>934</v>
      </c>
      <c r="K3306" s="295" t="s">
        <v>1230</v>
      </c>
      <c r="L3306" s="286">
        <v>4</v>
      </c>
      <c r="M3306" s="295" t="s">
        <v>171</v>
      </c>
    </row>
    <row r="3307" spans="1:13" ht="15" customHeight="1" x14ac:dyDescent="0.25">
      <c r="A3307" s="295" t="s">
        <v>10632</v>
      </c>
      <c r="B3307" s="295" t="s">
        <v>10632</v>
      </c>
      <c r="C3307" s="295" t="s">
        <v>10633</v>
      </c>
      <c r="D3307" s="295" t="s">
        <v>10633</v>
      </c>
      <c r="E3307" s="295" t="s">
        <v>1606</v>
      </c>
      <c r="F3307" s="295" t="s">
        <v>10634</v>
      </c>
      <c r="G3307" s="295" t="s">
        <v>1594</v>
      </c>
      <c r="H3307" s="295" t="s">
        <v>1589</v>
      </c>
      <c r="I3307" s="295" t="s">
        <v>1598</v>
      </c>
      <c r="J3307" s="295" t="s">
        <v>934</v>
      </c>
      <c r="L3307" s="286">
        <v>9</v>
      </c>
      <c r="M3307" s="295" t="s">
        <v>171</v>
      </c>
    </row>
    <row r="3308" spans="1:13" ht="15" customHeight="1" x14ac:dyDescent="0.25">
      <c r="A3308" s="295" t="s">
        <v>10635</v>
      </c>
      <c r="B3308" s="295" t="s">
        <v>10635</v>
      </c>
      <c r="C3308" s="295" t="s">
        <v>10636</v>
      </c>
      <c r="D3308" s="295" t="s">
        <v>10636</v>
      </c>
      <c r="E3308" s="295" t="s">
        <v>10637</v>
      </c>
      <c r="F3308" s="295" t="s">
        <v>10638</v>
      </c>
      <c r="G3308" s="295" t="s">
        <v>168</v>
      </c>
      <c r="H3308" s="295" t="s">
        <v>1589</v>
      </c>
      <c r="I3308" s="295" t="s">
        <v>1598</v>
      </c>
      <c r="J3308" s="295" t="s">
        <v>954</v>
      </c>
      <c r="K3308" s="295" t="s">
        <v>1603</v>
      </c>
      <c r="L3308" s="286">
        <v>0</v>
      </c>
      <c r="M3308" s="295" t="s">
        <v>16372</v>
      </c>
    </row>
    <row r="3309" spans="1:13" ht="15" customHeight="1" x14ac:dyDescent="0.25">
      <c r="A3309" s="295" t="s">
        <v>10639</v>
      </c>
      <c r="B3309" s="295" t="s">
        <v>10639</v>
      </c>
      <c r="C3309" s="295" t="s">
        <v>10640</v>
      </c>
      <c r="D3309" s="295" t="s">
        <v>10640</v>
      </c>
      <c r="E3309" s="295" t="s">
        <v>1880</v>
      </c>
      <c r="F3309" s="295" t="s">
        <v>10641</v>
      </c>
      <c r="G3309" s="295" t="s">
        <v>168</v>
      </c>
      <c r="H3309" s="295" t="s">
        <v>1589</v>
      </c>
      <c r="I3309" s="295" t="s">
        <v>1598</v>
      </c>
      <c r="J3309" s="295" t="s">
        <v>954</v>
      </c>
      <c r="K3309" s="295" t="s">
        <v>1603</v>
      </c>
      <c r="L3309" s="286">
        <v>6</v>
      </c>
      <c r="M3309" s="295" t="s">
        <v>171</v>
      </c>
    </row>
    <row r="3310" spans="1:13" ht="15" customHeight="1" x14ac:dyDescent="0.25">
      <c r="A3310" s="295" t="s">
        <v>10642</v>
      </c>
      <c r="B3310" s="295" t="s">
        <v>10642</v>
      </c>
      <c r="C3310" s="295" t="s">
        <v>10643</v>
      </c>
      <c r="D3310" s="295" t="s">
        <v>10643</v>
      </c>
      <c r="E3310" s="295" t="s">
        <v>10644</v>
      </c>
      <c r="F3310" s="295" t="s">
        <v>10645</v>
      </c>
      <c r="G3310" s="295" t="s">
        <v>168</v>
      </c>
      <c r="H3310" s="295" t="s">
        <v>1589</v>
      </c>
      <c r="I3310" s="295" t="s">
        <v>1598</v>
      </c>
      <c r="J3310" s="295" t="s">
        <v>954</v>
      </c>
      <c r="K3310" s="295" t="s">
        <v>1603</v>
      </c>
      <c r="L3310" s="286">
        <v>5</v>
      </c>
      <c r="M3310" s="295" t="s">
        <v>171</v>
      </c>
    </row>
    <row r="3311" spans="1:13" ht="15" customHeight="1" x14ac:dyDescent="0.25">
      <c r="A3311" s="295" t="s">
        <v>10646</v>
      </c>
      <c r="B3311" s="295" t="s">
        <v>10646</v>
      </c>
      <c r="C3311" s="295" t="s">
        <v>10647</v>
      </c>
      <c r="D3311" s="295" t="s">
        <v>10647</v>
      </c>
      <c r="E3311" s="295" t="s">
        <v>1910</v>
      </c>
      <c r="F3311" s="295" t="s">
        <v>10648</v>
      </c>
      <c r="G3311" s="295" t="s">
        <v>168</v>
      </c>
      <c r="H3311" s="295" t="s">
        <v>1589</v>
      </c>
      <c r="I3311" s="295" t="s">
        <v>1598</v>
      </c>
      <c r="J3311" s="295" t="s">
        <v>954</v>
      </c>
      <c r="K3311" s="295" t="s">
        <v>1603</v>
      </c>
      <c r="L3311" s="286">
        <v>5</v>
      </c>
      <c r="M3311" s="295" t="s">
        <v>171</v>
      </c>
    </row>
    <row r="3312" spans="1:13" ht="15" customHeight="1" x14ac:dyDescent="0.25">
      <c r="A3312" s="295" t="s">
        <v>952</v>
      </c>
      <c r="B3312" s="295" t="s">
        <v>952</v>
      </c>
      <c r="C3312" s="295" t="s">
        <v>953</v>
      </c>
      <c r="D3312" s="295" t="s">
        <v>953</v>
      </c>
      <c r="E3312" s="295" t="s">
        <v>10649</v>
      </c>
      <c r="F3312" s="295" t="s">
        <v>10650</v>
      </c>
      <c r="G3312" s="295" t="s">
        <v>168</v>
      </c>
      <c r="H3312" s="295" t="s">
        <v>1589</v>
      </c>
      <c r="I3312" s="295" t="s">
        <v>1598</v>
      </c>
      <c r="J3312" s="295" t="s">
        <v>954</v>
      </c>
      <c r="K3312" s="295" t="s">
        <v>1603</v>
      </c>
      <c r="L3312" s="286">
        <v>8</v>
      </c>
      <c r="M3312" s="295" t="s">
        <v>171</v>
      </c>
    </row>
    <row r="3313" spans="1:13" ht="15" customHeight="1" x14ac:dyDescent="0.25">
      <c r="A3313" s="295" t="s">
        <v>10651</v>
      </c>
      <c r="B3313" s="295" t="s">
        <v>10651</v>
      </c>
      <c r="C3313" s="295" t="s">
        <v>1451</v>
      </c>
      <c r="D3313" s="295" t="s">
        <v>1451</v>
      </c>
      <c r="E3313" s="295" t="s">
        <v>1606</v>
      </c>
      <c r="F3313" s="295" t="s">
        <v>10652</v>
      </c>
      <c r="G3313" s="295" t="s">
        <v>1594</v>
      </c>
      <c r="H3313" s="295" t="s">
        <v>1589</v>
      </c>
      <c r="I3313" s="295" t="s">
        <v>1598</v>
      </c>
      <c r="J3313" s="295" t="s">
        <v>954</v>
      </c>
      <c r="L3313" s="286">
        <v>5</v>
      </c>
      <c r="M3313" s="295" t="s">
        <v>171</v>
      </c>
    </row>
    <row r="3314" spans="1:13" ht="15" customHeight="1" x14ac:dyDescent="0.25">
      <c r="A3314" s="295" t="s">
        <v>955</v>
      </c>
      <c r="B3314" s="295" t="s">
        <v>955</v>
      </c>
      <c r="C3314" s="295" t="s">
        <v>956</v>
      </c>
      <c r="D3314" s="295" t="s">
        <v>956</v>
      </c>
      <c r="E3314" s="295" t="s">
        <v>1606</v>
      </c>
      <c r="F3314" s="295" t="s">
        <v>10653</v>
      </c>
      <c r="G3314" s="295" t="s">
        <v>168</v>
      </c>
      <c r="H3314" s="295" t="s">
        <v>1589</v>
      </c>
      <c r="I3314" s="295" t="s">
        <v>1598</v>
      </c>
      <c r="J3314" s="295" t="s">
        <v>954</v>
      </c>
      <c r="K3314" s="295" t="s">
        <v>1603</v>
      </c>
      <c r="L3314" s="286">
        <v>0</v>
      </c>
      <c r="M3314" s="295" t="s">
        <v>16372</v>
      </c>
    </row>
    <row r="3315" spans="1:13" ht="15" customHeight="1" x14ac:dyDescent="0.25">
      <c r="A3315" s="295" t="s">
        <v>10654</v>
      </c>
      <c r="B3315" s="295" t="s">
        <v>10654</v>
      </c>
      <c r="C3315" s="295" t="s">
        <v>10655</v>
      </c>
      <c r="D3315" s="295" t="s">
        <v>10655</v>
      </c>
      <c r="E3315" s="295" t="s">
        <v>7868</v>
      </c>
      <c r="F3315" s="295" t="s">
        <v>10656</v>
      </c>
      <c r="G3315" s="295" t="s">
        <v>168</v>
      </c>
      <c r="H3315" s="295" t="s">
        <v>1589</v>
      </c>
      <c r="I3315" s="295" t="s">
        <v>1598</v>
      </c>
      <c r="J3315" s="295" t="s">
        <v>954</v>
      </c>
      <c r="K3315" s="295" t="s">
        <v>1603</v>
      </c>
      <c r="L3315" s="286">
        <v>5</v>
      </c>
      <c r="M3315" s="295" t="s">
        <v>171</v>
      </c>
    </row>
    <row r="3316" spans="1:13" ht="15" customHeight="1" x14ac:dyDescent="0.25">
      <c r="A3316" s="295" t="s">
        <v>10657</v>
      </c>
      <c r="B3316" s="295" t="s">
        <v>10657</v>
      </c>
      <c r="C3316" s="295" t="s">
        <v>10658</v>
      </c>
      <c r="D3316" s="295" t="s">
        <v>10658</v>
      </c>
      <c r="E3316" s="295" t="s">
        <v>1606</v>
      </c>
      <c r="F3316" s="295" t="s">
        <v>10659</v>
      </c>
      <c r="G3316" s="295" t="s">
        <v>168</v>
      </c>
      <c r="H3316" s="295" t="s">
        <v>1589</v>
      </c>
      <c r="I3316" s="295" t="s">
        <v>1598</v>
      </c>
      <c r="J3316" s="295" t="s">
        <v>954</v>
      </c>
      <c r="K3316" s="295" t="s">
        <v>1603</v>
      </c>
      <c r="L3316" s="286">
        <v>8</v>
      </c>
      <c r="M3316" s="295" t="s">
        <v>171</v>
      </c>
    </row>
    <row r="3317" spans="1:13" ht="15" customHeight="1" x14ac:dyDescent="0.25">
      <c r="A3317" s="295" t="s">
        <v>4980</v>
      </c>
      <c r="B3317" s="295" t="s">
        <v>4976</v>
      </c>
      <c r="C3317" s="295" t="s">
        <v>10660</v>
      </c>
      <c r="D3317" s="295" t="s">
        <v>4977</v>
      </c>
      <c r="E3317" s="295" t="s">
        <v>10661</v>
      </c>
      <c r="F3317" s="295" t="s">
        <v>4979</v>
      </c>
      <c r="G3317" s="295" t="s">
        <v>168</v>
      </c>
      <c r="H3317" s="295" t="s">
        <v>1632</v>
      </c>
      <c r="I3317" s="295" t="s">
        <v>1746</v>
      </c>
      <c r="J3317" s="295" t="s">
        <v>186</v>
      </c>
      <c r="K3317" s="295" t="s">
        <v>1603</v>
      </c>
      <c r="L3317" s="287">
        <v>8</v>
      </c>
      <c r="M3317" s="295" t="s">
        <v>171</v>
      </c>
    </row>
    <row r="3318" spans="1:13" ht="15" customHeight="1" x14ac:dyDescent="0.25">
      <c r="A3318" s="295" t="s">
        <v>16854</v>
      </c>
      <c r="B3318" s="295" t="s">
        <v>16854</v>
      </c>
      <c r="C3318" s="295" t="s">
        <v>17418</v>
      </c>
      <c r="D3318" s="295" t="s">
        <v>17418</v>
      </c>
      <c r="E3318" s="295" t="s">
        <v>17828</v>
      </c>
      <c r="G3318" s="295" t="s">
        <v>168</v>
      </c>
      <c r="H3318" s="295" t="s">
        <v>1589</v>
      </c>
      <c r="I3318" s="295" t="s">
        <v>14673</v>
      </c>
      <c r="J3318" s="295" t="s">
        <v>17965</v>
      </c>
      <c r="K3318" s="295" t="s">
        <v>14674</v>
      </c>
      <c r="L3318" s="287">
        <v>7</v>
      </c>
      <c r="M3318" s="295" t="s">
        <v>171</v>
      </c>
    </row>
    <row r="3319" spans="1:13" ht="15" customHeight="1" x14ac:dyDescent="0.25">
      <c r="A3319" s="295" t="s">
        <v>16855</v>
      </c>
      <c r="B3319" s="295" t="s">
        <v>16855</v>
      </c>
      <c r="C3319" s="295" t="s">
        <v>17419</v>
      </c>
      <c r="D3319" s="295" t="s">
        <v>17419</v>
      </c>
      <c r="E3319" s="295" t="s">
        <v>17829</v>
      </c>
      <c r="G3319" s="295" t="s">
        <v>168</v>
      </c>
      <c r="H3319" s="295" t="s">
        <v>1589</v>
      </c>
      <c r="I3319" s="295" t="s">
        <v>14673</v>
      </c>
      <c r="J3319" s="295" t="s">
        <v>17965</v>
      </c>
      <c r="K3319" s="295" t="s">
        <v>14674</v>
      </c>
      <c r="L3319" s="287">
        <v>7</v>
      </c>
      <c r="M3319" s="295" t="s">
        <v>171</v>
      </c>
    </row>
    <row r="3320" spans="1:13" ht="15" customHeight="1" x14ac:dyDescent="0.25">
      <c r="A3320" s="295" t="s">
        <v>16853</v>
      </c>
      <c r="B3320" s="295" t="s">
        <v>16853</v>
      </c>
      <c r="C3320" s="295" t="s">
        <v>17417</v>
      </c>
      <c r="D3320" s="295" t="s">
        <v>17417</v>
      </c>
      <c r="G3320" s="295" t="s">
        <v>1594</v>
      </c>
      <c r="H3320" s="295" t="s">
        <v>1589</v>
      </c>
      <c r="I3320" s="295" t="s">
        <v>14673</v>
      </c>
      <c r="J3320" s="295" t="s">
        <v>17965</v>
      </c>
      <c r="K3320" s="295" t="s">
        <v>14674</v>
      </c>
      <c r="L3320" s="287">
        <v>7</v>
      </c>
      <c r="M3320" s="295" t="s">
        <v>171</v>
      </c>
    </row>
    <row r="3321" spans="1:13" ht="15" customHeight="1" x14ac:dyDescent="0.25">
      <c r="A3321" s="295" t="s">
        <v>10662</v>
      </c>
      <c r="B3321" s="295" t="s">
        <v>10663</v>
      </c>
      <c r="C3321" s="295" t="s">
        <v>10664</v>
      </c>
      <c r="D3321" s="295" t="s">
        <v>10665</v>
      </c>
      <c r="E3321" s="295" t="s">
        <v>10666</v>
      </c>
      <c r="F3321" s="295" t="s">
        <v>10667</v>
      </c>
      <c r="G3321" s="295" t="s">
        <v>168</v>
      </c>
      <c r="H3321" s="295" t="s">
        <v>1632</v>
      </c>
      <c r="I3321" s="295" t="s">
        <v>1598</v>
      </c>
      <c r="J3321" s="295" t="s">
        <v>177</v>
      </c>
      <c r="K3321" s="295" t="s">
        <v>1603</v>
      </c>
      <c r="L3321" s="287">
        <v>6</v>
      </c>
      <c r="M3321" s="295" t="s">
        <v>171</v>
      </c>
    </row>
    <row r="3322" spans="1:13" ht="15" customHeight="1" x14ac:dyDescent="0.25">
      <c r="A3322" s="295" t="s">
        <v>10668</v>
      </c>
      <c r="B3322" s="295" t="s">
        <v>10669</v>
      </c>
      <c r="C3322" s="295" t="s">
        <v>10670</v>
      </c>
      <c r="D3322" s="295" t="s">
        <v>10671</v>
      </c>
      <c r="E3322" s="295" t="s">
        <v>10666</v>
      </c>
      <c r="F3322" s="295" t="s">
        <v>10672</v>
      </c>
      <c r="G3322" s="295" t="s">
        <v>168</v>
      </c>
      <c r="H3322" s="295" t="s">
        <v>1632</v>
      </c>
      <c r="I3322" s="295" t="s">
        <v>1598</v>
      </c>
      <c r="J3322" s="295" t="s">
        <v>177</v>
      </c>
      <c r="K3322" s="295" t="s">
        <v>1603</v>
      </c>
      <c r="L3322" s="287">
        <v>6</v>
      </c>
      <c r="M3322" s="295" t="s">
        <v>171</v>
      </c>
    </row>
    <row r="3323" spans="1:13" ht="15" customHeight="1" x14ac:dyDescent="0.25">
      <c r="A3323" s="295" t="s">
        <v>10673</v>
      </c>
      <c r="B3323" s="295" t="s">
        <v>10674</v>
      </c>
      <c r="C3323" s="295" t="s">
        <v>10675</v>
      </c>
      <c r="D3323" s="295" t="s">
        <v>10676</v>
      </c>
      <c r="E3323" s="295" t="s">
        <v>10677</v>
      </c>
      <c r="F3323" s="295" t="s">
        <v>10678</v>
      </c>
      <c r="G3323" s="295" t="s">
        <v>168</v>
      </c>
      <c r="H3323" s="295" t="s">
        <v>1632</v>
      </c>
      <c r="I3323" s="295" t="s">
        <v>1598</v>
      </c>
      <c r="J3323" s="295" t="s">
        <v>177</v>
      </c>
      <c r="K3323" s="295" t="s">
        <v>1603</v>
      </c>
      <c r="L3323" s="287">
        <v>9</v>
      </c>
      <c r="M3323" s="295" t="s">
        <v>171</v>
      </c>
    </row>
    <row r="3324" spans="1:13" ht="15" customHeight="1" x14ac:dyDescent="0.25">
      <c r="A3324" s="295" t="s">
        <v>10679</v>
      </c>
      <c r="B3324" s="295" t="s">
        <v>10680</v>
      </c>
      <c r="C3324" s="295" t="s">
        <v>10681</v>
      </c>
      <c r="D3324" s="295" t="s">
        <v>10682</v>
      </c>
      <c r="E3324" s="295" t="s">
        <v>6225</v>
      </c>
      <c r="F3324" s="295" t="s">
        <v>10683</v>
      </c>
      <c r="G3324" s="295" t="s">
        <v>168</v>
      </c>
      <c r="H3324" s="295" t="s">
        <v>1632</v>
      </c>
      <c r="I3324" s="295" t="s">
        <v>1598</v>
      </c>
      <c r="J3324" s="295" t="s">
        <v>177</v>
      </c>
      <c r="K3324" s="295" t="s">
        <v>1603</v>
      </c>
      <c r="L3324" s="287">
        <v>10</v>
      </c>
      <c r="M3324" s="295" t="s">
        <v>171</v>
      </c>
    </row>
    <row r="3325" spans="1:13" ht="15" customHeight="1" x14ac:dyDescent="0.25">
      <c r="A3325" s="295" t="s">
        <v>10684</v>
      </c>
      <c r="B3325" s="295" t="s">
        <v>10685</v>
      </c>
      <c r="C3325" s="295" t="s">
        <v>10686</v>
      </c>
      <c r="D3325" s="295" t="s">
        <v>10687</v>
      </c>
      <c r="E3325" s="295" t="s">
        <v>10688</v>
      </c>
      <c r="F3325" s="295" t="s">
        <v>10689</v>
      </c>
      <c r="G3325" s="295" t="s">
        <v>168</v>
      </c>
      <c r="H3325" s="295" t="s">
        <v>1632</v>
      </c>
      <c r="I3325" s="295" t="s">
        <v>1598</v>
      </c>
      <c r="J3325" s="295" t="s">
        <v>177</v>
      </c>
      <c r="K3325" s="295" t="s">
        <v>1603</v>
      </c>
      <c r="L3325" s="287">
        <v>8</v>
      </c>
      <c r="M3325" s="295" t="s">
        <v>171</v>
      </c>
    </row>
    <row r="3326" spans="1:13" ht="15" customHeight="1" x14ac:dyDescent="0.25">
      <c r="A3326" s="295" t="s">
        <v>10690</v>
      </c>
      <c r="B3326" s="295" t="s">
        <v>10691</v>
      </c>
      <c r="C3326" s="295" t="s">
        <v>10692</v>
      </c>
      <c r="D3326" s="295" t="s">
        <v>10693</v>
      </c>
      <c r="E3326" s="295" t="s">
        <v>8207</v>
      </c>
      <c r="F3326" s="295" t="s">
        <v>10694</v>
      </c>
      <c r="G3326" s="295" t="s">
        <v>168</v>
      </c>
      <c r="H3326" s="295" t="s">
        <v>1632</v>
      </c>
      <c r="I3326" s="295" t="s">
        <v>1598</v>
      </c>
      <c r="J3326" s="295" t="s">
        <v>177</v>
      </c>
      <c r="K3326" s="295" t="s">
        <v>1603</v>
      </c>
      <c r="L3326" s="287">
        <v>6</v>
      </c>
      <c r="M3326" s="295" t="s">
        <v>171</v>
      </c>
    </row>
    <row r="3327" spans="1:13" ht="15" customHeight="1" x14ac:dyDescent="0.25">
      <c r="A3327" s="295" t="s">
        <v>957</v>
      </c>
      <c r="B3327" s="295" t="s">
        <v>957</v>
      </c>
      <c r="C3327" s="295" t="s">
        <v>958</v>
      </c>
      <c r="D3327" s="295" t="s">
        <v>958</v>
      </c>
      <c r="E3327" s="295" t="s">
        <v>10695</v>
      </c>
      <c r="F3327" s="295" t="s">
        <v>10696</v>
      </c>
      <c r="G3327" s="295" t="s">
        <v>168</v>
      </c>
      <c r="H3327" s="295" t="s">
        <v>1589</v>
      </c>
      <c r="I3327" s="295" t="s">
        <v>1714</v>
      </c>
      <c r="J3327" s="295" t="s">
        <v>10697</v>
      </c>
      <c r="K3327" s="295" t="s">
        <v>1603</v>
      </c>
      <c r="L3327" s="286">
        <v>3</v>
      </c>
      <c r="M3327" s="295" t="s">
        <v>171</v>
      </c>
    </row>
    <row r="3328" spans="1:13" ht="15" customHeight="1" x14ac:dyDescent="0.25">
      <c r="A3328" s="295" t="s">
        <v>10698</v>
      </c>
      <c r="B3328" s="295" t="s">
        <v>10698</v>
      </c>
      <c r="C3328" s="295" t="s">
        <v>10699</v>
      </c>
      <c r="D3328" s="295" t="s">
        <v>10699</v>
      </c>
      <c r="E3328" s="295" t="s">
        <v>10700</v>
      </c>
      <c r="F3328" s="295" t="s">
        <v>10701</v>
      </c>
      <c r="G3328" s="295" t="s">
        <v>168</v>
      </c>
      <c r="H3328" s="295" t="s">
        <v>1589</v>
      </c>
      <c r="I3328" s="295" t="s">
        <v>1714</v>
      </c>
      <c r="J3328" s="295" t="s">
        <v>10697</v>
      </c>
      <c r="K3328" s="295" t="s">
        <v>1603</v>
      </c>
      <c r="L3328" s="286">
        <v>7</v>
      </c>
      <c r="M3328" s="295" t="s">
        <v>171</v>
      </c>
    </row>
    <row r="3329" spans="1:13" ht="15" customHeight="1" x14ac:dyDescent="0.25">
      <c r="A3329" s="295" t="s">
        <v>10702</v>
      </c>
      <c r="B3329" s="295" t="s">
        <v>10702</v>
      </c>
      <c r="C3329" s="295" t="s">
        <v>10703</v>
      </c>
      <c r="D3329" s="295" t="s">
        <v>10703</v>
      </c>
      <c r="E3329" s="295" t="s">
        <v>10704</v>
      </c>
      <c r="F3329" s="295" t="s">
        <v>10705</v>
      </c>
      <c r="G3329" s="295" t="s">
        <v>1676</v>
      </c>
      <c r="H3329" s="295" t="s">
        <v>1589</v>
      </c>
      <c r="I3329" s="295" t="s">
        <v>1714</v>
      </c>
      <c r="J3329" s="295" t="s">
        <v>10697</v>
      </c>
      <c r="K3329" s="295" t="s">
        <v>1603</v>
      </c>
      <c r="L3329" s="287">
        <v>3</v>
      </c>
      <c r="M3329" s="295" t="s">
        <v>171</v>
      </c>
    </row>
    <row r="3330" spans="1:13" ht="15" customHeight="1" x14ac:dyDescent="0.25">
      <c r="A3330" s="295" t="s">
        <v>10706</v>
      </c>
      <c r="B3330" s="295" t="s">
        <v>10706</v>
      </c>
      <c r="C3330" s="295" t="s">
        <v>10707</v>
      </c>
      <c r="D3330" s="295" t="s">
        <v>10707</v>
      </c>
      <c r="E3330" s="295" t="s">
        <v>10704</v>
      </c>
      <c r="F3330" s="295" t="s">
        <v>10705</v>
      </c>
      <c r="G3330" s="295" t="s">
        <v>1678</v>
      </c>
      <c r="H3330" s="295" t="s">
        <v>1589</v>
      </c>
      <c r="I3330" s="295" t="s">
        <v>1714</v>
      </c>
      <c r="J3330" s="295" t="s">
        <v>10697</v>
      </c>
      <c r="K3330" s="295" t="s">
        <v>1603</v>
      </c>
      <c r="L3330" s="286">
        <v>3</v>
      </c>
      <c r="M3330" s="295" t="s">
        <v>171</v>
      </c>
    </row>
    <row r="3331" spans="1:13" ht="15" customHeight="1" x14ac:dyDescent="0.25">
      <c r="A3331" s="295" t="s">
        <v>10708</v>
      </c>
      <c r="B3331" s="295" t="s">
        <v>10708</v>
      </c>
      <c r="C3331" s="295" t="s">
        <v>10709</v>
      </c>
      <c r="D3331" s="295" t="s">
        <v>10709</v>
      </c>
      <c r="E3331" s="295" t="s">
        <v>3336</v>
      </c>
      <c r="F3331" s="295" t="s">
        <v>10710</v>
      </c>
      <c r="G3331" s="295" t="s">
        <v>168</v>
      </c>
      <c r="H3331" s="295" t="s">
        <v>1589</v>
      </c>
      <c r="I3331" s="295" t="s">
        <v>1714</v>
      </c>
      <c r="J3331" s="295" t="s">
        <v>10697</v>
      </c>
      <c r="K3331" s="295" t="s">
        <v>1603</v>
      </c>
      <c r="L3331" s="286">
        <v>0</v>
      </c>
      <c r="M3331" s="295" t="s">
        <v>16372</v>
      </c>
    </row>
    <row r="3332" spans="1:13" ht="15" customHeight="1" x14ac:dyDescent="0.25">
      <c r="A3332" s="295" t="s">
        <v>10711</v>
      </c>
      <c r="B3332" s="295" t="s">
        <v>10711</v>
      </c>
      <c r="C3332" s="295" t="s">
        <v>10712</v>
      </c>
      <c r="D3332" s="295" t="s">
        <v>10712</v>
      </c>
      <c r="E3332" s="295" t="s">
        <v>1606</v>
      </c>
      <c r="F3332" s="295" t="s">
        <v>10713</v>
      </c>
      <c r="G3332" s="295" t="s">
        <v>1594</v>
      </c>
      <c r="H3332" s="295" t="s">
        <v>1589</v>
      </c>
      <c r="I3332" s="295" t="s">
        <v>1714</v>
      </c>
      <c r="J3332" s="295" t="s">
        <v>10697</v>
      </c>
      <c r="L3332" s="286">
        <v>3</v>
      </c>
      <c r="M3332" s="295" t="s">
        <v>171</v>
      </c>
    </row>
    <row r="3333" spans="1:13" ht="15" customHeight="1" x14ac:dyDescent="0.25">
      <c r="A3333" s="295" t="s">
        <v>10714</v>
      </c>
      <c r="B3333" s="295" t="s">
        <v>10715</v>
      </c>
      <c r="C3333" s="295" t="s">
        <v>10716</v>
      </c>
      <c r="D3333" s="295" t="s">
        <v>10717</v>
      </c>
      <c r="E3333" s="295" t="s">
        <v>1606</v>
      </c>
      <c r="F3333" s="295" t="s">
        <v>10718</v>
      </c>
      <c r="G3333" s="295" t="s">
        <v>168</v>
      </c>
      <c r="H3333" s="295" t="s">
        <v>1632</v>
      </c>
      <c r="I3333" s="295" t="s">
        <v>1598</v>
      </c>
      <c r="J3333" s="295" t="s">
        <v>1231</v>
      </c>
      <c r="K3333" s="295" t="s">
        <v>1603</v>
      </c>
      <c r="L3333" s="286">
        <v>0</v>
      </c>
      <c r="M3333" s="295" t="s">
        <v>16372</v>
      </c>
    </row>
    <row r="3334" spans="1:13" ht="15" customHeight="1" x14ac:dyDescent="0.25">
      <c r="A3334" s="295" t="s">
        <v>10719</v>
      </c>
      <c r="B3334" s="295" t="s">
        <v>10720</v>
      </c>
      <c r="C3334" s="295" t="s">
        <v>10721</v>
      </c>
      <c r="D3334" s="295" t="s">
        <v>10722</v>
      </c>
      <c r="E3334" s="295" t="s">
        <v>1606</v>
      </c>
      <c r="F3334" s="295" t="s">
        <v>10723</v>
      </c>
      <c r="G3334" s="295" t="s">
        <v>1594</v>
      </c>
      <c r="H3334" s="295" t="s">
        <v>1632</v>
      </c>
      <c r="I3334" s="295" t="s">
        <v>1598</v>
      </c>
      <c r="J3334" s="295" t="s">
        <v>1231</v>
      </c>
      <c r="L3334" s="286">
        <v>1</v>
      </c>
      <c r="M3334" s="295" t="s">
        <v>171</v>
      </c>
    </row>
    <row r="3335" spans="1:13" ht="15" customHeight="1" x14ac:dyDescent="0.25">
      <c r="A3335" s="295" t="s">
        <v>10724</v>
      </c>
      <c r="B3335" s="295" t="s">
        <v>10724</v>
      </c>
      <c r="C3335" s="295" t="s">
        <v>10725</v>
      </c>
      <c r="D3335" s="295" t="s">
        <v>10725</v>
      </c>
      <c r="E3335" s="295" t="s">
        <v>1606</v>
      </c>
      <c r="F3335" s="295" t="s">
        <v>10726</v>
      </c>
      <c r="G3335" s="295" t="s">
        <v>168</v>
      </c>
      <c r="H3335" s="295" t="s">
        <v>1589</v>
      </c>
      <c r="I3335" s="295" t="s">
        <v>1714</v>
      </c>
      <c r="J3335" s="295" t="s">
        <v>353</v>
      </c>
      <c r="K3335" s="295" t="s">
        <v>1603</v>
      </c>
      <c r="L3335" s="286">
        <v>0</v>
      </c>
      <c r="M3335" s="295" t="s">
        <v>16372</v>
      </c>
    </row>
    <row r="3336" spans="1:13" ht="15" customHeight="1" x14ac:dyDescent="0.25">
      <c r="A3336" s="295" t="s">
        <v>10727</v>
      </c>
      <c r="B3336" s="295" t="s">
        <v>10727</v>
      </c>
      <c r="C3336" s="295" t="s">
        <v>10728</v>
      </c>
      <c r="D3336" s="295" t="s">
        <v>10728</v>
      </c>
      <c r="E3336" s="295" t="s">
        <v>1606</v>
      </c>
      <c r="F3336" s="295" t="s">
        <v>10729</v>
      </c>
      <c r="G3336" s="295" t="s">
        <v>168</v>
      </c>
      <c r="H3336" s="295" t="s">
        <v>1589</v>
      </c>
      <c r="I3336" s="295" t="s">
        <v>1714</v>
      </c>
      <c r="J3336" s="295" t="s">
        <v>353</v>
      </c>
      <c r="K3336" s="295" t="s">
        <v>1603</v>
      </c>
      <c r="L3336" s="286">
        <v>0</v>
      </c>
      <c r="M3336" s="295" t="s">
        <v>16372</v>
      </c>
    </row>
    <row r="3337" spans="1:13" ht="15" customHeight="1" x14ac:dyDescent="0.25">
      <c r="A3337" s="295" t="s">
        <v>10730</v>
      </c>
      <c r="B3337" s="295" t="s">
        <v>10730</v>
      </c>
      <c r="C3337" s="295" t="s">
        <v>10731</v>
      </c>
      <c r="D3337" s="295" t="s">
        <v>10731</v>
      </c>
      <c r="E3337" s="295" t="s">
        <v>1606</v>
      </c>
      <c r="F3337" s="295" t="s">
        <v>10729</v>
      </c>
      <c r="G3337" s="295" t="s">
        <v>1594</v>
      </c>
      <c r="H3337" s="295" t="s">
        <v>1589</v>
      </c>
      <c r="I3337" s="295" t="s">
        <v>1714</v>
      </c>
      <c r="J3337" s="295" t="s">
        <v>353</v>
      </c>
      <c r="L3337" s="286">
        <v>0</v>
      </c>
      <c r="M3337" s="295" t="s">
        <v>16372</v>
      </c>
    </row>
    <row r="3338" spans="1:13" ht="15" customHeight="1" x14ac:dyDescent="0.25">
      <c r="A3338" s="295" t="s">
        <v>10732</v>
      </c>
      <c r="B3338" s="295" t="s">
        <v>10732</v>
      </c>
      <c r="C3338" s="295" t="s">
        <v>10733</v>
      </c>
      <c r="D3338" s="295" t="s">
        <v>10733</v>
      </c>
      <c r="E3338" s="295" t="s">
        <v>9853</v>
      </c>
      <c r="F3338" s="295" t="s">
        <v>10734</v>
      </c>
      <c r="G3338" s="295" t="s">
        <v>168</v>
      </c>
      <c r="H3338" s="295" t="s">
        <v>1589</v>
      </c>
      <c r="I3338" s="295" t="s">
        <v>1714</v>
      </c>
      <c r="J3338" s="295" t="s">
        <v>353</v>
      </c>
      <c r="K3338" s="295" t="s">
        <v>1603</v>
      </c>
      <c r="L3338" s="286">
        <v>9</v>
      </c>
      <c r="M3338" s="295" t="s">
        <v>171</v>
      </c>
    </row>
    <row r="3339" spans="1:13" ht="15" customHeight="1" x14ac:dyDescent="0.25">
      <c r="A3339" s="295" t="s">
        <v>10735</v>
      </c>
      <c r="B3339" s="295" t="s">
        <v>10735</v>
      </c>
      <c r="C3339" s="295" t="s">
        <v>10736</v>
      </c>
      <c r="D3339" s="295" t="s">
        <v>10736</v>
      </c>
      <c r="E3339" s="295" t="s">
        <v>2023</v>
      </c>
      <c r="F3339" s="295" t="s">
        <v>10737</v>
      </c>
      <c r="G3339" s="295" t="s">
        <v>1594</v>
      </c>
      <c r="H3339" s="295" t="s">
        <v>1589</v>
      </c>
      <c r="I3339" s="295" t="s">
        <v>1714</v>
      </c>
      <c r="J3339" s="295" t="s">
        <v>353</v>
      </c>
      <c r="L3339" s="286">
        <v>9</v>
      </c>
      <c r="M3339" s="295" t="s">
        <v>171</v>
      </c>
    </row>
    <row r="3340" spans="1:13" ht="15" customHeight="1" x14ac:dyDescent="0.25">
      <c r="A3340" s="295" t="s">
        <v>959</v>
      </c>
      <c r="B3340" s="295" t="s">
        <v>959</v>
      </c>
      <c r="C3340" s="295" t="s">
        <v>960</v>
      </c>
      <c r="D3340" s="295" t="s">
        <v>960</v>
      </c>
      <c r="E3340" s="295" t="s">
        <v>3305</v>
      </c>
      <c r="F3340" s="295" t="s">
        <v>10738</v>
      </c>
      <c r="G3340" s="295" t="s">
        <v>168</v>
      </c>
      <c r="H3340" s="295" t="s">
        <v>1589</v>
      </c>
      <c r="I3340" s="295" t="s">
        <v>1598</v>
      </c>
      <c r="J3340" s="295" t="s">
        <v>255</v>
      </c>
      <c r="K3340" s="295" t="s">
        <v>1603</v>
      </c>
      <c r="L3340" s="286">
        <v>0</v>
      </c>
      <c r="M3340" s="295" t="s">
        <v>16372</v>
      </c>
    </row>
    <row r="3341" spans="1:13" ht="15" customHeight="1" x14ac:dyDescent="0.25">
      <c r="A3341" s="295" t="s">
        <v>10740</v>
      </c>
      <c r="B3341" s="295" t="s">
        <v>10740</v>
      </c>
      <c r="C3341" s="295" t="s">
        <v>10741</v>
      </c>
      <c r="D3341" s="295" t="s">
        <v>10741</v>
      </c>
      <c r="E3341" s="295" t="s">
        <v>3833</v>
      </c>
      <c r="F3341" s="295" t="s">
        <v>10742</v>
      </c>
      <c r="G3341" s="295" t="s">
        <v>1594</v>
      </c>
      <c r="H3341" s="295" t="s">
        <v>1589</v>
      </c>
      <c r="I3341" s="295" t="s">
        <v>1598</v>
      </c>
      <c r="J3341" s="295" t="s">
        <v>255</v>
      </c>
      <c r="L3341" s="286">
        <v>0</v>
      </c>
      <c r="M3341" s="295" t="s">
        <v>16372</v>
      </c>
    </row>
    <row r="3342" spans="1:13" ht="15" customHeight="1" x14ac:dyDescent="0.25">
      <c r="A3342" s="295" t="s">
        <v>16857</v>
      </c>
      <c r="B3342" s="295" t="s">
        <v>16857</v>
      </c>
      <c r="C3342" s="295" t="s">
        <v>17421</v>
      </c>
      <c r="D3342" s="295" t="s">
        <v>17421</v>
      </c>
      <c r="E3342" s="295" t="s">
        <v>17658</v>
      </c>
      <c r="G3342" s="295" t="s">
        <v>168</v>
      </c>
      <c r="H3342" s="295" t="s">
        <v>1589</v>
      </c>
      <c r="I3342" s="295" t="s">
        <v>14673</v>
      </c>
      <c r="J3342" s="295" t="s">
        <v>17960</v>
      </c>
      <c r="K3342" s="295" t="s">
        <v>14674</v>
      </c>
      <c r="L3342" s="287">
        <v>8</v>
      </c>
      <c r="M3342" s="295" t="s">
        <v>171</v>
      </c>
    </row>
    <row r="3343" spans="1:13" ht="15" customHeight="1" x14ac:dyDescent="0.25">
      <c r="A3343" s="295" t="s">
        <v>16856</v>
      </c>
      <c r="B3343" s="295" t="s">
        <v>16856</v>
      </c>
      <c r="C3343" s="295" t="s">
        <v>17420</v>
      </c>
      <c r="D3343" s="295" t="s">
        <v>17420</v>
      </c>
      <c r="G3343" s="295" t="s">
        <v>1594</v>
      </c>
      <c r="H3343" s="295" t="s">
        <v>1589</v>
      </c>
      <c r="I3343" s="295" t="s">
        <v>14673</v>
      </c>
      <c r="J3343" s="295" t="s">
        <v>17960</v>
      </c>
      <c r="K3343" s="295" t="s">
        <v>14674</v>
      </c>
      <c r="L3343" s="287">
        <v>8</v>
      </c>
      <c r="M3343" s="295" t="s">
        <v>171</v>
      </c>
    </row>
    <row r="3344" spans="1:13" ht="15" customHeight="1" x14ac:dyDescent="0.25">
      <c r="A3344" s="295" t="s">
        <v>10743</v>
      </c>
      <c r="B3344" s="295" t="s">
        <v>10743</v>
      </c>
      <c r="C3344" s="295" t="s">
        <v>10744</v>
      </c>
      <c r="D3344" s="295" t="s">
        <v>10744</v>
      </c>
      <c r="E3344" s="295" t="s">
        <v>1779</v>
      </c>
      <c r="F3344" s="295" t="s">
        <v>10745</v>
      </c>
      <c r="G3344" s="295" t="s">
        <v>168</v>
      </c>
      <c r="H3344" s="295" t="s">
        <v>1589</v>
      </c>
      <c r="I3344" s="295" t="s">
        <v>1598</v>
      </c>
      <c r="J3344" s="295" t="s">
        <v>10746</v>
      </c>
      <c r="K3344" s="295" t="s">
        <v>1603</v>
      </c>
      <c r="L3344" s="286">
        <v>8</v>
      </c>
      <c r="M3344" s="295" t="s">
        <v>171</v>
      </c>
    </row>
    <row r="3345" spans="1:13" ht="15" customHeight="1" x14ac:dyDescent="0.25">
      <c r="A3345" s="295" t="s">
        <v>10747</v>
      </c>
      <c r="B3345" s="295" t="s">
        <v>10747</v>
      </c>
      <c r="C3345" s="295" t="s">
        <v>10748</v>
      </c>
      <c r="D3345" s="295" t="s">
        <v>10748</v>
      </c>
      <c r="E3345" s="295" t="s">
        <v>2394</v>
      </c>
      <c r="F3345" s="295" t="s">
        <v>10749</v>
      </c>
      <c r="G3345" s="295" t="s">
        <v>168</v>
      </c>
      <c r="H3345" s="295" t="s">
        <v>1589</v>
      </c>
      <c r="I3345" s="295" t="s">
        <v>1598</v>
      </c>
      <c r="J3345" s="295" t="s">
        <v>10746</v>
      </c>
      <c r="K3345" s="295" t="s">
        <v>1603</v>
      </c>
      <c r="L3345" s="286">
        <v>0</v>
      </c>
      <c r="M3345" s="295" t="s">
        <v>16372</v>
      </c>
    </row>
    <row r="3346" spans="1:13" ht="15" customHeight="1" x14ac:dyDescent="0.25">
      <c r="A3346" s="295" t="s">
        <v>10750</v>
      </c>
      <c r="B3346" s="295" t="s">
        <v>10750</v>
      </c>
      <c r="C3346" s="295" t="s">
        <v>10751</v>
      </c>
      <c r="D3346" s="295" t="s">
        <v>10751</v>
      </c>
      <c r="E3346" s="295" t="s">
        <v>2437</v>
      </c>
      <c r="F3346" s="295" t="s">
        <v>860</v>
      </c>
      <c r="G3346" s="295" t="s">
        <v>1594</v>
      </c>
      <c r="H3346" s="295" t="s">
        <v>1589</v>
      </c>
      <c r="I3346" s="295" t="s">
        <v>1598</v>
      </c>
      <c r="J3346" s="295" t="s">
        <v>10746</v>
      </c>
      <c r="L3346" s="286">
        <v>4</v>
      </c>
      <c r="M3346" s="295" t="s">
        <v>171</v>
      </c>
    </row>
    <row r="3347" spans="1:13" ht="15" customHeight="1" x14ac:dyDescent="0.25">
      <c r="A3347" s="295" t="s">
        <v>8853</v>
      </c>
      <c r="B3347" s="295" t="s">
        <v>8849</v>
      </c>
      <c r="C3347" s="295" t="s">
        <v>10752</v>
      </c>
      <c r="D3347" s="295" t="s">
        <v>8850</v>
      </c>
      <c r="E3347" s="295" t="s">
        <v>10753</v>
      </c>
      <c r="F3347" s="295" t="s">
        <v>8852</v>
      </c>
      <c r="G3347" s="295" t="s">
        <v>168</v>
      </c>
      <c r="H3347" s="295" t="s">
        <v>1632</v>
      </c>
      <c r="I3347" s="295" t="s">
        <v>1598</v>
      </c>
      <c r="J3347" s="295" t="s">
        <v>764</v>
      </c>
      <c r="K3347" s="295" t="s">
        <v>1230</v>
      </c>
      <c r="L3347" s="286">
        <v>9</v>
      </c>
      <c r="M3347" s="295" t="s">
        <v>171</v>
      </c>
    </row>
    <row r="3348" spans="1:13" ht="15" customHeight="1" x14ac:dyDescent="0.25">
      <c r="A3348" s="295" t="s">
        <v>8860</v>
      </c>
      <c r="B3348" s="295" t="s">
        <v>8857</v>
      </c>
      <c r="C3348" s="295" t="s">
        <v>10754</v>
      </c>
      <c r="D3348" s="295" t="s">
        <v>8858</v>
      </c>
      <c r="E3348" s="295" t="s">
        <v>1618</v>
      </c>
      <c r="F3348" s="295" t="s">
        <v>10755</v>
      </c>
      <c r="G3348" s="295" t="s">
        <v>1594</v>
      </c>
      <c r="H3348" s="295" t="s">
        <v>1632</v>
      </c>
      <c r="I3348" s="295" t="s">
        <v>1598</v>
      </c>
      <c r="J3348" s="295" t="s">
        <v>764</v>
      </c>
      <c r="L3348" s="286">
        <v>9</v>
      </c>
      <c r="M3348" s="295" t="s">
        <v>171</v>
      </c>
    </row>
    <row r="3349" spans="1:13" ht="15" customHeight="1" x14ac:dyDescent="0.25">
      <c r="A3349" s="295" t="s">
        <v>2679</v>
      </c>
      <c r="B3349" s="295" t="s">
        <v>2679</v>
      </c>
      <c r="C3349" s="295" t="s">
        <v>2681</v>
      </c>
      <c r="D3349" s="295" t="s">
        <v>2681</v>
      </c>
      <c r="E3349" s="295" t="s">
        <v>10756</v>
      </c>
      <c r="F3349" s="295" t="s">
        <v>2683</v>
      </c>
      <c r="G3349" s="295" t="s">
        <v>168</v>
      </c>
      <c r="H3349" s="295" t="s">
        <v>1589</v>
      </c>
      <c r="I3349" s="295" t="s">
        <v>1598</v>
      </c>
      <c r="J3349" s="295" t="s">
        <v>255</v>
      </c>
      <c r="K3349" s="295" t="s">
        <v>1603</v>
      </c>
      <c r="L3349" s="286">
        <v>5</v>
      </c>
      <c r="M3349" s="295" t="s">
        <v>171</v>
      </c>
    </row>
    <row r="3350" spans="1:13" ht="15" customHeight="1" x14ac:dyDescent="0.25">
      <c r="A3350" s="295" t="s">
        <v>10757</v>
      </c>
      <c r="B3350" s="295" t="s">
        <v>10757</v>
      </c>
      <c r="C3350" s="295" t="s">
        <v>10758</v>
      </c>
      <c r="D3350" s="295" t="s">
        <v>10758</v>
      </c>
      <c r="E3350" s="295" t="s">
        <v>2357</v>
      </c>
      <c r="F3350" s="295" t="s">
        <v>10759</v>
      </c>
      <c r="G3350" s="295" t="s">
        <v>1594</v>
      </c>
      <c r="H3350" s="295" t="s">
        <v>1589</v>
      </c>
      <c r="I3350" s="295" t="s">
        <v>1598</v>
      </c>
      <c r="J3350" s="295" t="s">
        <v>255</v>
      </c>
      <c r="L3350" s="286">
        <v>5</v>
      </c>
      <c r="M3350" s="295" t="s">
        <v>171</v>
      </c>
    </row>
    <row r="3351" spans="1:13" ht="15" customHeight="1" x14ac:dyDescent="0.25">
      <c r="A3351" s="295" t="s">
        <v>9747</v>
      </c>
      <c r="B3351" s="295" t="s">
        <v>9744</v>
      </c>
      <c r="C3351" s="295" t="s">
        <v>10760</v>
      </c>
      <c r="D3351" s="295" t="s">
        <v>9745</v>
      </c>
      <c r="E3351" s="295" t="s">
        <v>10761</v>
      </c>
      <c r="F3351" s="295" t="s">
        <v>10762</v>
      </c>
      <c r="G3351" s="295" t="s">
        <v>168</v>
      </c>
      <c r="H3351" s="295" t="s">
        <v>1632</v>
      </c>
      <c r="I3351" s="295" t="s">
        <v>1714</v>
      </c>
      <c r="J3351" s="295" t="s">
        <v>355</v>
      </c>
      <c r="K3351" s="295" t="s">
        <v>1603</v>
      </c>
      <c r="L3351" s="287">
        <v>8</v>
      </c>
      <c r="M3351" s="295" t="s">
        <v>171</v>
      </c>
    </row>
    <row r="3352" spans="1:13" ht="15" customHeight="1" x14ac:dyDescent="0.25">
      <c r="A3352" s="295" t="s">
        <v>843</v>
      </c>
      <c r="B3352" s="295" t="s">
        <v>9748</v>
      </c>
      <c r="C3352" s="295" t="s">
        <v>10763</v>
      </c>
      <c r="D3352" s="295" t="s">
        <v>844</v>
      </c>
      <c r="E3352" s="295" t="s">
        <v>10764</v>
      </c>
      <c r="F3352" s="295" t="s">
        <v>9749</v>
      </c>
      <c r="G3352" s="295" t="s">
        <v>168</v>
      </c>
      <c r="H3352" s="295" t="s">
        <v>1632</v>
      </c>
      <c r="I3352" s="295" t="s">
        <v>1714</v>
      </c>
      <c r="J3352" s="295" t="s">
        <v>355</v>
      </c>
      <c r="K3352" s="295" t="s">
        <v>1603</v>
      </c>
      <c r="L3352" s="286">
        <v>9</v>
      </c>
      <c r="M3352" s="295" t="s">
        <v>171</v>
      </c>
    </row>
    <row r="3353" spans="1:13" ht="15" customHeight="1" x14ac:dyDescent="0.25">
      <c r="A3353" s="295" t="s">
        <v>9757</v>
      </c>
      <c r="B3353" s="295" t="s">
        <v>9755</v>
      </c>
      <c r="C3353" s="295" t="s">
        <v>10765</v>
      </c>
      <c r="D3353" s="295" t="s">
        <v>845</v>
      </c>
      <c r="E3353" s="295" t="s">
        <v>10766</v>
      </c>
      <c r="F3353" s="295" t="s">
        <v>842</v>
      </c>
      <c r="G3353" s="295" t="s">
        <v>1594</v>
      </c>
      <c r="H3353" s="295" t="s">
        <v>1632</v>
      </c>
      <c r="I3353" s="295" t="s">
        <v>1714</v>
      </c>
      <c r="J3353" s="295" t="s">
        <v>355</v>
      </c>
      <c r="L3353" s="286">
        <v>9</v>
      </c>
      <c r="M3353" s="295" t="s">
        <v>171</v>
      </c>
    </row>
    <row r="3354" spans="1:13" ht="15" customHeight="1" x14ac:dyDescent="0.25">
      <c r="A3354" s="295" t="s">
        <v>10767</v>
      </c>
      <c r="B3354" s="295" t="s">
        <v>10767</v>
      </c>
      <c r="C3354" s="295" t="s">
        <v>10768</v>
      </c>
      <c r="D3354" s="295" t="s">
        <v>10768</v>
      </c>
      <c r="E3354" s="295" t="s">
        <v>1606</v>
      </c>
      <c r="F3354" s="295" t="s">
        <v>10769</v>
      </c>
      <c r="G3354" s="295" t="s">
        <v>168</v>
      </c>
      <c r="H3354" s="295" t="s">
        <v>1589</v>
      </c>
      <c r="I3354" s="295" t="s">
        <v>1598</v>
      </c>
      <c r="J3354" s="295" t="s">
        <v>188</v>
      </c>
      <c r="K3354" s="295" t="s">
        <v>1603</v>
      </c>
      <c r="L3354" s="286">
        <v>0</v>
      </c>
      <c r="M3354" s="295" t="s">
        <v>16372</v>
      </c>
    </row>
    <row r="3355" spans="1:13" ht="15" customHeight="1" x14ac:dyDescent="0.25">
      <c r="A3355" s="295" t="s">
        <v>10770</v>
      </c>
      <c r="B3355" s="295" t="s">
        <v>10770</v>
      </c>
      <c r="C3355" s="295" t="s">
        <v>10771</v>
      </c>
      <c r="D3355" s="295" t="s">
        <v>10771</v>
      </c>
      <c r="E3355" s="295" t="s">
        <v>1606</v>
      </c>
      <c r="F3355" s="295" t="s">
        <v>10769</v>
      </c>
      <c r="G3355" s="295" t="s">
        <v>1594</v>
      </c>
      <c r="H3355" s="295" t="s">
        <v>1589</v>
      </c>
      <c r="I3355" s="295" t="s">
        <v>1598</v>
      </c>
      <c r="J3355" s="295" t="s">
        <v>188</v>
      </c>
      <c r="L3355" s="286">
        <v>0</v>
      </c>
      <c r="M3355" s="295" t="s">
        <v>16372</v>
      </c>
    </row>
    <row r="3356" spans="1:13" ht="15" customHeight="1" x14ac:dyDescent="0.25">
      <c r="A3356" s="295" t="s">
        <v>10772</v>
      </c>
      <c r="B3356" s="295" t="s">
        <v>10772</v>
      </c>
      <c r="C3356" s="295" t="s">
        <v>10773</v>
      </c>
      <c r="D3356" s="295" t="s">
        <v>10773</v>
      </c>
      <c r="E3356" s="295" t="s">
        <v>3992</v>
      </c>
      <c r="F3356" s="295" t="s">
        <v>10774</v>
      </c>
      <c r="G3356" s="295" t="s">
        <v>168</v>
      </c>
      <c r="H3356" s="295" t="s">
        <v>1589</v>
      </c>
      <c r="I3356" s="295" t="s">
        <v>1598</v>
      </c>
      <c r="J3356" s="295" t="s">
        <v>255</v>
      </c>
      <c r="K3356" s="295" t="s">
        <v>1603</v>
      </c>
      <c r="L3356" s="286">
        <v>0</v>
      </c>
      <c r="M3356" s="295" t="s">
        <v>16372</v>
      </c>
    </row>
    <row r="3357" spans="1:13" ht="15" customHeight="1" x14ac:dyDescent="0.25">
      <c r="A3357" s="295" t="s">
        <v>10775</v>
      </c>
      <c r="B3357" s="295" t="s">
        <v>10775</v>
      </c>
      <c r="C3357" s="295" t="s">
        <v>10776</v>
      </c>
      <c r="D3357" s="295" t="s">
        <v>10776</v>
      </c>
      <c r="E3357" s="295" t="s">
        <v>3921</v>
      </c>
      <c r="F3357" s="295" t="s">
        <v>10777</v>
      </c>
      <c r="G3357" s="295" t="s">
        <v>1594</v>
      </c>
      <c r="H3357" s="295" t="s">
        <v>1589</v>
      </c>
      <c r="I3357" s="295" t="s">
        <v>1598</v>
      </c>
      <c r="J3357" s="295" t="s">
        <v>255</v>
      </c>
      <c r="L3357" s="286">
        <v>0</v>
      </c>
      <c r="M3357" s="295" t="s">
        <v>16372</v>
      </c>
    </row>
    <row r="3358" spans="1:13" ht="15" customHeight="1" x14ac:dyDescent="0.25">
      <c r="A3358" s="295" t="s">
        <v>10778</v>
      </c>
      <c r="B3358" s="295" t="s">
        <v>10778</v>
      </c>
      <c r="C3358" s="295" t="s">
        <v>10779</v>
      </c>
      <c r="D3358" s="295" t="s">
        <v>10779</v>
      </c>
      <c r="E3358" s="295" t="s">
        <v>4921</v>
      </c>
      <c r="F3358" s="295" t="s">
        <v>10780</v>
      </c>
      <c r="G3358" s="295" t="s">
        <v>168</v>
      </c>
      <c r="H3358" s="295" t="s">
        <v>1589</v>
      </c>
      <c r="I3358" s="295" t="s">
        <v>1598</v>
      </c>
      <c r="J3358" s="295" t="s">
        <v>1247</v>
      </c>
      <c r="K3358" s="295" t="s">
        <v>1603</v>
      </c>
      <c r="L3358" s="286">
        <v>0</v>
      </c>
      <c r="M3358" s="295" t="s">
        <v>16372</v>
      </c>
    </row>
    <row r="3359" spans="1:13" ht="15" customHeight="1" x14ac:dyDescent="0.25">
      <c r="A3359" s="295" t="s">
        <v>10781</v>
      </c>
      <c r="B3359" s="295" t="s">
        <v>10781</v>
      </c>
      <c r="C3359" s="295" t="s">
        <v>10782</v>
      </c>
      <c r="D3359" s="295" t="s">
        <v>10782</v>
      </c>
      <c r="E3359" s="295" t="s">
        <v>2437</v>
      </c>
      <c r="F3359" s="295" t="s">
        <v>10783</v>
      </c>
      <c r="G3359" s="295" t="s">
        <v>1594</v>
      </c>
      <c r="H3359" s="295" t="s">
        <v>1589</v>
      </c>
      <c r="I3359" s="295" t="s">
        <v>1598</v>
      </c>
      <c r="J3359" s="295" t="s">
        <v>1247</v>
      </c>
      <c r="L3359" s="286">
        <v>0</v>
      </c>
      <c r="M3359" s="295" t="s">
        <v>16372</v>
      </c>
    </row>
    <row r="3360" spans="1:13" ht="15" customHeight="1" x14ac:dyDescent="0.25">
      <c r="A3360" s="295" t="s">
        <v>10784</v>
      </c>
      <c r="B3360" s="295" t="s">
        <v>10784</v>
      </c>
      <c r="C3360" s="295" t="s">
        <v>10785</v>
      </c>
      <c r="D3360" s="295" t="s">
        <v>10785</v>
      </c>
      <c r="E3360" s="295" t="s">
        <v>1606</v>
      </c>
      <c r="F3360" s="295" t="s">
        <v>10786</v>
      </c>
      <c r="G3360" s="295" t="s">
        <v>1594</v>
      </c>
      <c r="H3360" s="295" t="s">
        <v>1589</v>
      </c>
      <c r="I3360" s="295" t="s">
        <v>1598</v>
      </c>
      <c r="J3360" s="295" t="s">
        <v>1247</v>
      </c>
      <c r="L3360" s="286">
        <v>0</v>
      </c>
      <c r="M3360" s="295" t="s">
        <v>16372</v>
      </c>
    </row>
    <row r="3361" spans="1:13" ht="15" customHeight="1" x14ac:dyDescent="0.25">
      <c r="A3361" s="295" t="s">
        <v>10787</v>
      </c>
      <c r="B3361" s="295" t="s">
        <v>10787</v>
      </c>
      <c r="C3361" s="295" t="s">
        <v>10788</v>
      </c>
      <c r="D3361" s="295" t="s">
        <v>10788</v>
      </c>
      <c r="E3361" s="295" t="s">
        <v>1606</v>
      </c>
      <c r="F3361" s="295" t="s">
        <v>10786</v>
      </c>
      <c r="G3361" s="295" t="s">
        <v>168</v>
      </c>
      <c r="H3361" s="295" t="s">
        <v>1589</v>
      </c>
      <c r="I3361" s="295" t="s">
        <v>1598</v>
      </c>
      <c r="J3361" s="295" t="s">
        <v>1247</v>
      </c>
      <c r="K3361" s="295" t="s">
        <v>1603</v>
      </c>
      <c r="L3361" s="286">
        <v>0</v>
      </c>
      <c r="M3361" s="295" t="s">
        <v>16372</v>
      </c>
    </row>
    <row r="3362" spans="1:13" ht="15" customHeight="1" x14ac:dyDescent="0.25">
      <c r="A3362" s="295" t="s">
        <v>10789</v>
      </c>
      <c r="B3362" s="295" t="s">
        <v>10789</v>
      </c>
      <c r="C3362" s="295" t="s">
        <v>10790</v>
      </c>
      <c r="D3362" s="295" t="s">
        <v>10790</v>
      </c>
      <c r="E3362" s="295" t="s">
        <v>1606</v>
      </c>
      <c r="F3362" s="295" t="s">
        <v>10791</v>
      </c>
      <c r="G3362" s="295" t="s">
        <v>168</v>
      </c>
      <c r="H3362" s="295" t="s">
        <v>1589</v>
      </c>
      <c r="I3362" s="295" t="s">
        <v>1598</v>
      </c>
      <c r="J3362" s="295" t="s">
        <v>180</v>
      </c>
      <c r="K3362" s="295" t="s">
        <v>1603</v>
      </c>
      <c r="L3362" s="286">
        <v>0</v>
      </c>
      <c r="M3362" s="295" t="s">
        <v>16372</v>
      </c>
    </row>
    <row r="3363" spans="1:13" ht="15" customHeight="1" x14ac:dyDescent="0.25">
      <c r="A3363" s="295" t="s">
        <v>10792</v>
      </c>
      <c r="B3363" s="295" t="s">
        <v>10792</v>
      </c>
      <c r="C3363" s="295" t="s">
        <v>10793</v>
      </c>
      <c r="D3363" s="295" t="s">
        <v>10793</v>
      </c>
      <c r="E3363" s="295" t="s">
        <v>1606</v>
      </c>
      <c r="F3363" s="295" t="s">
        <v>10794</v>
      </c>
      <c r="G3363" s="295" t="s">
        <v>1594</v>
      </c>
      <c r="H3363" s="295" t="s">
        <v>1589</v>
      </c>
      <c r="I3363" s="295" t="s">
        <v>1598</v>
      </c>
      <c r="J3363" s="295" t="s">
        <v>180</v>
      </c>
      <c r="L3363" s="286">
        <v>0</v>
      </c>
      <c r="M3363" s="295" t="s">
        <v>16372</v>
      </c>
    </row>
    <row r="3364" spans="1:13" ht="15" customHeight="1" x14ac:dyDescent="0.25">
      <c r="A3364" s="295" t="s">
        <v>5112</v>
      </c>
      <c r="B3364" s="295" t="s">
        <v>5112</v>
      </c>
      <c r="C3364" s="295" t="s">
        <v>5114</v>
      </c>
      <c r="D3364" s="295" t="s">
        <v>5114</v>
      </c>
      <c r="E3364" s="295" t="s">
        <v>10795</v>
      </c>
      <c r="F3364" s="295" t="s">
        <v>10796</v>
      </c>
      <c r="G3364" s="295" t="s">
        <v>168</v>
      </c>
      <c r="H3364" s="295" t="s">
        <v>1589</v>
      </c>
      <c r="I3364" s="295" t="s">
        <v>1598</v>
      </c>
      <c r="J3364" s="295" t="s">
        <v>177</v>
      </c>
      <c r="K3364" s="295" t="s">
        <v>1230</v>
      </c>
      <c r="L3364" s="286">
        <v>0</v>
      </c>
      <c r="M3364" s="295" t="s">
        <v>16372</v>
      </c>
    </row>
    <row r="3365" spans="1:13" ht="15" customHeight="1" x14ac:dyDescent="0.25">
      <c r="A3365" s="295" t="s">
        <v>10797</v>
      </c>
      <c r="B3365" s="295" t="s">
        <v>10797</v>
      </c>
      <c r="C3365" s="295" t="s">
        <v>10798</v>
      </c>
      <c r="D3365" s="295" t="s">
        <v>10798</v>
      </c>
      <c r="E3365" s="295" t="s">
        <v>10799</v>
      </c>
      <c r="F3365" s="295" t="s">
        <v>10800</v>
      </c>
      <c r="G3365" s="295" t="s">
        <v>1594</v>
      </c>
      <c r="H3365" s="295" t="s">
        <v>1589</v>
      </c>
      <c r="I3365" s="295" t="s">
        <v>1598</v>
      </c>
      <c r="J3365" s="295" t="s">
        <v>177</v>
      </c>
      <c r="L3365" s="286">
        <v>0</v>
      </c>
      <c r="M3365" s="295" t="s">
        <v>16372</v>
      </c>
    </row>
    <row r="3366" spans="1:13" ht="15" customHeight="1" x14ac:dyDescent="0.25">
      <c r="A3366" s="295" t="s">
        <v>10801</v>
      </c>
      <c r="B3366" s="295" t="s">
        <v>10802</v>
      </c>
      <c r="C3366" s="295" t="s">
        <v>10803</v>
      </c>
      <c r="D3366" s="295" t="s">
        <v>10804</v>
      </c>
      <c r="E3366" s="295" t="s">
        <v>10805</v>
      </c>
      <c r="F3366" s="295" t="s">
        <v>10806</v>
      </c>
      <c r="G3366" s="295" t="s">
        <v>168</v>
      </c>
      <c r="H3366" s="295" t="s">
        <v>1632</v>
      </c>
      <c r="I3366" s="295" t="s">
        <v>1598</v>
      </c>
      <c r="J3366" s="295" t="s">
        <v>962</v>
      </c>
      <c r="K3366" s="295" t="s">
        <v>1603</v>
      </c>
      <c r="L3366" s="286">
        <v>4</v>
      </c>
      <c r="M3366" s="295" t="s">
        <v>171</v>
      </c>
    </row>
    <row r="3367" spans="1:13" ht="15" customHeight="1" x14ac:dyDescent="0.25">
      <c r="A3367" s="295" t="s">
        <v>10807</v>
      </c>
      <c r="B3367" s="295" t="s">
        <v>10802</v>
      </c>
      <c r="C3367" s="295" t="s">
        <v>10808</v>
      </c>
      <c r="D3367" s="295" t="s">
        <v>10804</v>
      </c>
      <c r="E3367" s="295" t="s">
        <v>10805</v>
      </c>
      <c r="F3367" s="295" t="s">
        <v>10806</v>
      </c>
      <c r="G3367" s="295" t="s">
        <v>1738</v>
      </c>
      <c r="H3367" s="295" t="s">
        <v>1632</v>
      </c>
      <c r="I3367" s="283" t="s">
        <v>1598</v>
      </c>
      <c r="J3367" s="283" t="s">
        <v>962</v>
      </c>
      <c r="K3367" s="283" t="s">
        <v>1603</v>
      </c>
      <c r="L3367" s="287">
        <v>4</v>
      </c>
      <c r="M3367" s="295" t="s">
        <v>171</v>
      </c>
    </row>
    <row r="3368" spans="1:13" ht="15" customHeight="1" x14ac:dyDescent="0.25">
      <c r="A3368" s="295" t="s">
        <v>10809</v>
      </c>
      <c r="B3368" s="295" t="s">
        <v>10809</v>
      </c>
      <c r="C3368" s="295" t="s">
        <v>10810</v>
      </c>
      <c r="D3368" s="295" t="s">
        <v>10810</v>
      </c>
      <c r="E3368" s="295" t="s">
        <v>10811</v>
      </c>
      <c r="F3368" s="295" t="s">
        <v>10812</v>
      </c>
      <c r="G3368" s="295" t="s">
        <v>1676</v>
      </c>
      <c r="H3368" s="295" t="s">
        <v>1589</v>
      </c>
      <c r="I3368" s="295" t="s">
        <v>1598</v>
      </c>
      <c r="J3368" s="295" t="s">
        <v>962</v>
      </c>
      <c r="K3368" s="295" t="s">
        <v>1603</v>
      </c>
      <c r="L3368" s="287">
        <v>4</v>
      </c>
      <c r="M3368" s="295" t="s">
        <v>171</v>
      </c>
    </row>
    <row r="3369" spans="1:13" ht="15" customHeight="1" x14ac:dyDescent="0.25">
      <c r="A3369" s="295" t="s">
        <v>10802</v>
      </c>
      <c r="B3369" s="295" t="s">
        <v>10802</v>
      </c>
      <c r="C3369" s="295" t="s">
        <v>10804</v>
      </c>
      <c r="D3369" s="295" t="s">
        <v>10804</v>
      </c>
      <c r="E3369" s="295" t="s">
        <v>10813</v>
      </c>
      <c r="F3369" s="295" t="s">
        <v>10806</v>
      </c>
      <c r="G3369" s="295" t="s">
        <v>1738</v>
      </c>
      <c r="H3369" s="295" t="s">
        <v>1589</v>
      </c>
      <c r="I3369" s="295" t="s">
        <v>1598</v>
      </c>
      <c r="J3369" s="295" t="s">
        <v>962</v>
      </c>
      <c r="K3369" s="295" t="s">
        <v>1603</v>
      </c>
      <c r="L3369" s="286">
        <v>4</v>
      </c>
      <c r="M3369" s="295" t="s">
        <v>171</v>
      </c>
    </row>
    <row r="3370" spans="1:13" ht="15" customHeight="1" x14ac:dyDescent="0.25">
      <c r="A3370" s="295" t="s">
        <v>10814</v>
      </c>
      <c r="B3370" s="295" t="s">
        <v>10814</v>
      </c>
      <c r="C3370" s="295" t="s">
        <v>10815</v>
      </c>
      <c r="D3370" s="295" t="s">
        <v>10815</v>
      </c>
      <c r="E3370" s="295" t="s">
        <v>10816</v>
      </c>
      <c r="F3370" s="295" t="s">
        <v>10806</v>
      </c>
      <c r="G3370" s="295" t="s">
        <v>1738</v>
      </c>
      <c r="H3370" s="295" t="s">
        <v>1589</v>
      </c>
      <c r="I3370" s="295" t="s">
        <v>1598</v>
      </c>
      <c r="J3370" s="295" t="s">
        <v>962</v>
      </c>
      <c r="K3370" s="295" t="s">
        <v>1603</v>
      </c>
      <c r="L3370" s="286">
        <v>5</v>
      </c>
      <c r="M3370" s="295" t="s">
        <v>171</v>
      </c>
    </row>
    <row r="3371" spans="1:13" ht="15" customHeight="1" x14ac:dyDescent="0.25">
      <c r="A3371" s="295" t="s">
        <v>10818</v>
      </c>
      <c r="B3371" s="295" t="s">
        <v>10818</v>
      </c>
      <c r="C3371" s="295" t="s">
        <v>10819</v>
      </c>
      <c r="D3371" s="295" t="s">
        <v>10819</v>
      </c>
      <c r="E3371" s="295" t="s">
        <v>10820</v>
      </c>
      <c r="F3371" s="295" t="s">
        <v>10821</v>
      </c>
      <c r="G3371" s="295" t="s">
        <v>1738</v>
      </c>
      <c r="H3371" s="295" t="s">
        <v>1589</v>
      </c>
      <c r="I3371" s="295" t="s">
        <v>1598</v>
      </c>
      <c r="J3371" s="295" t="s">
        <v>962</v>
      </c>
      <c r="K3371" s="295" t="s">
        <v>1603</v>
      </c>
      <c r="L3371" s="286">
        <v>5</v>
      </c>
      <c r="M3371" s="295" t="s">
        <v>171</v>
      </c>
    </row>
    <row r="3372" spans="1:13" ht="15" customHeight="1" x14ac:dyDescent="0.25">
      <c r="A3372" s="295" t="s">
        <v>10822</v>
      </c>
      <c r="B3372" s="295" t="s">
        <v>10822</v>
      </c>
      <c r="C3372" s="295" t="s">
        <v>10823</v>
      </c>
      <c r="D3372" s="295" t="s">
        <v>10823</v>
      </c>
      <c r="E3372" s="295" t="s">
        <v>10824</v>
      </c>
      <c r="F3372" s="295" t="s">
        <v>10825</v>
      </c>
      <c r="G3372" s="295" t="s">
        <v>1738</v>
      </c>
      <c r="H3372" s="295" t="s">
        <v>1589</v>
      </c>
      <c r="I3372" s="295" t="s">
        <v>1598</v>
      </c>
      <c r="J3372" s="295" t="s">
        <v>962</v>
      </c>
      <c r="K3372" s="295" t="s">
        <v>1603</v>
      </c>
      <c r="L3372" s="286">
        <v>4</v>
      </c>
      <c r="M3372" s="295" t="s">
        <v>171</v>
      </c>
    </row>
    <row r="3373" spans="1:13" ht="15" customHeight="1" x14ac:dyDescent="0.25">
      <c r="A3373" s="295" t="s">
        <v>10817</v>
      </c>
      <c r="B3373" s="295" t="s">
        <v>10814</v>
      </c>
      <c r="C3373" s="295" t="s">
        <v>10827</v>
      </c>
      <c r="D3373" s="295" t="s">
        <v>10815</v>
      </c>
      <c r="E3373" s="295" t="s">
        <v>10828</v>
      </c>
      <c r="F3373" s="295" t="s">
        <v>10829</v>
      </c>
      <c r="G3373" s="295" t="s">
        <v>168</v>
      </c>
      <c r="H3373" s="295" t="s">
        <v>1632</v>
      </c>
      <c r="I3373" s="295" t="s">
        <v>1598</v>
      </c>
      <c r="J3373" s="295" t="s">
        <v>962</v>
      </c>
      <c r="K3373" s="295" t="s">
        <v>1603</v>
      </c>
      <c r="L3373" s="286">
        <v>5</v>
      </c>
      <c r="M3373" s="295" t="s">
        <v>171</v>
      </c>
    </row>
    <row r="3374" spans="1:13" ht="15" customHeight="1" x14ac:dyDescent="0.25">
      <c r="A3374" s="295" t="s">
        <v>10830</v>
      </c>
      <c r="B3374" s="295" t="s">
        <v>10830</v>
      </c>
      <c r="C3374" s="295" t="s">
        <v>961</v>
      </c>
      <c r="D3374" s="295" t="s">
        <v>961</v>
      </c>
      <c r="E3374" s="295" t="s">
        <v>2807</v>
      </c>
      <c r="F3374" s="295" t="s">
        <v>10831</v>
      </c>
      <c r="G3374" s="295" t="s">
        <v>1594</v>
      </c>
      <c r="H3374" s="295" t="s">
        <v>1589</v>
      </c>
      <c r="I3374" s="295" t="s">
        <v>1598</v>
      </c>
      <c r="J3374" s="295" t="s">
        <v>962</v>
      </c>
      <c r="L3374" s="286">
        <v>5</v>
      </c>
      <c r="M3374" s="295" t="s">
        <v>171</v>
      </c>
    </row>
    <row r="3375" spans="1:13" ht="15" customHeight="1" x14ac:dyDescent="0.25">
      <c r="A3375" s="295" t="s">
        <v>10826</v>
      </c>
      <c r="B3375" s="295" t="s">
        <v>10822</v>
      </c>
      <c r="C3375" s="295" t="s">
        <v>10832</v>
      </c>
      <c r="D3375" s="295" t="s">
        <v>10823</v>
      </c>
      <c r="E3375" s="295" t="s">
        <v>10833</v>
      </c>
      <c r="F3375" s="295" t="s">
        <v>10825</v>
      </c>
      <c r="G3375" s="295" t="s">
        <v>168</v>
      </c>
      <c r="H3375" s="295" t="s">
        <v>1632</v>
      </c>
      <c r="I3375" s="295" t="s">
        <v>1598</v>
      </c>
      <c r="J3375" s="295" t="s">
        <v>962</v>
      </c>
      <c r="K3375" s="295" t="s">
        <v>1603</v>
      </c>
      <c r="L3375" s="286">
        <v>4</v>
      </c>
      <c r="M3375" s="295" t="s">
        <v>171</v>
      </c>
    </row>
    <row r="3376" spans="1:13" ht="15" customHeight="1" x14ac:dyDescent="0.25">
      <c r="A3376" s="295" t="s">
        <v>9649</v>
      </c>
      <c r="B3376" s="295" t="s">
        <v>9649</v>
      </c>
      <c r="C3376" s="295" t="s">
        <v>9651</v>
      </c>
      <c r="D3376" s="295" t="s">
        <v>9651</v>
      </c>
      <c r="E3376" s="295" t="s">
        <v>10834</v>
      </c>
      <c r="F3376" s="295" t="s">
        <v>9653</v>
      </c>
      <c r="G3376" s="295" t="s">
        <v>168</v>
      </c>
      <c r="H3376" s="295" t="s">
        <v>1589</v>
      </c>
      <c r="I3376" s="295" t="s">
        <v>1598</v>
      </c>
      <c r="J3376" s="295" t="s">
        <v>836</v>
      </c>
      <c r="K3376" s="295" t="s">
        <v>1603</v>
      </c>
      <c r="L3376" s="286">
        <v>2</v>
      </c>
      <c r="M3376" s="295" t="s">
        <v>171</v>
      </c>
    </row>
    <row r="3377" spans="1:13" ht="15" customHeight="1" x14ac:dyDescent="0.25">
      <c r="A3377" s="295" t="s">
        <v>10835</v>
      </c>
      <c r="B3377" s="295" t="s">
        <v>10835</v>
      </c>
      <c r="C3377" s="295" t="s">
        <v>10836</v>
      </c>
      <c r="D3377" s="295" t="s">
        <v>10836</v>
      </c>
      <c r="E3377" s="295" t="s">
        <v>10837</v>
      </c>
      <c r="F3377" s="295" t="s">
        <v>9658</v>
      </c>
      <c r="G3377" s="295" t="s">
        <v>1594</v>
      </c>
      <c r="H3377" s="295" t="s">
        <v>1589</v>
      </c>
      <c r="I3377" s="295" t="s">
        <v>1598</v>
      </c>
      <c r="J3377" s="295" t="s">
        <v>836</v>
      </c>
      <c r="L3377" s="286">
        <v>2</v>
      </c>
      <c r="M3377" s="295" t="s">
        <v>171</v>
      </c>
    </row>
    <row r="3378" spans="1:13" ht="15" customHeight="1" x14ac:dyDescent="0.25">
      <c r="A3378" s="295" t="s">
        <v>10838</v>
      </c>
      <c r="B3378" s="295" t="s">
        <v>10838</v>
      </c>
      <c r="C3378" s="295" t="s">
        <v>10839</v>
      </c>
      <c r="D3378" s="295" t="s">
        <v>10839</v>
      </c>
      <c r="E3378" s="295" t="s">
        <v>1774</v>
      </c>
      <c r="F3378" s="295" t="s">
        <v>10840</v>
      </c>
      <c r="G3378" s="295" t="s">
        <v>1676</v>
      </c>
      <c r="H3378" s="295" t="s">
        <v>1589</v>
      </c>
      <c r="I3378" s="295" t="s">
        <v>1598</v>
      </c>
      <c r="J3378" s="295" t="s">
        <v>962</v>
      </c>
      <c r="K3378" s="295" t="s">
        <v>1603</v>
      </c>
      <c r="L3378" s="287">
        <v>6</v>
      </c>
      <c r="M3378" s="295" t="s">
        <v>171</v>
      </c>
    </row>
    <row r="3379" spans="1:13" ht="15" customHeight="1" x14ac:dyDescent="0.25">
      <c r="A3379" s="295" t="s">
        <v>10841</v>
      </c>
      <c r="B3379" s="295" t="s">
        <v>10841</v>
      </c>
      <c r="C3379" s="295" t="s">
        <v>10842</v>
      </c>
      <c r="D3379" s="295" t="s">
        <v>10842</v>
      </c>
      <c r="E3379" s="295" t="s">
        <v>1774</v>
      </c>
      <c r="F3379" s="295" t="s">
        <v>10843</v>
      </c>
      <c r="G3379" s="295" t="s">
        <v>1738</v>
      </c>
      <c r="H3379" s="295" t="s">
        <v>1589</v>
      </c>
      <c r="I3379" s="295" t="s">
        <v>1598</v>
      </c>
      <c r="J3379" s="295" t="s">
        <v>962</v>
      </c>
      <c r="K3379" s="295" t="s">
        <v>1603</v>
      </c>
      <c r="L3379" s="286">
        <v>6</v>
      </c>
      <c r="M3379" s="295" t="s">
        <v>171</v>
      </c>
    </row>
    <row r="3380" spans="1:13" ht="15" customHeight="1" x14ac:dyDescent="0.25">
      <c r="A3380" s="295" t="s">
        <v>10844</v>
      </c>
      <c r="B3380" s="295" t="s">
        <v>10844</v>
      </c>
      <c r="C3380" s="295" t="s">
        <v>10845</v>
      </c>
      <c r="D3380" s="295" t="s">
        <v>10845</v>
      </c>
      <c r="E3380" s="295" t="s">
        <v>10846</v>
      </c>
      <c r="F3380" s="295" t="s">
        <v>10847</v>
      </c>
      <c r="G3380" s="295" t="s">
        <v>1738</v>
      </c>
      <c r="H3380" s="295" t="s">
        <v>1589</v>
      </c>
      <c r="I3380" s="295" t="s">
        <v>1598</v>
      </c>
      <c r="J3380" s="295" t="s">
        <v>962</v>
      </c>
      <c r="K3380" s="295" t="s">
        <v>1603</v>
      </c>
      <c r="L3380" s="286">
        <v>6</v>
      </c>
      <c r="M3380" s="295" t="s">
        <v>171</v>
      </c>
    </row>
    <row r="3381" spans="1:13" ht="15" customHeight="1" x14ac:dyDescent="0.25">
      <c r="A3381" s="295" t="s">
        <v>10848</v>
      </c>
      <c r="B3381" s="295" t="s">
        <v>10848</v>
      </c>
      <c r="C3381" s="295" t="s">
        <v>10849</v>
      </c>
      <c r="D3381" s="295" t="s">
        <v>10849</v>
      </c>
      <c r="E3381" s="295" t="s">
        <v>1606</v>
      </c>
      <c r="F3381" s="295" t="s">
        <v>10850</v>
      </c>
      <c r="G3381" s="295" t="s">
        <v>1594</v>
      </c>
      <c r="H3381" s="295" t="s">
        <v>1589</v>
      </c>
      <c r="I3381" s="295" t="s">
        <v>1598</v>
      </c>
      <c r="J3381" s="295" t="s">
        <v>962</v>
      </c>
      <c r="L3381" s="286">
        <v>6</v>
      </c>
      <c r="M3381" s="295" t="s">
        <v>171</v>
      </c>
    </row>
    <row r="3382" spans="1:13" ht="15" customHeight="1" x14ac:dyDescent="0.25">
      <c r="A3382" s="295" t="s">
        <v>10851</v>
      </c>
      <c r="B3382" s="295" t="s">
        <v>10851</v>
      </c>
      <c r="C3382" s="295" t="s">
        <v>10852</v>
      </c>
      <c r="D3382" s="295" t="s">
        <v>10852</v>
      </c>
      <c r="E3382" s="295" t="s">
        <v>10853</v>
      </c>
      <c r="F3382" s="295" t="s">
        <v>10854</v>
      </c>
      <c r="G3382" s="295" t="s">
        <v>168</v>
      </c>
      <c r="H3382" s="295" t="s">
        <v>1589</v>
      </c>
      <c r="I3382" s="295" t="s">
        <v>1598</v>
      </c>
      <c r="J3382" s="295" t="s">
        <v>918</v>
      </c>
      <c r="K3382" s="295" t="s">
        <v>1603</v>
      </c>
      <c r="L3382" s="287">
        <v>-99</v>
      </c>
      <c r="M3382" s="295" t="s">
        <v>16367</v>
      </c>
    </row>
    <row r="3383" spans="1:13" ht="15" customHeight="1" x14ac:dyDescent="0.25">
      <c r="A3383" s="295" t="s">
        <v>10855</v>
      </c>
      <c r="B3383" s="295" t="s">
        <v>10855</v>
      </c>
      <c r="C3383" s="295" t="s">
        <v>10856</v>
      </c>
      <c r="D3383" s="295" t="s">
        <v>10856</v>
      </c>
      <c r="E3383" s="295" t="s">
        <v>10857</v>
      </c>
      <c r="F3383" s="295" t="s">
        <v>10858</v>
      </c>
      <c r="G3383" s="295" t="s">
        <v>168</v>
      </c>
      <c r="H3383" s="295" t="s">
        <v>1589</v>
      </c>
      <c r="I3383" s="295" t="s">
        <v>1598</v>
      </c>
      <c r="J3383" s="295" t="s">
        <v>918</v>
      </c>
      <c r="K3383" s="295" t="s">
        <v>1603</v>
      </c>
      <c r="L3383" s="286">
        <v>7</v>
      </c>
      <c r="M3383" s="295" t="s">
        <v>171</v>
      </c>
    </row>
    <row r="3384" spans="1:13" ht="15" customHeight="1" x14ac:dyDescent="0.25">
      <c r="A3384" s="295" t="s">
        <v>10859</v>
      </c>
      <c r="B3384" s="295" t="s">
        <v>10859</v>
      </c>
      <c r="C3384" s="295" t="s">
        <v>10860</v>
      </c>
      <c r="D3384" s="295" t="s">
        <v>10860</v>
      </c>
      <c r="E3384" s="295" t="s">
        <v>10861</v>
      </c>
      <c r="F3384" s="295" t="s">
        <v>10862</v>
      </c>
      <c r="G3384" s="295" t="s">
        <v>168</v>
      </c>
      <c r="H3384" s="295" t="s">
        <v>1589</v>
      </c>
      <c r="I3384" s="295" t="s">
        <v>1598</v>
      </c>
      <c r="J3384" s="295" t="s">
        <v>918</v>
      </c>
      <c r="K3384" s="295" t="s">
        <v>1603</v>
      </c>
      <c r="L3384" s="286">
        <v>0</v>
      </c>
      <c r="M3384" s="295" t="s">
        <v>16372</v>
      </c>
    </row>
    <row r="3385" spans="1:13" ht="15" customHeight="1" x14ac:dyDescent="0.25">
      <c r="A3385" s="295" t="s">
        <v>10863</v>
      </c>
      <c r="B3385" s="295" t="s">
        <v>10863</v>
      </c>
      <c r="C3385" s="295" t="s">
        <v>10864</v>
      </c>
      <c r="D3385" s="295" t="s">
        <v>10864</v>
      </c>
      <c r="E3385" s="295" t="s">
        <v>2600</v>
      </c>
      <c r="F3385" s="295" t="s">
        <v>10865</v>
      </c>
      <c r="G3385" s="295" t="s">
        <v>1594</v>
      </c>
      <c r="H3385" s="295" t="s">
        <v>1589</v>
      </c>
      <c r="I3385" s="295" t="s">
        <v>1598</v>
      </c>
      <c r="J3385" s="295" t="s">
        <v>918</v>
      </c>
      <c r="L3385" s="286">
        <v>7</v>
      </c>
      <c r="M3385" s="295" t="s">
        <v>171</v>
      </c>
    </row>
    <row r="3386" spans="1:13" ht="15" customHeight="1" x14ac:dyDescent="0.25">
      <c r="A3386" s="295" t="s">
        <v>10866</v>
      </c>
      <c r="B3386" s="295" t="s">
        <v>10866</v>
      </c>
      <c r="C3386" s="295" t="s">
        <v>10867</v>
      </c>
      <c r="D3386" s="295" t="s">
        <v>10867</v>
      </c>
      <c r="E3386" s="295" t="s">
        <v>2019</v>
      </c>
      <c r="F3386" s="295" t="s">
        <v>10868</v>
      </c>
      <c r="G3386" s="295" t="s">
        <v>168</v>
      </c>
      <c r="H3386" s="295" t="s">
        <v>1589</v>
      </c>
      <c r="I3386" s="295" t="s">
        <v>1598</v>
      </c>
      <c r="J3386" s="295" t="s">
        <v>515</v>
      </c>
      <c r="K3386" s="295" t="s">
        <v>1325</v>
      </c>
      <c r="L3386" s="286">
        <v>6</v>
      </c>
      <c r="M3386" s="295" t="s">
        <v>171</v>
      </c>
    </row>
    <row r="3387" spans="1:13" ht="15" customHeight="1" x14ac:dyDescent="0.25">
      <c r="A3387" s="295" t="s">
        <v>10869</v>
      </c>
      <c r="B3387" s="295" t="s">
        <v>10869</v>
      </c>
      <c r="C3387" s="295" t="s">
        <v>10870</v>
      </c>
      <c r="D3387" s="295" t="s">
        <v>10870</v>
      </c>
      <c r="E3387" s="295" t="s">
        <v>1606</v>
      </c>
      <c r="F3387" s="295" t="s">
        <v>10871</v>
      </c>
      <c r="G3387" s="295" t="s">
        <v>1594</v>
      </c>
      <c r="H3387" s="295" t="s">
        <v>1589</v>
      </c>
      <c r="I3387" s="295" t="s">
        <v>1598</v>
      </c>
      <c r="J3387" s="295" t="s">
        <v>515</v>
      </c>
      <c r="L3387" s="286">
        <v>5</v>
      </c>
      <c r="M3387" s="295" t="s">
        <v>171</v>
      </c>
    </row>
    <row r="3388" spans="1:13" ht="15" customHeight="1" x14ac:dyDescent="0.25">
      <c r="A3388" s="295" t="s">
        <v>10872</v>
      </c>
      <c r="B3388" s="295" t="s">
        <v>10872</v>
      </c>
      <c r="C3388" s="295" t="s">
        <v>10873</v>
      </c>
      <c r="D3388" s="295" t="s">
        <v>10873</v>
      </c>
      <c r="E3388" s="295" t="s">
        <v>3375</v>
      </c>
      <c r="F3388" s="295" t="s">
        <v>10874</v>
      </c>
      <c r="G3388" s="295" t="s">
        <v>168</v>
      </c>
      <c r="H3388" s="295" t="s">
        <v>1589</v>
      </c>
      <c r="I3388" s="295" t="s">
        <v>1598</v>
      </c>
      <c r="J3388" s="295" t="s">
        <v>515</v>
      </c>
      <c r="K3388" s="295" t="s">
        <v>1325</v>
      </c>
      <c r="L3388" s="286">
        <v>4</v>
      </c>
      <c r="M3388" s="295" t="s">
        <v>171</v>
      </c>
    </row>
    <row r="3389" spans="1:13" ht="15" customHeight="1" x14ac:dyDescent="0.25">
      <c r="A3389" s="295" t="s">
        <v>10875</v>
      </c>
      <c r="B3389" s="295" t="s">
        <v>10875</v>
      </c>
      <c r="C3389" s="295" t="s">
        <v>10876</v>
      </c>
      <c r="D3389" s="295" t="s">
        <v>10876</v>
      </c>
      <c r="E3389" s="295" t="s">
        <v>1606</v>
      </c>
      <c r="F3389" s="295" t="s">
        <v>10877</v>
      </c>
      <c r="G3389" s="295" t="s">
        <v>1594</v>
      </c>
      <c r="H3389" s="295" t="s">
        <v>1589</v>
      </c>
      <c r="I3389" s="295" t="s">
        <v>1598</v>
      </c>
      <c r="J3389" s="295" t="s">
        <v>672</v>
      </c>
      <c r="L3389" s="286">
        <v>9</v>
      </c>
      <c r="M3389" s="295" t="s">
        <v>171</v>
      </c>
    </row>
    <row r="3390" spans="1:13" ht="15" customHeight="1" x14ac:dyDescent="0.25">
      <c r="A3390" s="295" t="s">
        <v>10878</v>
      </c>
      <c r="B3390" s="295" t="s">
        <v>10878</v>
      </c>
      <c r="C3390" s="295" t="s">
        <v>10879</v>
      </c>
      <c r="D3390" s="295" t="s">
        <v>10879</v>
      </c>
      <c r="E3390" s="295" t="s">
        <v>1606</v>
      </c>
      <c r="F3390" s="295" t="s">
        <v>10880</v>
      </c>
      <c r="G3390" s="295" t="s">
        <v>168</v>
      </c>
      <c r="H3390" s="295" t="s">
        <v>1589</v>
      </c>
      <c r="I3390" s="295" t="s">
        <v>1598</v>
      </c>
      <c r="J3390" s="295" t="s">
        <v>672</v>
      </c>
      <c r="K3390" s="295" t="s">
        <v>1603</v>
      </c>
      <c r="L3390" s="286">
        <v>9</v>
      </c>
      <c r="M3390" s="295" t="s">
        <v>171</v>
      </c>
    </row>
    <row r="3391" spans="1:13" ht="15" customHeight="1" x14ac:dyDescent="0.25">
      <c r="A3391" s="295" t="s">
        <v>2904</v>
      </c>
      <c r="B3391" s="295" t="s">
        <v>2904</v>
      </c>
      <c r="C3391" s="295" t="s">
        <v>2906</v>
      </c>
      <c r="D3391" s="295" t="s">
        <v>2906</v>
      </c>
      <c r="E3391" s="295" t="s">
        <v>4892</v>
      </c>
      <c r="F3391" s="295" t="s">
        <v>2907</v>
      </c>
      <c r="G3391" s="295" t="s">
        <v>168</v>
      </c>
      <c r="H3391" s="295" t="s">
        <v>1589</v>
      </c>
      <c r="I3391" s="295" t="s">
        <v>1598</v>
      </c>
      <c r="J3391" s="295" t="s">
        <v>177</v>
      </c>
      <c r="K3391" s="295" t="s">
        <v>1603</v>
      </c>
      <c r="L3391" s="286">
        <v>7</v>
      </c>
      <c r="M3391" s="295" t="s">
        <v>171</v>
      </c>
    </row>
    <row r="3392" spans="1:13" ht="15" customHeight="1" x14ac:dyDescent="0.25">
      <c r="A3392" s="295" t="s">
        <v>3010</v>
      </c>
      <c r="B3392" s="295" t="s">
        <v>3010</v>
      </c>
      <c r="C3392" s="295" t="s">
        <v>3012</v>
      </c>
      <c r="D3392" s="295" t="s">
        <v>3012</v>
      </c>
      <c r="E3392" s="295" t="s">
        <v>10881</v>
      </c>
      <c r="F3392" s="295" t="s">
        <v>3013</v>
      </c>
      <c r="G3392" s="295" t="s">
        <v>168</v>
      </c>
      <c r="H3392" s="295" t="s">
        <v>1589</v>
      </c>
      <c r="I3392" s="295" t="s">
        <v>1598</v>
      </c>
      <c r="J3392" s="295" t="s">
        <v>177</v>
      </c>
      <c r="K3392" s="295" t="s">
        <v>1603</v>
      </c>
      <c r="L3392" s="286">
        <v>8</v>
      </c>
      <c r="M3392" s="295" t="s">
        <v>171</v>
      </c>
    </row>
    <row r="3393" spans="1:13" ht="15" customHeight="1" x14ac:dyDescent="0.25">
      <c r="A3393" s="295" t="s">
        <v>10882</v>
      </c>
      <c r="B3393" s="295" t="s">
        <v>10882</v>
      </c>
      <c r="C3393" s="295" t="s">
        <v>10883</v>
      </c>
      <c r="D3393" s="295" t="s">
        <v>10883</v>
      </c>
      <c r="E3393" s="295" t="s">
        <v>2357</v>
      </c>
      <c r="F3393" s="295" t="s">
        <v>3111</v>
      </c>
      <c r="G3393" s="295" t="s">
        <v>1594</v>
      </c>
      <c r="H3393" s="295" t="s">
        <v>1589</v>
      </c>
      <c r="I3393" s="295" t="s">
        <v>1598</v>
      </c>
      <c r="J3393" s="295" t="s">
        <v>177</v>
      </c>
      <c r="L3393" s="286">
        <v>8</v>
      </c>
      <c r="M3393" s="295" t="s">
        <v>171</v>
      </c>
    </row>
    <row r="3394" spans="1:13" ht="15" customHeight="1" x14ac:dyDescent="0.25">
      <c r="A3394" s="295" t="s">
        <v>2909</v>
      </c>
      <c r="B3394" s="295" t="s">
        <v>2909</v>
      </c>
      <c r="C3394" s="295" t="s">
        <v>2911</v>
      </c>
      <c r="D3394" s="295" t="s">
        <v>2911</v>
      </c>
      <c r="E3394" s="295" t="s">
        <v>10884</v>
      </c>
      <c r="F3394" s="295" t="s">
        <v>2913</v>
      </c>
      <c r="G3394" s="295" t="s">
        <v>1702</v>
      </c>
      <c r="H3394" s="295" t="s">
        <v>1589</v>
      </c>
      <c r="I3394" s="295" t="s">
        <v>1598</v>
      </c>
      <c r="J3394" s="295" t="s">
        <v>177</v>
      </c>
      <c r="K3394" s="295" t="s">
        <v>1603</v>
      </c>
      <c r="L3394" s="286">
        <v>8</v>
      </c>
      <c r="M3394" s="295" t="s">
        <v>171</v>
      </c>
    </row>
    <row r="3395" spans="1:13" ht="15" customHeight="1" x14ac:dyDescent="0.25">
      <c r="A3395" s="295" t="s">
        <v>10885</v>
      </c>
      <c r="B3395" s="295" t="s">
        <v>10885</v>
      </c>
      <c r="C3395" s="295" t="s">
        <v>10886</v>
      </c>
      <c r="D3395" s="295" t="s">
        <v>10886</v>
      </c>
      <c r="E3395" s="295" t="s">
        <v>1606</v>
      </c>
      <c r="F3395" s="295" t="s">
        <v>10887</v>
      </c>
      <c r="G3395" s="295" t="s">
        <v>168</v>
      </c>
      <c r="H3395" s="295" t="s">
        <v>1589</v>
      </c>
      <c r="I3395" s="295" t="s">
        <v>1598</v>
      </c>
      <c r="J3395" s="295" t="s">
        <v>473</v>
      </c>
      <c r="K3395" s="295" t="s">
        <v>1603</v>
      </c>
      <c r="L3395" s="286">
        <v>1</v>
      </c>
      <c r="M3395" s="295" t="s">
        <v>171</v>
      </c>
    </row>
    <row r="3396" spans="1:13" ht="15" customHeight="1" x14ac:dyDescent="0.25">
      <c r="A3396" s="295" t="s">
        <v>10888</v>
      </c>
      <c r="B3396" s="295" t="s">
        <v>10888</v>
      </c>
      <c r="C3396" s="295" t="s">
        <v>10889</v>
      </c>
      <c r="D3396" s="295" t="s">
        <v>10889</v>
      </c>
      <c r="E3396" s="295" t="s">
        <v>10890</v>
      </c>
      <c r="F3396" s="295" t="s">
        <v>10891</v>
      </c>
      <c r="G3396" s="295" t="s">
        <v>168</v>
      </c>
      <c r="H3396" s="295" t="s">
        <v>1589</v>
      </c>
      <c r="I3396" s="295" t="s">
        <v>1598</v>
      </c>
      <c r="J3396" s="295" t="s">
        <v>473</v>
      </c>
      <c r="K3396" s="295" t="s">
        <v>1603</v>
      </c>
      <c r="L3396" s="286">
        <v>0</v>
      </c>
      <c r="M3396" s="295" t="s">
        <v>16372</v>
      </c>
    </row>
    <row r="3397" spans="1:13" ht="15" customHeight="1" x14ac:dyDescent="0.25">
      <c r="A3397" s="295" t="s">
        <v>10892</v>
      </c>
      <c r="B3397" s="295" t="s">
        <v>10892</v>
      </c>
      <c r="C3397" s="295" t="s">
        <v>10893</v>
      </c>
      <c r="D3397" s="295" t="s">
        <v>10893</v>
      </c>
      <c r="E3397" s="295" t="s">
        <v>1606</v>
      </c>
      <c r="F3397" s="295" t="s">
        <v>10894</v>
      </c>
      <c r="G3397" s="295" t="s">
        <v>1676</v>
      </c>
      <c r="H3397" s="295" t="s">
        <v>1589</v>
      </c>
      <c r="I3397" s="295" t="s">
        <v>1598</v>
      </c>
      <c r="J3397" s="295" t="s">
        <v>473</v>
      </c>
      <c r="K3397" s="295" t="s">
        <v>1603</v>
      </c>
      <c r="L3397" s="286">
        <v>7</v>
      </c>
      <c r="M3397" s="295" t="s">
        <v>171</v>
      </c>
    </row>
    <row r="3398" spans="1:13" ht="15" customHeight="1" x14ac:dyDescent="0.25">
      <c r="A3398" s="295" t="s">
        <v>10895</v>
      </c>
      <c r="B3398" s="295" t="s">
        <v>10895</v>
      </c>
      <c r="C3398" s="295" t="s">
        <v>10896</v>
      </c>
      <c r="D3398" s="295" t="s">
        <v>10896</v>
      </c>
      <c r="E3398" s="295" t="s">
        <v>1606</v>
      </c>
      <c r="F3398" s="295" t="s">
        <v>10894</v>
      </c>
      <c r="G3398" s="295" t="s">
        <v>1738</v>
      </c>
      <c r="H3398" s="295" t="s">
        <v>1589</v>
      </c>
      <c r="I3398" s="295" t="s">
        <v>1598</v>
      </c>
      <c r="J3398" s="295" t="s">
        <v>473</v>
      </c>
      <c r="K3398" s="295" t="s">
        <v>1603</v>
      </c>
      <c r="L3398" s="287">
        <v>7</v>
      </c>
      <c r="M3398" s="295" t="s">
        <v>171</v>
      </c>
    </row>
    <row r="3399" spans="1:13" ht="15" customHeight="1" x14ac:dyDescent="0.25">
      <c r="A3399" s="295" t="s">
        <v>10897</v>
      </c>
      <c r="B3399" s="295" t="s">
        <v>10898</v>
      </c>
      <c r="C3399" s="295" t="s">
        <v>10899</v>
      </c>
      <c r="D3399" s="295" t="s">
        <v>10900</v>
      </c>
      <c r="E3399" s="295" t="s">
        <v>10901</v>
      </c>
      <c r="F3399" s="295" t="s">
        <v>10894</v>
      </c>
      <c r="G3399" s="295" t="s">
        <v>1738</v>
      </c>
      <c r="H3399" s="295" t="s">
        <v>1632</v>
      </c>
      <c r="I3399" s="295" t="s">
        <v>1598</v>
      </c>
      <c r="J3399" s="295" t="s">
        <v>473</v>
      </c>
      <c r="K3399" s="295" t="s">
        <v>1603</v>
      </c>
      <c r="L3399" s="287">
        <v>4</v>
      </c>
      <c r="M3399" s="295" t="s">
        <v>171</v>
      </c>
    </row>
    <row r="3400" spans="1:13" ht="15" customHeight="1" x14ac:dyDescent="0.25">
      <c r="A3400" s="295" t="s">
        <v>10898</v>
      </c>
      <c r="B3400" s="295" t="s">
        <v>10898</v>
      </c>
      <c r="C3400" s="295" t="s">
        <v>10900</v>
      </c>
      <c r="D3400" s="295" t="s">
        <v>10900</v>
      </c>
      <c r="E3400" s="295" t="s">
        <v>10902</v>
      </c>
      <c r="F3400" s="295" t="s">
        <v>10894</v>
      </c>
      <c r="G3400" s="295" t="s">
        <v>1738</v>
      </c>
      <c r="H3400" s="295" t="s">
        <v>1589</v>
      </c>
      <c r="I3400" s="295" t="s">
        <v>1598</v>
      </c>
      <c r="J3400" s="295" t="s">
        <v>473</v>
      </c>
      <c r="K3400" s="295" t="s">
        <v>1603</v>
      </c>
      <c r="L3400" s="287">
        <v>4</v>
      </c>
      <c r="M3400" s="295" t="s">
        <v>171</v>
      </c>
    </row>
    <row r="3401" spans="1:13" ht="15" customHeight="1" x14ac:dyDescent="0.25">
      <c r="A3401" s="295" t="s">
        <v>7913</v>
      </c>
      <c r="B3401" s="295" t="s">
        <v>7910</v>
      </c>
      <c r="C3401" s="295" t="s">
        <v>10904</v>
      </c>
      <c r="D3401" s="295" t="s">
        <v>7911</v>
      </c>
      <c r="E3401" s="295" t="s">
        <v>10905</v>
      </c>
      <c r="F3401" s="295" t="s">
        <v>7912</v>
      </c>
      <c r="G3401" s="295" t="s">
        <v>168</v>
      </c>
      <c r="H3401" s="295" t="s">
        <v>1632</v>
      </c>
      <c r="I3401" s="295" t="s">
        <v>1598</v>
      </c>
      <c r="J3401" s="295" t="s">
        <v>473</v>
      </c>
      <c r="K3401" s="295" t="s">
        <v>1603</v>
      </c>
      <c r="L3401" s="286">
        <v>3</v>
      </c>
      <c r="M3401" s="295" t="s">
        <v>171</v>
      </c>
    </row>
    <row r="3402" spans="1:13" ht="15" customHeight="1" x14ac:dyDescent="0.25">
      <c r="A3402" s="295" t="s">
        <v>10906</v>
      </c>
      <c r="B3402" s="295" t="s">
        <v>10906</v>
      </c>
      <c r="C3402" s="295" t="s">
        <v>10907</v>
      </c>
      <c r="D3402" s="295" t="s">
        <v>10907</v>
      </c>
      <c r="E3402" s="295" t="s">
        <v>10908</v>
      </c>
      <c r="F3402" s="295" t="s">
        <v>10909</v>
      </c>
      <c r="G3402" s="295" t="s">
        <v>168</v>
      </c>
      <c r="H3402" s="295" t="s">
        <v>1589</v>
      </c>
      <c r="I3402" s="295" t="s">
        <v>1598</v>
      </c>
      <c r="J3402" s="295" t="s">
        <v>473</v>
      </c>
      <c r="K3402" s="295" t="s">
        <v>1603</v>
      </c>
      <c r="L3402" s="286">
        <v>0</v>
      </c>
      <c r="M3402" s="295" t="s">
        <v>16372</v>
      </c>
    </row>
    <row r="3403" spans="1:13" ht="15" customHeight="1" x14ac:dyDescent="0.25">
      <c r="A3403" s="295" t="s">
        <v>10910</v>
      </c>
      <c r="B3403" s="295" t="s">
        <v>10910</v>
      </c>
      <c r="C3403" s="295" t="s">
        <v>10911</v>
      </c>
      <c r="D3403" s="295" t="s">
        <v>10911</v>
      </c>
      <c r="E3403" s="295" t="s">
        <v>2665</v>
      </c>
      <c r="F3403" s="295" t="s">
        <v>10912</v>
      </c>
      <c r="G3403" s="295" t="s">
        <v>168</v>
      </c>
      <c r="H3403" s="295" t="s">
        <v>1589</v>
      </c>
      <c r="I3403" s="295" t="s">
        <v>1598</v>
      </c>
      <c r="J3403" s="295" t="s">
        <v>473</v>
      </c>
      <c r="K3403" s="295" t="s">
        <v>1603</v>
      </c>
      <c r="L3403" s="286">
        <v>5</v>
      </c>
      <c r="M3403" s="295" t="s">
        <v>171</v>
      </c>
    </row>
    <row r="3404" spans="1:13" ht="15" customHeight="1" x14ac:dyDescent="0.25">
      <c r="A3404" s="295" t="s">
        <v>10913</v>
      </c>
      <c r="B3404" s="295" t="s">
        <v>10913</v>
      </c>
      <c r="C3404" s="295" t="s">
        <v>10914</v>
      </c>
      <c r="D3404" s="295" t="s">
        <v>10914</v>
      </c>
      <c r="E3404" s="295" t="s">
        <v>2600</v>
      </c>
      <c r="F3404" s="295" t="s">
        <v>10915</v>
      </c>
      <c r="G3404" s="295" t="s">
        <v>168</v>
      </c>
      <c r="H3404" s="295" t="s">
        <v>1589</v>
      </c>
      <c r="I3404" s="295" t="s">
        <v>1598</v>
      </c>
      <c r="J3404" s="295" t="s">
        <v>473</v>
      </c>
      <c r="K3404" s="295" t="s">
        <v>1603</v>
      </c>
      <c r="L3404" s="286">
        <v>2</v>
      </c>
      <c r="M3404" s="295" t="s">
        <v>171</v>
      </c>
    </row>
    <row r="3405" spans="1:13" ht="15" customHeight="1" x14ac:dyDescent="0.25">
      <c r="A3405" s="295" t="s">
        <v>10916</v>
      </c>
      <c r="B3405" s="295" t="s">
        <v>10916</v>
      </c>
      <c r="C3405" s="295" t="s">
        <v>10917</v>
      </c>
      <c r="D3405" s="295" t="s">
        <v>10917</v>
      </c>
      <c r="E3405" s="295" t="s">
        <v>10918</v>
      </c>
      <c r="F3405" s="295" t="s">
        <v>10887</v>
      </c>
      <c r="G3405" s="295" t="s">
        <v>168</v>
      </c>
      <c r="H3405" s="295" t="s">
        <v>1589</v>
      </c>
      <c r="I3405" s="295" t="s">
        <v>1598</v>
      </c>
      <c r="J3405" s="295" t="s">
        <v>473</v>
      </c>
      <c r="K3405" s="295" t="s">
        <v>1603</v>
      </c>
      <c r="L3405" s="286">
        <v>1</v>
      </c>
      <c r="M3405" s="295" t="s">
        <v>171</v>
      </c>
    </row>
    <row r="3406" spans="1:13" ht="15" customHeight="1" x14ac:dyDescent="0.25">
      <c r="A3406" s="295" t="s">
        <v>10919</v>
      </c>
      <c r="B3406" s="295" t="s">
        <v>10919</v>
      </c>
      <c r="C3406" s="295" t="s">
        <v>10920</v>
      </c>
      <c r="D3406" s="295" t="s">
        <v>10920</v>
      </c>
      <c r="E3406" s="295" t="s">
        <v>10921</v>
      </c>
      <c r="F3406" s="295" t="s">
        <v>10922</v>
      </c>
      <c r="G3406" s="295" t="s">
        <v>168</v>
      </c>
      <c r="H3406" s="295" t="s">
        <v>1589</v>
      </c>
      <c r="I3406" s="295" t="s">
        <v>1598</v>
      </c>
      <c r="J3406" s="295" t="s">
        <v>473</v>
      </c>
      <c r="K3406" s="295" t="s">
        <v>1603</v>
      </c>
      <c r="L3406" s="286">
        <v>8</v>
      </c>
      <c r="M3406" s="295" t="s">
        <v>171</v>
      </c>
    </row>
    <row r="3407" spans="1:13" ht="15" customHeight="1" x14ac:dyDescent="0.25">
      <c r="A3407" s="295" t="s">
        <v>10923</v>
      </c>
      <c r="B3407" s="295" t="s">
        <v>10923</v>
      </c>
      <c r="C3407" s="295" t="s">
        <v>10924</v>
      </c>
      <c r="D3407" s="295" t="s">
        <v>10924</v>
      </c>
      <c r="E3407" s="295" t="s">
        <v>1606</v>
      </c>
      <c r="F3407" s="295" t="s">
        <v>10925</v>
      </c>
      <c r="G3407" s="295" t="s">
        <v>168</v>
      </c>
      <c r="H3407" s="295" t="s">
        <v>1589</v>
      </c>
      <c r="I3407" s="295" t="s">
        <v>1598</v>
      </c>
      <c r="J3407" s="295" t="s">
        <v>473</v>
      </c>
      <c r="K3407" s="295" t="s">
        <v>1603</v>
      </c>
      <c r="L3407" s="286">
        <v>4</v>
      </c>
      <c r="M3407" s="295" t="s">
        <v>171</v>
      </c>
    </row>
    <row r="3408" spans="1:13" ht="15" customHeight="1" x14ac:dyDescent="0.25">
      <c r="A3408" s="295" t="s">
        <v>10926</v>
      </c>
      <c r="B3408" s="295" t="s">
        <v>10926</v>
      </c>
      <c r="C3408" s="295" t="s">
        <v>10927</v>
      </c>
      <c r="D3408" s="295" t="s">
        <v>10927</v>
      </c>
      <c r="E3408" s="295" t="s">
        <v>1606</v>
      </c>
      <c r="F3408" s="295" t="s">
        <v>10928</v>
      </c>
      <c r="G3408" s="295" t="s">
        <v>168</v>
      </c>
      <c r="H3408" s="295" t="s">
        <v>1589</v>
      </c>
      <c r="I3408" s="295" t="s">
        <v>1598</v>
      </c>
      <c r="J3408" s="295" t="s">
        <v>473</v>
      </c>
      <c r="K3408" s="295" t="s">
        <v>1603</v>
      </c>
      <c r="L3408" s="286">
        <v>6</v>
      </c>
      <c r="M3408" s="295" t="s">
        <v>171</v>
      </c>
    </row>
    <row r="3409" spans="1:13" ht="15" customHeight="1" x14ac:dyDescent="0.25">
      <c r="A3409" s="295" t="s">
        <v>10929</v>
      </c>
      <c r="B3409" s="295" t="s">
        <v>10929</v>
      </c>
      <c r="C3409" s="295" t="s">
        <v>10930</v>
      </c>
      <c r="D3409" s="295" t="s">
        <v>10930</v>
      </c>
      <c r="E3409" s="295" t="s">
        <v>1618</v>
      </c>
      <c r="F3409" s="295" t="s">
        <v>10928</v>
      </c>
      <c r="G3409" s="295" t="s">
        <v>168</v>
      </c>
      <c r="H3409" s="295" t="s">
        <v>1589</v>
      </c>
      <c r="I3409" s="295" t="s">
        <v>1598</v>
      </c>
      <c r="J3409" s="295" t="s">
        <v>473</v>
      </c>
      <c r="K3409" s="295" t="s">
        <v>1603</v>
      </c>
      <c r="L3409" s="286">
        <v>0</v>
      </c>
      <c r="M3409" s="295" t="s">
        <v>16372</v>
      </c>
    </row>
    <row r="3410" spans="1:13" ht="15" customHeight="1" x14ac:dyDescent="0.25">
      <c r="A3410" s="295" t="s">
        <v>10931</v>
      </c>
      <c r="B3410" s="295" t="s">
        <v>10931</v>
      </c>
      <c r="C3410" s="295" t="s">
        <v>10932</v>
      </c>
      <c r="D3410" s="295" t="s">
        <v>10932</v>
      </c>
      <c r="E3410" s="295" t="s">
        <v>1606</v>
      </c>
      <c r="F3410" s="295" t="s">
        <v>10933</v>
      </c>
      <c r="G3410" s="295" t="s">
        <v>1594</v>
      </c>
      <c r="H3410" s="295" t="s">
        <v>1589</v>
      </c>
      <c r="I3410" s="295" t="s">
        <v>1598</v>
      </c>
      <c r="J3410" s="295" t="s">
        <v>473</v>
      </c>
      <c r="L3410" s="286">
        <v>2</v>
      </c>
      <c r="M3410" s="295" t="s">
        <v>171</v>
      </c>
    </row>
    <row r="3411" spans="1:13" ht="15" customHeight="1" x14ac:dyDescent="0.25">
      <c r="A3411" s="295" t="s">
        <v>10934</v>
      </c>
      <c r="B3411" s="295" t="s">
        <v>10934</v>
      </c>
      <c r="C3411" s="295" t="s">
        <v>10935</v>
      </c>
      <c r="D3411" s="295" t="s">
        <v>10935</v>
      </c>
      <c r="E3411" s="295" t="s">
        <v>2665</v>
      </c>
      <c r="F3411" s="295" t="s">
        <v>10936</v>
      </c>
      <c r="G3411" s="295" t="s">
        <v>168</v>
      </c>
      <c r="H3411" s="295" t="s">
        <v>1589</v>
      </c>
      <c r="I3411" s="295" t="s">
        <v>1598</v>
      </c>
      <c r="J3411" s="295" t="s">
        <v>473</v>
      </c>
      <c r="K3411" s="295" t="s">
        <v>1603</v>
      </c>
      <c r="L3411" s="286">
        <v>0</v>
      </c>
      <c r="M3411" s="295" t="s">
        <v>16372</v>
      </c>
    </row>
    <row r="3412" spans="1:13" ht="15" customHeight="1" x14ac:dyDescent="0.25">
      <c r="A3412" s="295" t="s">
        <v>10903</v>
      </c>
      <c r="B3412" s="295" t="s">
        <v>10898</v>
      </c>
      <c r="C3412" s="295" t="s">
        <v>10937</v>
      </c>
      <c r="D3412" s="295" t="s">
        <v>10900</v>
      </c>
      <c r="E3412" s="295" t="s">
        <v>10938</v>
      </c>
      <c r="F3412" s="295" t="s">
        <v>10894</v>
      </c>
      <c r="G3412" s="295" t="s">
        <v>168</v>
      </c>
      <c r="H3412" s="295" t="s">
        <v>1632</v>
      </c>
      <c r="I3412" s="295" t="s">
        <v>1598</v>
      </c>
      <c r="J3412" s="295" t="s">
        <v>473</v>
      </c>
      <c r="K3412" s="295" t="s">
        <v>1603</v>
      </c>
      <c r="L3412" s="287">
        <v>4</v>
      </c>
      <c r="M3412" s="295" t="s">
        <v>171</v>
      </c>
    </row>
    <row r="3413" spans="1:13" ht="15" customHeight="1" x14ac:dyDescent="0.25">
      <c r="A3413" s="295" t="s">
        <v>10939</v>
      </c>
      <c r="B3413" s="295" t="s">
        <v>10939</v>
      </c>
      <c r="C3413" s="295" t="s">
        <v>10940</v>
      </c>
      <c r="D3413" s="295" t="s">
        <v>10940</v>
      </c>
      <c r="E3413" s="295" t="s">
        <v>1663</v>
      </c>
      <c r="F3413" s="295" t="s">
        <v>10941</v>
      </c>
      <c r="G3413" s="295" t="s">
        <v>1676</v>
      </c>
      <c r="H3413" s="295" t="s">
        <v>1589</v>
      </c>
      <c r="I3413" s="295" t="s">
        <v>1598</v>
      </c>
      <c r="J3413" s="295" t="s">
        <v>473</v>
      </c>
      <c r="K3413" s="295" t="s">
        <v>1603</v>
      </c>
      <c r="L3413" s="287">
        <v>5</v>
      </c>
      <c r="M3413" s="295" t="s">
        <v>171</v>
      </c>
    </row>
    <row r="3414" spans="1:13" ht="15" customHeight="1" x14ac:dyDescent="0.25">
      <c r="A3414" s="295" t="s">
        <v>10942</v>
      </c>
      <c r="B3414" s="295" t="s">
        <v>10942</v>
      </c>
      <c r="C3414" s="295" t="s">
        <v>10943</v>
      </c>
      <c r="D3414" s="295" t="s">
        <v>10943</v>
      </c>
      <c r="E3414" s="295" t="s">
        <v>1663</v>
      </c>
      <c r="F3414" s="295" t="s">
        <v>10941</v>
      </c>
      <c r="G3414" s="295" t="s">
        <v>1738</v>
      </c>
      <c r="H3414" s="295" t="s">
        <v>1589</v>
      </c>
      <c r="I3414" s="295" t="s">
        <v>1598</v>
      </c>
      <c r="J3414" s="295" t="s">
        <v>473</v>
      </c>
      <c r="K3414" s="295" t="s">
        <v>1603</v>
      </c>
      <c r="L3414" s="286">
        <v>5</v>
      </c>
      <c r="M3414" s="295" t="s">
        <v>171</v>
      </c>
    </row>
    <row r="3415" spans="1:13" ht="15" customHeight="1" x14ac:dyDescent="0.25">
      <c r="A3415" s="295" t="s">
        <v>10944</v>
      </c>
      <c r="B3415" s="295" t="s">
        <v>10944</v>
      </c>
      <c r="C3415" s="295" t="s">
        <v>10945</v>
      </c>
      <c r="D3415" s="295" t="s">
        <v>10945</v>
      </c>
      <c r="E3415" s="295" t="s">
        <v>1606</v>
      </c>
      <c r="F3415" s="295" t="s">
        <v>10946</v>
      </c>
      <c r="G3415" s="295" t="s">
        <v>1594</v>
      </c>
      <c r="H3415" s="295" t="s">
        <v>1589</v>
      </c>
      <c r="I3415" s="295" t="s">
        <v>1598</v>
      </c>
      <c r="J3415" s="295" t="s">
        <v>679</v>
      </c>
      <c r="L3415" s="286">
        <v>6</v>
      </c>
      <c r="M3415" s="295" t="s">
        <v>171</v>
      </c>
    </row>
    <row r="3416" spans="1:13" ht="15" customHeight="1" x14ac:dyDescent="0.25">
      <c r="A3416" s="295" t="s">
        <v>10947</v>
      </c>
      <c r="B3416" s="295" t="s">
        <v>10947</v>
      </c>
      <c r="C3416" s="295" t="s">
        <v>10948</v>
      </c>
      <c r="D3416" s="295" t="s">
        <v>10948</v>
      </c>
      <c r="E3416" s="295" t="s">
        <v>1606</v>
      </c>
      <c r="F3416" s="295" t="s">
        <v>10949</v>
      </c>
      <c r="G3416" s="295" t="s">
        <v>168</v>
      </c>
      <c r="H3416" s="295" t="s">
        <v>1589</v>
      </c>
      <c r="I3416" s="295" t="s">
        <v>1598</v>
      </c>
      <c r="J3416" s="295" t="s">
        <v>679</v>
      </c>
      <c r="K3416" s="295" t="s">
        <v>1603</v>
      </c>
      <c r="L3416" s="286">
        <v>6</v>
      </c>
      <c r="M3416" s="295" t="s">
        <v>171</v>
      </c>
    </row>
    <row r="3417" spans="1:13" ht="15" customHeight="1" x14ac:dyDescent="0.25">
      <c r="A3417" s="295" t="s">
        <v>10950</v>
      </c>
      <c r="B3417" s="295" t="s">
        <v>10950</v>
      </c>
      <c r="C3417" s="295" t="s">
        <v>10951</v>
      </c>
      <c r="D3417" s="295" t="s">
        <v>10951</v>
      </c>
      <c r="E3417" s="295" t="s">
        <v>3898</v>
      </c>
      <c r="F3417" s="295" t="s">
        <v>10952</v>
      </c>
      <c r="G3417" s="295" t="s">
        <v>1676</v>
      </c>
      <c r="H3417" s="295" t="s">
        <v>1589</v>
      </c>
      <c r="I3417" s="295" t="s">
        <v>1598</v>
      </c>
      <c r="J3417" s="295" t="s">
        <v>177</v>
      </c>
      <c r="K3417" s="295" t="s">
        <v>1603</v>
      </c>
      <c r="L3417" s="287">
        <v>9</v>
      </c>
      <c r="M3417" s="295" t="s">
        <v>171</v>
      </c>
    </row>
    <row r="3418" spans="1:13" ht="15" customHeight="1" x14ac:dyDescent="0.25">
      <c r="A3418" s="295" t="s">
        <v>10955</v>
      </c>
      <c r="B3418" s="295" t="s">
        <v>10955</v>
      </c>
      <c r="C3418" s="295" t="s">
        <v>10956</v>
      </c>
      <c r="D3418" s="295" t="s">
        <v>10956</v>
      </c>
      <c r="E3418" s="295" t="s">
        <v>3898</v>
      </c>
      <c r="F3418" s="295" t="s">
        <v>10952</v>
      </c>
      <c r="G3418" s="295" t="s">
        <v>1678</v>
      </c>
      <c r="H3418" s="295" t="s">
        <v>1589</v>
      </c>
      <c r="I3418" s="295" t="s">
        <v>1598</v>
      </c>
      <c r="J3418" s="295" t="s">
        <v>177</v>
      </c>
      <c r="K3418" s="295" t="s">
        <v>1603</v>
      </c>
      <c r="L3418" s="286">
        <v>9</v>
      </c>
      <c r="M3418" s="295" t="s">
        <v>171</v>
      </c>
    </row>
    <row r="3419" spans="1:13" ht="15" customHeight="1" x14ac:dyDescent="0.25">
      <c r="A3419" s="295" t="s">
        <v>10957</v>
      </c>
      <c r="B3419" s="295" t="s">
        <v>10957</v>
      </c>
      <c r="C3419" s="295" t="s">
        <v>10958</v>
      </c>
      <c r="D3419" s="295" t="s">
        <v>10958</v>
      </c>
      <c r="E3419" s="295" t="s">
        <v>35</v>
      </c>
      <c r="F3419" s="295" t="s">
        <v>10959</v>
      </c>
      <c r="G3419" s="295" t="s">
        <v>1594</v>
      </c>
      <c r="H3419" s="295" t="s">
        <v>1589</v>
      </c>
      <c r="I3419" s="295" t="s">
        <v>1598</v>
      </c>
      <c r="J3419" s="295" t="s">
        <v>177</v>
      </c>
      <c r="L3419" s="286">
        <v>9</v>
      </c>
      <c r="M3419" s="295" t="s">
        <v>171</v>
      </c>
    </row>
    <row r="3420" spans="1:13" ht="15" customHeight="1" x14ac:dyDescent="0.25">
      <c r="A3420" s="295" t="s">
        <v>16858</v>
      </c>
      <c r="B3420" s="295" t="s">
        <v>16858</v>
      </c>
      <c r="C3420" s="295" t="s">
        <v>17422</v>
      </c>
      <c r="D3420" s="295" t="s">
        <v>17422</v>
      </c>
      <c r="G3420" s="295" t="s">
        <v>1594</v>
      </c>
      <c r="H3420" s="295" t="s">
        <v>1589</v>
      </c>
      <c r="I3420" s="295" t="s">
        <v>14673</v>
      </c>
      <c r="J3420" s="295" t="s">
        <v>17966</v>
      </c>
      <c r="K3420" s="295" t="s">
        <v>14674</v>
      </c>
      <c r="L3420" s="287">
        <v>5</v>
      </c>
      <c r="M3420" s="295" t="s">
        <v>171</v>
      </c>
    </row>
    <row r="3421" spans="1:13" ht="15" customHeight="1" x14ac:dyDescent="0.25">
      <c r="A3421" s="295" t="s">
        <v>16859</v>
      </c>
      <c r="B3421" s="295" t="s">
        <v>16859</v>
      </c>
      <c r="C3421" s="295" t="s">
        <v>17423</v>
      </c>
      <c r="D3421" s="295" t="s">
        <v>17423</v>
      </c>
      <c r="E3421" s="295" t="s">
        <v>17830</v>
      </c>
      <c r="G3421" s="295" t="s">
        <v>168</v>
      </c>
      <c r="H3421" s="295" t="s">
        <v>1589</v>
      </c>
      <c r="I3421" s="295" t="s">
        <v>14673</v>
      </c>
      <c r="J3421" s="295" t="s">
        <v>17966</v>
      </c>
      <c r="K3421" s="295" t="s">
        <v>14674</v>
      </c>
      <c r="L3421" s="287">
        <v>5</v>
      </c>
      <c r="M3421" s="295" t="s">
        <v>171</v>
      </c>
    </row>
    <row r="3422" spans="1:13" ht="15" customHeight="1" x14ac:dyDescent="0.25">
      <c r="A3422" s="295" t="s">
        <v>16860</v>
      </c>
      <c r="B3422" s="295" t="s">
        <v>16860</v>
      </c>
      <c r="C3422" s="295" t="s">
        <v>17424</v>
      </c>
      <c r="D3422" s="295" t="s">
        <v>17424</v>
      </c>
      <c r="E3422" s="295" t="s">
        <v>17831</v>
      </c>
      <c r="G3422" s="295" t="s">
        <v>168</v>
      </c>
      <c r="H3422" s="295" t="s">
        <v>1589</v>
      </c>
      <c r="I3422" s="295" t="s">
        <v>14673</v>
      </c>
      <c r="J3422" s="295" t="s">
        <v>17966</v>
      </c>
      <c r="K3422" s="295" t="s">
        <v>14674</v>
      </c>
      <c r="L3422" s="287">
        <v>6</v>
      </c>
      <c r="M3422" s="295" t="s">
        <v>171</v>
      </c>
    </row>
    <row r="3423" spans="1:13" ht="15" customHeight="1" x14ac:dyDescent="0.25">
      <c r="A3423" s="295" t="s">
        <v>10960</v>
      </c>
      <c r="B3423" s="295" t="s">
        <v>10960</v>
      </c>
      <c r="C3423" s="295" t="s">
        <v>10961</v>
      </c>
      <c r="D3423" s="295" t="s">
        <v>10961</v>
      </c>
      <c r="E3423" s="295" t="s">
        <v>1606</v>
      </c>
      <c r="F3423" s="295" t="s">
        <v>10962</v>
      </c>
      <c r="G3423" s="295" t="s">
        <v>168</v>
      </c>
      <c r="H3423" s="295" t="s">
        <v>1589</v>
      </c>
      <c r="I3423" s="295" t="s">
        <v>1746</v>
      </c>
      <c r="J3423" s="295" t="s">
        <v>581</v>
      </c>
      <c r="K3423" s="295" t="s">
        <v>1603</v>
      </c>
      <c r="L3423" s="286">
        <v>3</v>
      </c>
      <c r="M3423" s="295" t="s">
        <v>171</v>
      </c>
    </row>
    <row r="3424" spans="1:13" ht="15" customHeight="1" x14ac:dyDescent="0.25">
      <c r="A3424" s="295" t="s">
        <v>10963</v>
      </c>
      <c r="B3424" s="295" t="s">
        <v>10963</v>
      </c>
      <c r="C3424" s="295" t="s">
        <v>10964</v>
      </c>
      <c r="D3424" s="295" t="s">
        <v>10964</v>
      </c>
      <c r="E3424" s="295" t="s">
        <v>1606</v>
      </c>
      <c r="F3424" s="295" t="s">
        <v>10965</v>
      </c>
      <c r="G3424" s="295" t="s">
        <v>1594</v>
      </c>
      <c r="H3424" s="295" t="s">
        <v>1589</v>
      </c>
      <c r="I3424" s="295" t="s">
        <v>1746</v>
      </c>
      <c r="J3424" s="295" t="s">
        <v>581</v>
      </c>
      <c r="L3424" s="286">
        <v>3</v>
      </c>
      <c r="M3424" s="295" t="s">
        <v>171</v>
      </c>
    </row>
    <row r="3425" spans="1:13" ht="15" customHeight="1" x14ac:dyDescent="0.25">
      <c r="A3425" s="295" t="s">
        <v>10966</v>
      </c>
      <c r="B3425" s="295" t="s">
        <v>10966</v>
      </c>
      <c r="C3425" s="295" t="s">
        <v>10967</v>
      </c>
      <c r="D3425" s="295" t="s">
        <v>10967</v>
      </c>
      <c r="E3425" s="295" t="s">
        <v>1606</v>
      </c>
      <c r="F3425" s="295" t="s">
        <v>10968</v>
      </c>
      <c r="G3425" s="295" t="s">
        <v>1594</v>
      </c>
      <c r="H3425" s="295" t="s">
        <v>1589</v>
      </c>
      <c r="I3425" s="295" t="s">
        <v>1598</v>
      </c>
      <c r="J3425" s="295" t="s">
        <v>179</v>
      </c>
      <c r="L3425" s="286">
        <v>0</v>
      </c>
      <c r="M3425" s="295" t="s">
        <v>16372</v>
      </c>
    </row>
    <row r="3426" spans="1:13" ht="15" customHeight="1" x14ac:dyDescent="0.25">
      <c r="A3426" s="295" t="s">
        <v>10969</v>
      </c>
      <c r="B3426" s="295" t="s">
        <v>10969</v>
      </c>
      <c r="C3426" s="295" t="s">
        <v>10970</v>
      </c>
      <c r="D3426" s="295" t="s">
        <v>10970</v>
      </c>
      <c r="E3426" s="295" t="s">
        <v>1606</v>
      </c>
      <c r="F3426" s="295" t="s">
        <v>10971</v>
      </c>
      <c r="G3426" s="295" t="s">
        <v>168</v>
      </c>
      <c r="H3426" s="295" t="s">
        <v>1589</v>
      </c>
      <c r="I3426" s="295" t="s">
        <v>1598</v>
      </c>
      <c r="J3426" s="295" t="s">
        <v>179</v>
      </c>
      <c r="K3426" s="295" t="s">
        <v>1230</v>
      </c>
      <c r="L3426" s="286">
        <v>0</v>
      </c>
      <c r="M3426" s="295" t="s">
        <v>16372</v>
      </c>
    </row>
    <row r="3427" spans="1:13" ht="15" customHeight="1" x14ac:dyDescent="0.25">
      <c r="A3427" s="295" t="s">
        <v>964</v>
      </c>
      <c r="B3427" s="295" t="s">
        <v>964</v>
      </c>
      <c r="C3427" s="295" t="s">
        <v>963</v>
      </c>
      <c r="D3427" s="295" t="s">
        <v>963</v>
      </c>
      <c r="E3427" s="295" t="s">
        <v>1606</v>
      </c>
      <c r="F3427" s="295" t="s">
        <v>10972</v>
      </c>
      <c r="G3427" s="295" t="s">
        <v>168</v>
      </c>
      <c r="H3427" s="295" t="s">
        <v>1589</v>
      </c>
      <c r="I3427" s="295" t="s">
        <v>1598</v>
      </c>
      <c r="J3427" s="295" t="s">
        <v>177</v>
      </c>
      <c r="K3427" s="295" t="s">
        <v>1603</v>
      </c>
      <c r="L3427" s="286">
        <v>0</v>
      </c>
      <c r="M3427" s="295" t="s">
        <v>16372</v>
      </c>
    </row>
    <row r="3428" spans="1:13" ht="15" customHeight="1" x14ac:dyDescent="0.25">
      <c r="A3428" s="295" t="s">
        <v>10973</v>
      </c>
      <c r="B3428" s="295" t="s">
        <v>10973</v>
      </c>
      <c r="C3428" s="295" t="s">
        <v>10974</v>
      </c>
      <c r="D3428" s="295" t="s">
        <v>10974</v>
      </c>
      <c r="E3428" s="295" t="s">
        <v>1606</v>
      </c>
      <c r="F3428" s="295" t="s">
        <v>10975</v>
      </c>
      <c r="G3428" s="295" t="s">
        <v>1594</v>
      </c>
      <c r="H3428" s="295" t="s">
        <v>1589</v>
      </c>
      <c r="I3428" s="295" t="s">
        <v>1598</v>
      </c>
      <c r="J3428" s="295" t="s">
        <v>177</v>
      </c>
      <c r="L3428" s="286">
        <v>0</v>
      </c>
      <c r="M3428" s="295" t="s">
        <v>16372</v>
      </c>
    </row>
    <row r="3429" spans="1:13" ht="15" customHeight="1" x14ac:dyDescent="0.25">
      <c r="A3429" s="295" t="s">
        <v>10976</v>
      </c>
      <c r="B3429" s="295" t="s">
        <v>10976</v>
      </c>
      <c r="C3429" s="295" t="s">
        <v>10977</v>
      </c>
      <c r="D3429" s="295" t="s">
        <v>10977</v>
      </c>
      <c r="E3429" s="295" t="s">
        <v>1880</v>
      </c>
      <c r="F3429" s="295" t="s">
        <v>10978</v>
      </c>
      <c r="G3429" s="295" t="s">
        <v>1594</v>
      </c>
      <c r="H3429" s="295" t="s">
        <v>1589</v>
      </c>
      <c r="I3429" s="295" t="s">
        <v>1598</v>
      </c>
      <c r="J3429" s="295" t="s">
        <v>232</v>
      </c>
      <c r="L3429" s="286">
        <v>5</v>
      </c>
      <c r="M3429" s="295" t="s">
        <v>171</v>
      </c>
    </row>
    <row r="3430" spans="1:13" ht="15" customHeight="1" x14ac:dyDescent="0.25">
      <c r="A3430" s="295" t="s">
        <v>9769</v>
      </c>
      <c r="B3430" s="295" t="s">
        <v>9769</v>
      </c>
      <c r="C3430" s="295" t="s">
        <v>9771</v>
      </c>
      <c r="D3430" s="295" t="s">
        <v>9771</v>
      </c>
      <c r="E3430" s="295" t="s">
        <v>10979</v>
      </c>
      <c r="F3430" s="295" t="s">
        <v>9772</v>
      </c>
      <c r="G3430" s="295" t="s">
        <v>168</v>
      </c>
      <c r="H3430" s="295" t="s">
        <v>1589</v>
      </c>
      <c r="I3430" s="295" t="s">
        <v>1598</v>
      </c>
      <c r="J3430" s="295" t="s">
        <v>232</v>
      </c>
      <c r="K3430" s="295" t="s">
        <v>1603</v>
      </c>
      <c r="L3430" s="286">
        <v>7</v>
      </c>
      <c r="M3430" s="295" t="s">
        <v>171</v>
      </c>
    </row>
    <row r="3431" spans="1:13" ht="15" customHeight="1" x14ac:dyDescent="0.25">
      <c r="A3431" s="295" t="s">
        <v>10980</v>
      </c>
      <c r="B3431" s="295" t="s">
        <v>10980</v>
      </c>
      <c r="C3431" s="295" t="s">
        <v>10981</v>
      </c>
      <c r="D3431" s="295" t="s">
        <v>10981</v>
      </c>
      <c r="E3431" s="295" t="s">
        <v>1618</v>
      </c>
      <c r="F3431" s="295" t="s">
        <v>10982</v>
      </c>
      <c r="G3431" s="295" t="s">
        <v>168</v>
      </c>
      <c r="H3431" s="295" t="s">
        <v>1589</v>
      </c>
      <c r="I3431" s="295" t="s">
        <v>1746</v>
      </c>
      <c r="J3431" s="295" t="s">
        <v>324</v>
      </c>
      <c r="K3431" s="295" t="s">
        <v>1603</v>
      </c>
      <c r="L3431" s="286">
        <v>6</v>
      </c>
      <c r="M3431" s="295" t="s">
        <v>171</v>
      </c>
    </row>
    <row r="3432" spans="1:13" ht="15" customHeight="1" x14ac:dyDescent="0.25">
      <c r="A3432" s="295" t="s">
        <v>10983</v>
      </c>
      <c r="B3432" s="295" t="s">
        <v>10984</v>
      </c>
      <c r="C3432" s="295" t="s">
        <v>10985</v>
      </c>
      <c r="D3432" s="295" t="s">
        <v>10986</v>
      </c>
      <c r="E3432" s="295" t="s">
        <v>10987</v>
      </c>
      <c r="F3432" s="295" t="s">
        <v>10988</v>
      </c>
      <c r="G3432" s="295" t="s">
        <v>168</v>
      </c>
      <c r="H3432" s="295" t="s">
        <v>1632</v>
      </c>
      <c r="I3432" s="295" t="s">
        <v>1746</v>
      </c>
      <c r="J3432" s="295" t="s">
        <v>324</v>
      </c>
      <c r="K3432" s="295" t="s">
        <v>1603</v>
      </c>
      <c r="L3432" s="287">
        <v>6</v>
      </c>
      <c r="M3432" s="295" t="s">
        <v>171</v>
      </c>
    </row>
    <row r="3433" spans="1:13" ht="15" customHeight="1" x14ac:dyDescent="0.25">
      <c r="A3433" s="295" t="s">
        <v>10989</v>
      </c>
      <c r="B3433" s="295" t="s">
        <v>10989</v>
      </c>
      <c r="C3433" s="295" t="s">
        <v>10990</v>
      </c>
      <c r="D3433" s="295" t="s">
        <v>10990</v>
      </c>
      <c r="E3433" s="295" t="s">
        <v>1606</v>
      </c>
      <c r="F3433" s="295" t="s">
        <v>10991</v>
      </c>
      <c r="G3433" s="295" t="s">
        <v>1594</v>
      </c>
      <c r="H3433" s="295" t="s">
        <v>1589</v>
      </c>
      <c r="I3433" s="295" t="s">
        <v>1746</v>
      </c>
      <c r="J3433" s="295" t="s">
        <v>324</v>
      </c>
      <c r="L3433" s="286">
        <v>6</v>
      </c>
      <c r="M3433" s="295" t="s">
        <v>171</v>
      </c>
    </row>
    <row r="3434" spans="1:13" ht="15" customHeight="1" x14ac:dyDescent="0.25">
      <c r="A3434" s="295" t="s">
        <v>10984</v>
      </c>
      <c r="B3434" s="295" t="s">
        <v>10984</v>
      </c>
      <c r="C3434" s="295" t="s">
        <v>10986</v>
      </c>
      <c r="D3434" s="295" t="s">
        <v>10986</v>
      </c>
      <c r="E3434" s="295" t="s">
        <v>1606</v>
      </c>
      <c r="F3434" s="295" t="s">
        <v>10992</v>
      </c>
      <c r="G3434" s="295" t="s">
        <v>168</v>
      </c>
      <c r="H3434" s="295" t="s">
        <v>1589</v>
      </c>
      <c r="I3434" s="295" t="s">
        <v>1746</v>
      </c>
      <c r="J3434" s="295" t="s">
        <v>324</v>
      </c>
      <c r="K3434" s="295" t="s">
        <v>1603</v>
      </c>
      <c r="L3434" s="286">
        <v>6</v>
      </c>
      <c r="M3434" s="295" t="s">
        <v>171</v>
      </c>
    </row>
    <row r="3435" spans="1:13" ht="15" customHeight="1" x14ac:dyDescent="0.25">
      <c r="A3435" s="295" t="s">
        <v>10993</v>
      </c>
      <c r="B3435" s="295" t="s">
        <v>10993</v>
      </c>
      <c r="C3435" s="295" t="s">
        <v>10994</v>
      </c>
      <c r="D3435" s="295" t="s">
        <v>10994</v>
      </c>
      <c r="E3435" s="295" t="s">
        <v>1712</v>
      </c>
      <c r="F3435" s="295" t="s">
        <v>10995</v>
      </c>
      <c r="G3435" s="295" t="s">
        <v>168</v>
      </c>
      <c r="H3435" s="295" t="s">
        <v>1589</v>
      </c>
      <c r="I3435" s="295" t="s">
        <v>1598</v>
      </c>
      <c r="J3435" s="295" t="s">
        <v>965</v>
      </c>
      <c r="K3435" s="295" t="s">
        <v>1230</v>
      </c>
      <c r="L3435" s="286">
        <v>5</v>
      </c>
      <c r="M3435" s="295" t="s">
        <v>171</v>
      </c>
    </row>
    <row r="3436" spans="1:13" ht="15" customHeight="1" x14ac:dyDescent="0.25">
      <c r="A3436" s="295" t="s">
        <v>10996</v>
      </c>
      <c r="B3436" s="295" t="s">
        <v>10996</v>
      </c>
      <c r="C3436" s="295" t="s">
        <v>10997</v>
      </c>
      <c r="D3436" s="295" t="s">
        <v>10997</v>
      </c>
      <c r="E3436" s="295" t="s">
        <v>1592</v>
      </c>
      <c r="F3436" s="295" t="s">
        <v>10998</v>
      </c>
      <c r="G3436" s="295" t="s">
        <v>1594</v>
      </c>
      <c r="H3436" s="295" t="s">
        <v>1589</v>
      </c>
      <c r="I3436" s="295" t="s">
        <v>1598</v>
      </c>
      <c r="J3436" s="295" t="s">
        <v>965</v>
      </c>
      <c r="L3436" s="286">
        <v>5</v>
      </c>
      <c r="M3436" s="295" t="s">
        <v>171</v>
      </c>
    </row>
    <row r="3437" spans="1:13" ht="15" customHeight="1" x14ac:dyDescent="0.25">
      <c r="A3437" s="298" t="s">
        <v>7821</v>
      </c>
      <c r="B3437" s="295" t="s">
        <v>7818</v>
      </c>
      <c r="C3437" s="298" t="s">
        <v>10999</v>
      </c>
      <c r="D3437" s="298" t="s">
        <v>7819</v>
      </c>
      <c r="E3437" s="298" t="s">
        <v>1606</v>
      </c>
      <c r="F3437" s="298" t="s">
        <v>7820</v>
      </c>
      <c r="G3437" s="295" t="s">
        <v>168</v>
      </c>
      <c r="H3437" s="298" t="s">
        <v>1632</v>
      </c>
      <c r="I3437" s="295" t="s">
        <v>1714</v>
      </c>
      <c r="J3437" s="298" t="s">
        <v>355</v>
      </c>
      <c r="K3437" s="298" t="s">
        <v>1603</v>
      </c>
      <c r="L3437" s="288">
        <v>8</v>
      </c>
      <c r="M3437" s="295" t="s">
        <v>171</v>
      </c>
    </row>
    <row r="3438" spans="1:13" ht="15" customHeight="1" x14ac:dyDescent="0.25">
      <c r="A3438" s="295" t="s">
        <v>11000</v>
      </c>
      <c r="B3438" s="295" t="s">
        <v>11000</v>
      </c>
      <c r="C3438" s="295" t="s">
        <v>11001</v>
      </c>
      <c r="D3438" s="295" t="s">
        <v>11001</v>
      </c>
      <c r="E3438" s="295" t="s">
        <v>1606</v>
      </c>
      <c r="F3438" s="295" t="s">
        <v>11002</v>
      </c>
      <c r="G3438" s="295" t="s">
        <v>1594</v>
      </c>
      <c r="H3438" s="295" t="s">
        <v>1589</v>
      </c>
      <c r="I3438" s="295" t="s">
        <v>1598</v>
      </c>
      <c r="J3438" s="295" t="s">
        <v>188</v>
      </c>
      <c r="L3438" s="286">
        <v>0</v>
      </c>
      <c r="M3438" s="295" t="s">
        <v>16372</v>
      </c>
    </row>
    <row r="3439" spans="1:13" ht="15" customHeight="1" x14ac:dyDescent="0.25">
      <c r="A3439" s="295" t="s">
        <v>11003</v>
      </c>
      <c r="B3439" s="295" t="s">
        <v>11003</v>
      </c>
      <c r="C3439" s="295" t="s">
        <v>11004</v>
      </c>
      <c r="D3439" s="295" t="s">
        <v>11004</v>
      </c>
      <c r="E3439" s="295" t="s">
        <v>1606</v>
      </c>
      <c r="F3439" s="295" t="s">
        <v>11005</v>
      </c>
      <c r="G3439" s="295" t="s">
        <v>168</v>
      </c>
      <c r="H3439" s="295" t="s">
        <v>1589</v>
      </c>
      <c r="I3439" s="295" t="s">
        <v>1598</v>
      </c>
      <c r="J3439" s="295" t="s">
        <v>188</v>
      </c>
      <c r="K3439" s="295" t="s">
        <v>1603</v>
      </c>
      <c r="L3439" s="286">
        <v>0</v>
      </c>
      <c r="M3439" s="295" t="s">
        <v>16372</v>
      </c>
    </row>
    <row r="3440" spans="1:13" ht="15" customHeight="1" x14ac:dyDescent="0.25">
      <c r="A3440" s="295" t="s">
        <v>11006</v>
      </c>
      <c r="B3440" s="295" t="s">
        <v>11006</v>
      </c>
      <c r="C3440" s="295" t="s">
        <v>11007</v>
      </c>
      <c r="D3440" s="295" t="s">
        <v>11007</v>
      </c>
      <c r="E3440" s="295" t="s">
        <v>1606</v>
      </c>
      <c r="F3440" s="295" t="s">
        <v>11008</v>
      </c>
      <c r="G3440" s="295" t="s">
        <v>1594</v>
      </c>
      <c r="H3440" s="295" t="s">
        <v>1589</v>
      </c>
      <c r="I3440" s="295" t="s">
        <v>1714</v>
      </c>
      <c r="J3440" s="295" t="s">
        <v>353</v>
      </c>
      <c r="L3440" s="286">
        <v>0</v>
      </c>
      <c r="M3440" s="295" t="s">
        <v>16372</v>
      </c>
    </row>
    <row r="3441" spans="1:13" ht="15" customHeight="1" x14ac:dyDescent="0.25">
      <c r="A3441" s="295" t="s">
        <v>11009</v>
      </c>
      <c r="B3441" s="295" t="s">
        <v>11009</v>
      </c>
      <c r="C3441" s="295" t="s">
        <v>11010</v>
      </c>
      <c r="D3441" s="295" t="s">
        <v>11010</v>
      </c>
      <c r="E3441" s="295" t="s">
        <v>1606</v>
      </c>
      <c r="F3441" s="295" t="s">
        <v>11011</v>
      </c>
      <c r="G3441" s="295" t="s">
        <v>168</v>
      </c>
      <c r="H3441" s="295" t="s">
        <v>1589</v>
      </c>
      <c r="I3441" s="295" t="s">
        <v>1714</v>
      </c>
      <c r="J3441" s="295" t="s">
        <v>353</v>
      </c>
      <c r="K3441" s="295" t="s">
        <v>1603</v>
      </c>
      <c r="L3441" s="286">
        <v>0</v>
      </c>
      <c r="M3441" s="295" t="s">
        <v>16372</v>
      </c>
    </row>
    <row r="3442" spans="1:13" ht="15" customHeight="1" x14ac:dyDescent="0.25">
      <c r="A3442" s="295" t="s">
        <v>11012</v>
      </c>
      <c r="B3442" s="295" t="s">
        <v>11012</v>
      </c>
      <c r="C3442" s="295" t="s">
        <v>11013</v>
      </c>
      <c r="D3442" s="295" t="s">
        <v>11013</v>
      </c>
      <c r="E3442" s="295" t="s">
        <v>1606</v>
      </c>
      <c r="F3442" s="295" t="s">
        <v>11014</v>
      </c>
      <c r="G3442" s="295" t="s">
        <v>168</v>
      </c>
      <c r="H3442" s="295" t="s">
        <v>1589</v>
      </c>
      <c r="I3442" s="295" t="s">
        <v>1598</v>
      </c>
      <c r="J3442" s="295" t="s">
        <v>179</v>
      </c>
      <c r="K3442" s="295" t="s">
        <v>1603</v>
      </c>
      <c r="L3442" s="286">
        <v>0</v>
      </c>
      <c r="M3442" s="295" t="s">
        <v>16372</v>
      </c>
    </row>
    <row r="3443" spans="1:13" ht="15" customHeight="1" x14ac:dyDescent="0.25">
      <c r="A3443" s="295" t="s">
        <v>11015</v>
      </c>
      <c r="B3443" s="295" t="s">
        <v>11015</v>
      </c>
      <c r="C3443" s="295" t="s">
        <v>11016</v>
      </c>
      <c r="D3443" s="295" t="s">
        <v>11016</v>
      </c>
      <c r="E3443" s="295" t="s">
        <v>1606</v>
      </c>
      <c r="F3443" s="295" t="s">
        <v>11017</v>
      </c>
      <c r="G3443" s="295" t="s">
        <v>1594</v>
      </c>
      <c r="H3443" s="295" t="s">
        <v>1589</v>
      </c>
      <c r="I3443" s="295" t="s">
        <v>1598</v>
      </c>
      <c r="J3443" s="295" t="s">
        <v>179</v>
      </c>
      <c r="L3443" s="286">
        <v>0</v>
      </c>
      <c r="M3443" s="295" t="s">
        <v>16372</v>
      </c>
    </row>
    <row r="3444" spans="1:13" ht="15" customHeight="1" x14ac:dyDescent="0.25">
      <c r="A3444" s="295" t="s">
        <v>11018</v>
      </c>
      <c r="B3444" s="295" t="s">
        <v>11018</v>
      </c>
      <c r="C3444" s="295" t="s">
        <v>11019</v>
      </c>
      <c r="D3444" s="295" t="s">
        <v>11019</v>
      </c>
      <c r="E3444" s="295" t="s">
        <v>2807</v>
      </c>
      <c r="F3444" s="295" t="s">
        <v>11020</v>
      </c>
      <c r="G3444" s="295" t="s">
        <v>168</v>
      </c>
      <c r="H3444" s="295" t="s">
        <v>1589</v>
      </c>
      <c r="I3444" s="295" t="s">
        <v>1598</v>
      </c>
      <c r="J3444" s="295" t="s">
        <v>248</v>
      </c>
      <c r="K3444" s="295" t="s">
        <v>1603</v>
      </c>
      <c r="L3444" s="286">
        <v>0</v>
      </c>
      <c r="M3444" s="295" t="s">
        <v>16372</v>
      </c>
    </row>
    <row r="3445" spans="1:13" ht="15" customHeight="1" x14ac:dyDescent="0.25">
      <c r="A3445" s="295" t="s">
        <v>11021</v>
      </c>
      <c r="B3445" s="295" t="s">
        <v>11021</v>
      </c>
      <c r="C3445" s="295" t="s">
        <v>11022</v>
      </c>
      <c r="D3445" s="295" t="s">
        <v>11022</v>
      </c>
      <c r="E3445" s="295" t="s">
        <v>1606</v>
      </c>
      <c r="F3445" s="295" t="s">
        <v>11023</v>
      </c>
      <c r="G3445" s="295" t="s">
        <v>168</v>
      </c>
      <c r="H3445" s="295" t="s">
        <v>1589</v>
      </c>
      <c r="I3445" s="295" t="s">
        <v>1598</v>
      </c>
      <c r="J3445" s="295" t="s">
        <v>248</v>
      </c>
      <c r="K3445" s="295" t="s">
        <v>1603</v>
      </c>
      <c r="L3445" s="286">
        <v>0</v>
      </c>
      <c r="M3445" s="295" t="s">
        <v>16372</v>
      </c>
    </row>
    <row r="3446" spans="1:13" ht="15" customHeight="1" x14ac:dyDescent="0.25">
      <c r="A3446" s="295" t="s">
        <v>11024</v>
      </c>
      <c r="B3446" s="295" t="s">
        <v>11024</v>
      </c>
      <c r="C3446" s="295" t="s">
        <v>966</v>
      </c>
      <c r="D3446" s="295" t="s">
        <v>966</v>
      </c>
      <c r="E3446" s="295" t="s">
        <v>1606</v>
      </c>
      <c r="F3446" s="295" t="s">
        <v>11025</v>
      </c>
      <c r="G3446" s="295" t="s">
        <v>1594</v>
      </c>
      <c r="H3446" s="295" t="s">
        <v>1589</v>
      </c>
      <c r="I3446" s="295" t="s">
        <v>1598</v>
      </c>
      <c r="J3446" s="295" t="s">
        <v>248</v>
      </c>
      <c r="L3446" s="286">
        <v>0</v>
      </c>
      <c r="M3446" s="295" t="s">
        <v>16372</v>
      </c>
    </row>
    <row r="3447" spans="1:13" ht="15" customHeight="1" x14ac:dyDescent="0.25">
      <c r="A3447" s="295" t="s">
        <v>11026</v>
      </c>
      <c r="B3447" s="295" t="s">
        <v>11026</v>
      </c>
      <c r="C3447" s="295" t="s">
        <v>967</v>
      </c>
      <c r="D3447" s="295" t="s">
        <v>967</v>
      </c>
      <c r="E3447" s="295" t="s">
        <v>1606</v>
      </c>
      <c r="F3447" s="295" t="s">
        <v>11027</v>
      </c>
      <c r="G3447" s="295" t="s">
        <v>168</v>
      </c>
      <c r="H3447" s="295" t="s">
        <v>1589</v>
      </c>
      <c r="I3447" s="295" t="s">
        <v>1598</v>
      </c>
      <c r="J3447" s="295" t="s">
        <v>248</v>
      </c>
      <c r="K3447" s="295" t="s">
        <v>1603</v>
      </c>
      <c r="L3447" s="286">
        <v>5</v>
      </c>
      <c r="M3447" s="295" t="s">
        <v>171</v>
      </c>
    </row>
    <row r="3448" spans="1:13" ht="15" customHeight="1" x14ac:dyDescent="0.25">
      <c r="A3448" s="295" t="s">
        <v>11028</v>
      </c>
      <c r="B3448" s="295" t="s">
        <v>11028</v>
      </c>
      <c r="C3448" s="295" t="s">
        <v>11029</v>
      </c>
      <c r="D3448" s="295" t="s">
        <v>11029</v>
      </c>
      <c r="E3448" s="295" t="s">
        <v>1606</v>
      </c>
      <c r="F3448" s="295" t="s">
        <v>11030</v>
      </c>
      <c r="G3448" s="295" t="s">
        <v>168</v>
      </c>
      <c r="H3448" s="295" t="s">
        <v>1589</v>
      </c>
      <c r="I3448" s="295" t="s">
        <v>1714</v>
      </c>
      <c r="J3448" s="295" t="s">
        <v>821</v>
      </c>
      <c r="K3448" s="295" t="s">
        <v>1603</v>
      </c>
      <c r="L3448" s="286">
        <v>6</v>
      </c>
      <c r="M3448" s="295" t="s">
        <v>171</v>
      </c>
    </row>
    <row r="3449" spans="1:13" ht="15" customHeight="1" x14ac:dyDescent="0.25">
      <c r="A3449" s="295" t="s">
        <v>11031</v>
      </c>
      <c r="B3449" s="295" t="s">
        <v>11031</v>
      </c>
      <c r="C3449" s="295" t="s">
        <v>11032</v>
      </c>
      <c r="D3449" s="295" t="s">
        <v>11032</v>
      </c>
      <c r="E3449" s="295" t="s">
        <v>1606</v>
      </c>
      <c r="F3449" s="295" t="s">
        <v>11030</v>
      </c>
      <c r="G3449" s="295" t="s">
        <v>1594</v>
      </c>
      <c r="H3449" s="295" t="s">
        <v>1589</v>
      </c>
      <c r="I3449" s="295" t="s">
        <v>1714</v>
      </c>
      <c r="J3449" s="295" t="s">
        <v>821</v>
      </c>
      <c r="L3449" s="286">
        <v>6</v>
      </c>
      <c r="M3449" s="295" t="s">
        <v>171</v>
      </c>
    </row>
    <row r="3450" spans="1:13" ht="15" customHeight="1" x14ac:dyDescent="0.25">
      <c r="A3450" s="295" t="s">
        <v>968</v>
      </c>
      <c r="B3450" s="295" t="s">
        <v>968</v>
      </c>
      <c r="C3450" s="295" t="s">
        <v>969</v>
      </c>
      <c r="D3450" s="295" t="s">
        <v>969</v>
      </c>
      <c r="E3450" s="295" t="s">
        <v>11033</v>
      </c>
      <c r="F3450" s="295" t="s">
        <v>11034</v>
      </c>
      <c r="G3450" s="295" t="s">
        <v>168</v>
      </c>
      <c r="H3450" s="295" t="s">
        <v>1589</v>
      </c>
      <c r="I3450" s="295" t="s">
        <v>1598</v>
      </c>
      <c r="J3450" s="295" t="s">
        <v>5089</v>
      </c>
      <c r="K3450" s="295" t="s">
        <v>2550</v>
      </c>
      <c r="L3450" s="286">
        <v>8</v>
      </c>
      <c r="M3450" s="295" t="s">
        <v>171</v>
      </c>
    </row>
    <row r="3451" spans="1:13" ht="15" customHeight="1" x14ac:dyDescent="0.25">
      <c r="A3451" s="295" t="s">
        <v>11035</v>
      </c>
      <c r="B3451" s="295" t="s">
        <v>11035</v>
      </c>
      <c r="C3451" s="295" t="s">
        <v>11036</v>
      </c>
      <c r="D3451" s="295" t="s">
        <v>11036</v>
      </c>
      <c r="E3451" s="295" t="s">
        <v>1618</v>
      </c>
      <c r="F3451" s="295" t="s">
        <v>970</v>
      </c>
      <c r="G3451" s="295" t="s">
        <v>1594</v>
      </c>
      <c r="H3451" s="295" t="s">
        <v>1589</v>
      </c>
      <c r="I3451" s="295" t="s">
        <v>1598</v>
      </c>
      <c r="J3451" s="295" t="s">
        <v>5089</v>
      </c>
      <c r="L3451" s="286">
        <v>8</v>
      </c>
      <c r="M3451" s="295" t="s">
        <v>171</v>
      </c>
    </row>
    <row r="3452" spans="1:13" ht="15" customHeight="1" x14ac:dyDescent="0.25">
      <c r="A3452" s="295" t="s">
        <v>16862</v>
      </c>
      <c r="B3452" s="295" t="s">
        <v>16862</v>
      </c>
      <c r="C3452" s="295" t="s">
        <v>17426</v>
      </c>
      <c r="D3452" s="295" t="s">
        <v>17426</v>
      </c>
      <c r="E3452" s="295" t="s">
        <v>17658</v>
      </c>
      <c r="G3452" s="295" t="s">
        <v>168</v>
      </c>
      <c r="H3452" s="295" t="s">
        <v>1589</v>
      </c>
      <c r="I3452" s="295" t="s">
        <v>14673</v>
      </c>
      <c r="J3452" s="295" t="s">
        <v>17928</v>
      </c>
      <c r="K3452" s="295" t="s">
        <v>14674</v>
      </c>
      <c r="L3452" s="287">
        <v>4</v>
      </c>
      <c r="M3452" s="295" t="s">
        <v>171</v>
      </c>
    </row>
    <row r="3453" spans="1:13" ht="15" customHeight="1" x14ac:dyDescent="0.25">
      <c r="A3453" s="295" t="s">
        <v>16863</v>
      </c>
      <c r="B3453" s="295" t="s">
        <v>16863</v>
      </c>
      <c r="C3453" s="295" t="s">
        <v>17427</v>
      </c>
      <c r="D3453" s="295" t="s">
        <v>17427</v>
      </c>
      <c r="E3453" s="295" t="s">
        <v>17832</v>
      </c>
      <c r="G3453" s="295" t="s">
        <v>168</v>
      </c>
      <c r="H3453" s="295" t="s">
        <v>1589</v>
      </c>
      <c r="I3453" s="295" t="s">
        <v>14673</v>
      </c>
      <c r="J3453" s="295" t="s">
        <v>17928</v>
      </c>
      <c r="K3453" s="295" t="s">
        <v>14674</v>
      </c>
      <c r="L3453" s="287">
        <v>6</v>
      </c>
      <c r="M3453" s="295" t="s">
        <v>171</v>
      </c>
    </row>
    <row r="3454" spans="1:13" ht="15" customHeight="1" x14ac:dyDescent="0.25">
      <c r="A3454" s="295" t="s">
        <v>16864</v>
      </c>
      <c r="B3454" s="295" t="s">
        <v>16864</v>
      </c>
      <c r="C3454" s="295" t="s">
        <v>17428</v>
      </c>
      <c r="D3454" s="295" t="s">
        <v>17428</v>
      </c>
      <c r="E3454" s="295" t="s">
        <v>6103</v>
      </c>
      <c r="G3454" s="295" t="s">
        <v>168</v>
      </c>
      <c r="H3454" s="295" t="s">
        <v>1589</v>
      </c>
      <c r="I3454" s="295" t="s">
        <v>14673</v>
      </c>
      <c r="J3454" s="295" t="s">
        <v>17928</v>
      </c>
      <c r="K3454" s="295" t="s">
        <v>14674</v>
      </c>
      <c r="L3454" s="287">
        <v>7</v>
      </c>
      <c r="M3454" s="295" t="s">
        <v>171</v>
      </c>
    </row>
    <row r="3455" spans="1:13" ht="15" customHeight="1" x14ac:dyDescent="0.25">
      <c r="A3455" s="295" t="s">
        <v>16865</v>
      </c>
      <c r="B3455" s="295" t="s">
        <v>16865</v>
      </c>
      <c r="C3455" s="295" t="s">
        <v>17429</v>
      </c>
      <c r="D3455" s="295" t="s">
        <v>17429</v>
      </c>
      <c r="E3455" s="295" t="s">
        <v>14737</v>
      </c>
      <c r="G3455" s="295" t="s">
        <v>168</v>
      </c>
      <c r="H3455" s="295" t="s">
        <v>1589</v>
      </c>
      <c r="I3455" s="295" t="s">
        <v>14673</v>
      </c>
      <c r="J3455" s="295" t="s">
        <v>17928</v>
      </c>
      <c r="K3455" s="295" t="s">
        <v>14674</v>
      </c>
      <c r="L3455" s="287">
        <v>5</v>
      </c>
      <c r="M3455" s="295" t="s">
        <v>171</v>
      </c>
    </row>
    <row r="3456" spans="1:13" ht="15" customHeight="1" x14ac:dyDescent="0.25">
      <c r="A3456" s="295" t="s">
        <v>16866</v>
      </c>
      <c r="B3456" s="295" t="s">
        <v>16866</v>
      </c>
      <c r="C3456" s="295" t="s">
        <v>17430</v>
      </c>
      <c r="D3456" s="295" t="s">
        <v>17430</v>
      </c>
      <c r="E3456" s="295" t="s">
        <v>17775</v>
      </c>
      <c r="G3456" s="295" t="s">
        <v>168</v>
      </c>
      <c r="H3456" s="295" t="s">
        <v>1589</v>
      </c>
      <c r="I3456" s="295" t="s">
        <v>14673</v>
      </c>
      <c r="J3456" s="295" t="s">
        <v>17928</v>
      </c>
      <c r="K3456" s="295" t="s">
        <v>14674</v>
      </c>
      <c r="L3456" s="287">
        <v>5</v>
      </c>
      <c r="M3456" s="295" t="s">
        <v>171</v>
      </c>
    </row>
    <row r="3457" spans="1:13" ht="15" customHeight="1" x14ac:dyDescent="0.25">
      <c r="A3457" s="295" t="s">
        <v>16867</v>
      </c>
      <c r="B3457" s="295" t="s">
        <v>16867</v>
      </c>
      <c r="C3457" s="295" t="s">
        <v>17431</v>
      </c>
      <c r="D3457" s="295" t="s">
        <v>17431</v>
      </c>
      <c r="E3457" s="295" t="s">
        <v>3573</v>
      </c>
      <c r="G3457" s="295" t="s">
        <v>168</v>
      </c>
      <c r="H3457" s="295" t="s">
        <v>1589</v>
      </c>
      <c r="I3457" s="295" t="s">
        <v>14673</v>
      </c>
      <c r="J3457" s="295" t="s">
        <v>17928</v>
      </c>
      <c r="K3457" s="295" t="s">
        <v>14674</v>
      </c>
      <c r="L3457" s="287">
        <v>4</v>
      </c>
      <c r="M3457" s="295" t="s">
        <v>171</v>
      </c>
    </row>
    <row r="3458" spans="1:13" ht="15" customHeight="1" x14ac:dyDescent="0.25">
      <c r="A3458" s="295" t="s">
        <v>16868</v>
      </c>
      <c r="B3458" s="295" t="s">
        <v>16868</v>
      </c>
      <c r="C3458" s="295" t="s">
        <v>17432</v>
      </c>
      <c r="D3458" s="295" t="s">
        <v>17432</v>
      </c>
      <c r="E3458" s="295" t="s">
        <v>17727</v>
      </c>
      <c r="G3458" s="295" t="s">
        <v>168</v>
      </c>
      <c r="H3458" s="295" t="s">
        <v>1589</v>
      </c>
      <c r="I3458" s="295" t="s">
        <v>14673</v>
      </c>
      <c r="J3458" s="295" t="s">
        <v>17928</v>
      </c>
      <c r="K3458" s="295" t="s">
        <v>14674</v>
      </c>
      <c r="L3458" s="287">
        <v>3</v>
      </c>
      <c r="M3458" s="295" t="s">
        <v>171</v>
      </c>
    </row>
    <row r="3459" spans="1:13" ht="15" customHeight="1" x14ac:dyDescent="0.25">
      <c r="A3459" s="295" t="s">
        <v>16869</v>
      </c>
      <c r="B3459" s="295" t="s">
        <v>16869</v>
      </c>
      <c r="C3459" s="295" t="s">
        <v>17433</v>
      </c>
      <c r="D3459" s="295" t="s">
        <v>17433</v>
      </c>
      <c r="E3459" s="295" t="s">
        <v>17833</v>
      </c>
      <c r="G3459" s="295" t="s">
        <v>168</v>
      </c>
      <c r="H3459" s="295" t="s">
        <v>1589</v>
      </c>
      <c r="I3459" s="295" t="s">
        <v>14673</v>
      </c>
      <c r="J3459" s="295" t="s">
        <v>17928</v>
      </c>
      <c r="K3459" s="295" t="s">
        <v>14674</v>
      </c>
      <c r="L3459" s="287">
        <v>5</v>
      </c>
      <c r="M3459" s="295" t="s">
        <v>171</v>
      </c>
    </row>
    <row r="3460" spans="1:13" ht="15" customHeight="1" x14ac:dyDescent="0.25">
      <c r="A3460" s="295" t="s">
        <v>16861</v>
      </c>
      <c r="B3460" s="295" t="s">
        <v>16861</v>
      </c>
      <c r="C3460" s="295" t="s">
        <v>17425</v>
      </c>
      <c r="D3460" s="295" t="s">
        <v>17425</v>
      </c>
      <c r="G3460" s="295" t="s">
        <v>1594</v>
      </c>
      <c r="H3460" s="295" t="s">
        <v>1589</v>
      </c>
      <c r="I3460" s="295" t="s">
        <v>14673</v>
      </c>
      <c r="J3460" s="295" t="s">
        <v>17928</v>
      </c>
      <c r="K3460" s="295" t="s">
        <v>14674</v>
      </c>
      <c r="L3460" s="287">
        <v>4</v>
      </c>
      <c r="M3460" s="295" t="s">
        <v>171</v>
      </c>
    </row>
    <row r="3461" spans="1:13" ht="15" customHeight="1" x14ac:dyDescent="0.25">
      <c r="A3461" s="295" t="s">
        <v>16870</v>
      </c>
      <c r="B3461" s="295" t="s">
        <v>16863</v>
      </c>
      <c r="C3461" s="295" t="s">
        <v>17434</v>
      </c>
      <c r="D3461" s="295" t="s">
        <v>17427</v>
      </c>
      <c r="E3461" s="295" t="s">
        <v>17834</v>
      </c>
      <c r="G3461" s="295" t="s">
        <v>1678</v>
      </c>
      <c r="H3461" s="295" t="s">
        <v>1632</v>
      </c>
      <c r="I3461" s="295" t="s">
        <v>14673</v>
      </c>
      <c r="J3461" s="295" t="s">
        <v>17928</v>
      </c>
      <c r="K3461" s="295" t="s">
        <v>14674</v>
      </c>
      <c r="L3461" s="287">
        <v>6</v>
      </c>
      <c r="M3461" s="295" t="s">
        <v>171</v>
      </c>
    </row>
    <row r="3462" spans="1:13" ht="15" customHeight="1" x14ac:dyDescent="0.25">
      <c r="A3462" s="295" t="s">
        <v>16871</v>
      </c>
      <c r="B3462" s="295" t="s">
        <v>16871</v>
      </c>
      <c r="C3462" s="295" t="s">
        <v>17435</v>
      </c>
      <c r="D3462" s="295" t="s">
        <v>17435</v>
      </c>
      <c r="E3462" s="295" t="s">
        <v>14737</v>
      </c>
      <c r="G3462" s="295" t="s">
        <v>168</v>
      </c>
      <c r="H3462" s="295" t="s">
        <v>1589</v>
      </c>
      <c r="I3462" s="295" t="s">
        <v>14673</v>
      </c>
      <c r="J3462" s="295" t="s">
        <v>17928</v>
      </c>
      <c r="K3462" s="295" t="s">
        <v>14674</v>
      </c>
      <c r="L3462" s="287">
        <v>4</v>
      </c>
      <c r="M3462" s="295" t="s">
        <v>171</v>
      </c>
    </row>
    <row r="3463" spans="1:13" ht="15" customHeight="1" x14ac:dyDescent="0.25">
      <c r="A3463" s="295" t="s">
        <v>16872</v>
      </c>
      <c r="B3463" s="295" t="s">
        <v>16872</v>
      </c>
      <c r="C3463" s="295" t="s">
        <v>17436</v>
      </c>
      <c r="D3463" s="295" t="s">
        <v>17436</v>
      </c>
      <c r="E3463" s="295" t="s">
        <v>2734</v>
      </c>
      <c r="G3463" s="295" t="s">
        <v>168</v>
      </c>
      <c r="H3463" s="295" t="s">
        <v>1589</v>
      </c>
      <c r="I3463" s="295" t="s">
        <v>14673</v>
      </c>
      <c r="J3463" s="295" t="s">
        <v>17928</v>
      </c>
      <c r="K3463" s="295" t="s">
        <v>14674</v>
      </c>
      <c r="L3463" s="287">
        <v>7</v>
      </c>
      <c r="M3463" s="295" t="s">
        <v>171</v>
      </c>
    </row>
    <row r="3464" spans="1:13" ht="15" customHeight="1" x14ac:dyDescent="0.25">
      <c r="A3464" s="295" t="s">
        <v>971</v>
      </c>
      <c r="B3464" s="295" t="s">
        <v>971</v>
      </c>
      <c r="C3464" s="295" t="s">
        <v>972</v>
      </c>
      <c r="D3464" s="295" t="s">
        <v>972</v>
      </c>
      <c r="E3464" s="295" t="s">
        <v>1880</v>
      </c>
      <c r="F3464" s="295" t="s">
        <v>11037</v>
      </c>
      <c r="G3464" s="295" t="s">
        <v>168</v>
      </c>
      <c r="H3464" s="295" t="s">
        <v>1589</v>
      </c>
      <c r="I3464" s="295" t="s">
        <v>1714</v>
      </c>
      <c r="J3464" s="295" t="s">
        <v>174</v>
      </c>
      <c r="K3464" s="295" t="s">
        <v>1892</v>
      </c>
      <c r="L3464" s="286">
        <v>8</v>
      </c>
      <c r="M3464" s="295" t="s">
        <v>171</v>
      </c>
    </row>
    <row r="3465" spans="1:13" ht="15" customHeight="1" x14ac:dyDescent="0.25">
      <c r="A3465" s="295" t="s">
        <v>11038</v>
      </c>
      <c r="B3465" s="295" t="s">
        <v>11039</v>
      </c>
      <c r="C3465" s="295" t="s">
        <v>11040</v>
      </c>
      <c r="D3465" s="295" t="s">
        <v>11041</v>
      </c>
      <c r="E3465" s="295" t="s">
        <v>11042</v>
      </c>
      <c r="F3465" s="295" t="s">
        <v>11043</v>
      </c>
      <c r="G3465" s="295" t="s">
        <v>168</v>
      </c>
      <c r="H3465" s="295" t="s">
        <v>1632</v>
      </c>
      <c r="I3465" s="295" t="s">
        <v>1714</v>
      </c>
      <c r="J3465" s="295" t="s">
        <v>174</v>
      </c>
      <c r="K3465" s="295" t="s">
        <v>1892</v>
      </c>
      <c r="L3465" s="286">
        <v>9</v>
      </c>
      <c r="M3465" s="295" t="s">
        <v>171</v>
      </c>
    </row>
    <row r="3466" spans="1:13" ht="15" customHeight="1" x14ac:dyDescent="0.25">
      <c r="A3466" s="295" t="s">
        <v>11044</v>
      </c>
      <c r="B3466" s="295" t="s">
        <v>11045</v>
      </c>
      <c r="C3466" s="295" t="s">
        <v>11046</v>
      </c>
      <c r="D3466" s="295" t="s">
        <v>11047</v>
      </c>
      <c r="E3466" s="295" t="s">
        <v>11048</v>
      </c>
      <c r="F3466" s="295" t="s">
        <v>11049</v>
      </c>
      <c r="G3466" s="295" t="s">
        <v>168</v>
      </c>
      <c r="H3466" s="295" t="s">
        <v>1632</v>
      </c>
      <c r="I3466" s="295" t="s">
        <v>1714</v>
      </c>
      <c r="J3466" s="295" t="s">
        <v>174</v>
      </c>
      <c r="K3466" s="295" t="s">
        <v>1892</v>
      </c>
      <c r="L3466" s="286">
        <v>7</v>
      </c>
      <c r="M3466" s="295" t="s">
        <v>171</v>
      </c>
    </row>
    <row r="3467" spans="1:13" ht="15" customHeight="1" x14ac:dyDescent="0.25">
      <c r="A3467" s="295" t="s">
        <v>11050</v>
      </c>
      <c r="B3467" s="295" t="s">
        <v>11050</v>
      </c>
      <c r="C3467" s="295" t="s">
        <v>11051</v>
      </c>
      <c r="D3467" s="295" t="s">
        <v>11051</v>
      </c>
      <c r="E3467" s="295" t="s">
        <v>1880</v>
      </c>
      <c r="F3467" s="295" t="s">
        <v>11052</v>
      </c>
      <c r="G3467" s="295" t="s">
        <v>1594</v>
      </c>
      <c r="H3467" s="295" t="s">
        <v>1589</v>
      </c>
      <c r="I3467" s="295" t="s">
        <v>1714</v>
      </c>
      <c r="J3467" s="295" t="s">
        <v>174</v>
      </c>
      <c r="L3467" s="286">
        <v>8</v>
      </c>
      <c r="M3467" s="295" t="s">
        <v>171</v>
      </c>
    </row>
    <row r="3468" spans="1:13" ht="15" customHeight="1" x14ac:dyDescent="0.25">
      <c r="A3468" s="295" t="s">
        <v>11054</v>
      </c>
      <c r="B3468" s="295" t="s">
        <v>11054</v>
      </c>
      <c r="C3468" s="295" t="s">
        <v>11055</v>
      </c>
      <c r="D3468" s="295" t="s">
        <v>11055</v>
      </c>
      <c r="E3468" s="295" t="s">
        <v>11056</v>
      </c>
      <c r="F3468" s="295" t="s">
        <v>11057</v>
      </c>
      <c r="G3468" s="295" t="s">
        <v>168</v>
      </c>
      <c r="H3468" s="295" t="s">
        <v>1589</v>
      </c>
      <c r="I3468" s="295" t="s">
        <v>1598</v>
      </c>
      <c r="J3468" s="295" t="s">
        <v>237</v>
      </c>
      <c r="K3468" s="295" t="s">
        <v>1603</v>
      </c>
      <c r="L3468" s="286">
        <v>5</v>
      </c>
      <c r="M3468" s="295" t="s">
        <v>171</v>
      </c>
    </row>
    <row r="3469" spans="1:13" ht="15" customHeight="1" x14ac:dyDescent="0.25">
      <c r="A3469" s="295" t="s">
        <v>11058</v>
      </c>
      <c r="B3469" s="295" t="s">
        <v>11058</v>
      </c>
      <c r="C3469" s="295" t="s">
        <v>11059</v>
      </c>
      <c r="D3469" s="295" t="s">
        <v>11059</v>
      </c>
      <c r="E3469" s="295" t="s">
        <v>11060</v>
      </c>
      <c r="F3469" s="295" t="s">
        <v>11061</v>
      </c>
      <c r="G3469" s="295" t="s">
        <v>168</v>
      </c>
      <c r="H3469" s="295" t="s">
        <v>1589</v>
      </c>
      <c r="I3469" s="295" t="s">
        <v>1598</v>
      </c>
      <c r="J3469" s="295" t="s">
        <v>237</v>
      </c>
      <c r="K3469" s="295" t="s">
        <v>1603</v>
      </c>
      <c r="L3469" s="286">
        <v>5</v>
      </c>
      <c r="M3469" s="295" t="s">
        <v>171</v>
      </c>
    </row>
    <row r="3470" spans="1:13" ht="15" customHeight="1" x14ac:dyDescent="0.25">
      <c r="A3470" s="295" t="s">
        <v>11062</v>
      </c>
      <c r="B3470" s="295" t="s">
        <v>11062</v>
      </c>
      <c r="C3470" s="295" t="s">
        <v>973</v>
      </c>
      <c r="D3470" s="295" t="s">
        <v>973</v>
      </c>
      <c r="E3470" s="295" t="s">
        <v>1618</v>
      </c>
      <c r="F3470" s="295" t="s">
        <v>11063</v>
      </c>
      <c r="G3470" s="295" t="s">
        <v>1594</v>
      </c>
      <c r="H3470" s="295" t="s">
        <v>1589</v>
      </c>
      <c r="I3470" s="295" t="s">
        <v>1598</v>
      </c>
      <c r="J3470" s="295" t="s">
        <v>237</v>
      </c>
      <c r="L3470" s="286">
        <v>5</v>
      </c>
      <c r="M3470" s="295" t="s">
        <v>171</v>
      </c>
    </row>
    <row r="3471" spans="1:13" ht="15" customHeight="1" x14ac:dyDescent="0.25">
      <c r="A3471" s="295" t="s">
        <v>11064</v>
      </c>
      <c r="B3471" s="295" t="s">
        <v>11064</v>
      </c>
      <c r="C3471" s="295" t="s">
        <v>11065</v>
      </c>
      <c r="D3471" s="295" t="s">
        <v>11065</v>
      </c>
      <c r="E3471" s="295" t="s">
        <v>1606</v>
      </c>
      <c r="F3471" s="295" t="s">
        <v>11066</v>
      </c>
      <c r="G3471" s="295" t="s">
        <v>1676</v>
      </c>
      <c r="H3471" s="295" t="s">
        <v>1589</v>
      </c>
      <c r="I3471" s="295" t="s">
        <v>1746</v>
      </c>
      <c r="J3471" s="295" t="s">
        <v>11067</v>
      </c>
      <c r="K3471" s="295" t="s">
        <v>1603</v>
      </c>
      <c r="L3471" s="287">
        <v>5</v>
      </c>
      <c r="M3471" s="295" t="s">
        <v>171</v>
      </c>
    </row>
    <row r="3472" spans="1:13" ht="15" customHeight="1" x14ac:dyDescent="0.25">
      <c r="A3472" s="295" t="s">
        <v>11069</v>
      </c>
      <c r="B3472" s="295" t="s">
        <v>11069</v>
      </c>
      <c r="C3472" s="295" t="s">
        <v>11070</v>
      </c>
      <c r="D3472" s="295" t="s">
        <v>11070</v>
      </c>
      <c r="E3472" s="295" t="s">
        <v>1606</v>
      </c>
      <c r="F3472" s="295" t="s">
        <v>11066</v>
      </c>
      <c r="G3472" s="295" t="s">
        <v>1678</v>
      </c>
      <c r="H3472" s="295" t="s">
        <v>1589</v>
      </c>
      <c r="I3472" s="295" t="s">
        <v>1746</v>
      </c>
      <c r="J3472" s="295" t="s">
        <v>11067</v>
      </c>
      <c r="K3472" s="295" t="s">
        <v>1603</v>
      </c>
      <c r="L3472" s="286">
        <v>5</v>
      </c>
      <c r="M3472" s="295" t="s">
        <v>171</v>
      </c>
    </row>
    <row r="3473" spans="1:13" ht="15" customHeight="1" x14ac:dyDescent="0.25">
      <c r="A3473" s="295" t="s">
        <v>11072</v>
      </c>
      <c r="B3473" s="295" t="s">
        <v>11072</v>
      </c>
      <c r="C3473" s="295" t="s">
        <v>11073</v>
      </c>
      <c r="D3473" s="295" t="s">
        <v>11073</v>
      </c>
      <c r="E3473" s="295" t="s">
        <v>11074</v>
      </c>
      <c r="F3473" s="295" t="s">
        <v>11075</v>
      </c>
      <c r="G3473" s="295" t="s">
        <v>1678</v>
      </c>
      <c r="H3473" s="295" t="s">
        <v>1589</v>
      </c>
      <c r="I3473" s="295" t="s">
        <v>1746</v>
      </c>
      <c r="J3473" s="295" t="s">
        <v>11067</v>
      </c>
      <c r="K3473" s="295" t="s">
        <v>1603</v>
      </c>
      <c r="L3473" s="286">
        <v>8</v>
      </c>
      <c r="M3473" s="295" t="s">
        <v>171</v>
      </c>
    </row>
    <row r="3474" spans="1:13" ht="15" customHeight="1" x14ac:dyDescent="0.25">
      <c r="A3474" s="295" t="s">
        <v>11077</v>
      </c>
      <c r="B3474" s="295" t="s">
        <v>11077</v>
      </c>
      <c r="C3474" s="295" t="s">
        <v>11078</v>
      </c>
      <c r="D3474" s="295" t="s">
        <v>11078</v>
      </c>
      <c r="E3474" s="295" t="s">
        <v>1606</v>
      </c>
      <c r="F3474" s="295" t="s">
        <v>11079</v>
      </c>
      <c r="G3474" s="295" t="s">
        <v>168</v>
      </c>
      <c r="H3474" s="295" t="s">
        <v>1589</v>
      </c>
      <c r="I3474" s="295" t="s">
        <v>1746</v>
      </c>
      <c r="J3474" s="295" t="s">
        <v>11067</v>
      </c>
      <c r="K3474" s="295" t="s">
        <v>1603</v>
      </c>
      <c r="L3474" s="286">
        <v>6</v>
      </c>
      <c r="M3474" s="295" t="s">
        <v>171</v>
      </c>
    </row>
    <row r="3475" spans="1:13" ht="15" customHeight="1" x14ac:dyDescent="0.25">
      <c r="A3475" s="295" t="s">
        <v>11080</v>
      </c>
      <c r="B3475" s="295" t="s">
        <v>11080</v>
      </c>
      <c r="C3475" s="295" t="s">
        <v>11081</v>
      </c>
      <c r="D3475" s="295" t="s">
        <v>11081</v>
      </c>
      <c r="E3475" s="295" t="s">
        <v>1606</v>
      </c>
      <c r="F3475" s="295" t="s">
        <v>11082</v>
      </c>
      <c r="G3475" s="295" t="s">
        <v>168</v>
      </c>
      <c r="H3475" s="295" t="s">
        <v>1589</v>
      </c>
      <c r="I3475" s="295" t="s">
        <v>1746</v>
      </c>
      <c r="J3475" s="295" t="s">
        <v>11067</v>
      </c>
      <c r="K3475" s="295" t="s">
        <v>1603</v>
      </c>
      <c r="L3475" s="286">
        <v>7</v>
      </c>
      <c r="M3475" s="295" t="s">
        <v>171</v>
      </c>
    </row>
    <row r="3476" spans="1:13" ht="15" customHeight="1" x14ac:dyDescent="0.25">
      <c r="A3476" s="295" t="s">
        <v>11083</v>
      </c>
      <c r="B3476" s="295" t="s">
        <v>11080</v>
      </c>
      <c r="C3476" s="295" t="s">
        <v>11085</v>
      </c>
      <c r="D3476" s="295" t="s">
        <v>11081</v>
      </c>
      <c r="E3476" s="295" t="s">
        <v>11086</v>
      </c>
      <c r="F3476" s="295" t="s">
        <v>11082</v>
      </c>
      <c r="G3476" s="295" t="s">
        <v>1678</v>
      </c>
      <c r="H3476" s="295" t="s">
        <v>1632</v>
      </c>
      <c r="I3476" s="295" t="s">
        <v>1746</v>
      </c>
      <c r="J3476" s="295" t="s">
        <v>11067</v>
      </c>
      <c r="K3476" s="295" t="s">
        <v>1603</v>
      </c>
      <c r="L3476" s="286">
        <v>7</v>
      </c>
      <c r="M3476" s="295" t="s">
        <v>171</v>
      </c>
    </row>
    <row r="3477" spans="1:13" ht="15" customHeight="1" x14ac:dyDescent="0.25">
      <c r="A3477" s="295" t="s">
        <v>11087</v>
      </c>
      <c r="B3477" s="295" t="s">
        <v>11087</v>
      </c>
      <c r="C3477" s="295" t="s">
        <v>11088</v>
      </c>
      <c r="D3477" s="295" t="s">
        <v>11088</v>
      </c>
      <c r="E3477" s="295" t="s">
        <v>1606</v>
      </c>
      <c r="F3477" s="295" t="s">
        <v>11089</v>
      </c>
      <c r="G3477" s="295" t="s">
        <v>1594</v>
      </c>
      <c r="H3477" s="295" t="s">
        <v>1589</v>
      </c>
      <c r="I3477" s="295" t="s">
        <v>1746</v>
      </c>
      <c r="J3477" s="295" t="s">
        <v>11067</v>
      </c>
      <c r="L3477" s="286">
        <v>7</v>
      </c>
      <c r="M3477" s="295" t="s">
        <v>171</v>
      </c>
    </row>
    <row r="3478" spans="1:13" ht="15" customHeight="1" x14ac:dyDescent="0.25">
      <c r="A3478" s="295" t="s">
        <v>11084</v>
      </c>
      <c r="B3478" s="295" t="s">
        <v>11080</v>
      </c>
      <c r="C3478" s="295" t="s">
        <v>11091</v>
      </c>
      <c r="D3478" s="295" t="s">
        <v>11081</v>
      </c>
      <c r="E3478" s="295" t="s">
        <v>1779</v>
      </c>
      <c r="F3478" s="295" t="s">
        <v>11082</v>
      </c>
      <c r="G3478" s="295" t="s">
        <v>168</v>
      </c>
      <c r="H3478" s="295" t="s">
        <v>1632</v>
      </c>
      <c r="I3478" s="295" t="s">
        <v>1746</v>
      </c>
      <c r="J3478" s="295" t="s">
        <v>11067</v>
      </c>
      <c r="K3478" s="295" t="s">
        <v>1603</v>
      </c>
      <c r="L3478" s="286">
        <v>7</v>
      </c>
      <c r="M3478" s="295" t="s">
        <v>171</v>
      </c>
    </row>
    <row r="3479" spans="1:13" ht="15" customHeight="1" x14ac:dyDescent="0.25">
      <c r="A3479" s="295" t="s">
        <v>11068</v>
      </c>
      <c r="B3479" s="295" t="s">
        <v>11064</v>
      </c>
      <c r="C3479" s="295" t="s">
        <v>11092</v>
      </c>
      <c r="D3479" s="295" t="s">
        <v>11065</v>
      </c>
      <c r="E3479" s="295" t="s">
        <v>11093</v>
      </c>
      <c r="F3479" s="295" t="s">
        <v>11066</v>
      </c>
      <c r="G3479" s="295" t="s">
        <v>1676</v>
      </c>
      <c r="H3479" s="295" t="s">
        <v>1632</v>
      </c>
      <c r="I3479" s="295" t="s">
        <v>1746</v>
      </c>
      <c r="J3479" s="295" t="s">
        <v>11067</v>
      </c>
      <c r="K3479" s="295" t="s">
        <v>1603</v>
      </c>
      <c r="L3479" s="286">
        <v>5</v>
      </c>
      <c r="M3479" s="295" t="s">
        <v>171</v>
      </c>
    </row>
    <row r="3480" spans="1:13" ht="15" customHeight="1" x14ac:dyDescent="0.25">
      <c r="A3480" s="295" t="s">
        <v>11071</v>
      </c>
      <c r="B3480" s="295" t="s">
        <v>11069</v>
      </c>
      <c r="C3480" s="295" t="s">
        <v>11094</v>
      </c>
      <c r="D3480" s="295" t="s">
        <v>11070</v>
      </c>
      <c r="E3480" s="295" t="s">
        <v>11093</v>
      </c>
      <c r="F3480" s="295" t="s">
        <v>11066</v>
      </c>
      <c r="G3480" s="295" t="s">
        <v>1678</v>
      </c>
      <c r="H3480" s="295" t="s">
        <v>1632</v>
      </c>
      <c r="I3480" s="295" t="s">
        <v>1746</v>
      </c>
      <c r="J3480" s="295" t="s">
        <v>11067</v>
      </c>
      <c r="K3480" s="295" t="s">
        <v>1603</v>
      </c>
      <c r="L3480" s="286">
        <v>5</v>
      </c>
      <c r="M3480" s="295" t="s">
        <v>171</v>
      </c>
    </row>
    <row r="3481" spans="1:13" ht="15" customHeight="1" x14ac:dyDescent="0.25">
      <c r="A3481" s="295" t="s">
        <v>11076</v>
      </c>
      <c r="B3481" s="295" t="s">
        <v>11072</v>
      </c>
      <c r="C3481" s="295" t="s">
        <v>11095</v>
      </c>
      <c r="D3481" s="295" t="s">
        <v>11073</v>
      </c>
      <c r="E3481" s="295" t="s">
        <v>11096</v>
      </c>
      <c r="F3481" s="295" t="s">
        <v>11075</v>
      </c>
      <c r="G3481" s="295" t="s">
        <v>1678</v>
      </c>
      <c r="H3481" s="295" t="s">
        <v>1632</v>
      </c>
      <c r="I3481" s="295" t="s">
        <v>1746</v>
      </c>
      <c r="J3481" s="295" t="s">
        <v>11067</v>
      </c>
      <c r="K3481" s="295" t="s">
        <v>1603</v>
      </c>
      <c r="L3481" s="286">
        <v>8</v>
      </c>
      <c r="M3481" s="295" t="s">
        <v>171</v>
      </c>
    </row>
    <row r="3482" spans="1:13" ht="15" customHeight="1" x14ac:dyDescent="0.25">
      <c r="A3482" s="295" t="s">
        <v>11090</v>
      </c>
      <c r="B3482" s="295" t="s">
        <v>11087</v>
      </c>
      <c r="C3482" s="295" t="s">
        <v>11097</v>
      </c>
      <c r="D3482" s="295" t="s">
        <v>11088</v>
      </c>
      <c r="E3482" s="295" t="s">
        <v>9228</v>
      </c>
      <c r="F3482" s="295" t="s">
        <v>11089</v>
      </c>
      <c r="G3482" s="295" t="s">
        <v>1594</v>
      </c>
      <c r="H3482" s="295" t="s">
        <v>1632</v>
      </c>
      <c r="I3482" s="295" t="s">
        <v>1746</v>
      </c>
      <c r="J3482" s="295" t="s">
        <v>11067</v>
      </c>
      <c r="K3482" s="295" t="s">
        <v>1603</v>
      </c>
      <c r="L3482" s="286">
        <v>7</v>
      </c>
      <c r="M3482" s="295" t="s">
        <v>171</v>
      </c>
    </row>
    <row r="3483" spans="1:13" ht="15" customHeight="1" x14ac:dyDescent="0.25">
      <c r="A3483" s="295" t="s">
        <v>11098</v>
      </c>
      <c r="B3483" s="295" t="s">
        <v>11098</v>
      </c>
      <c r="C3483" s="295" t="s">
        <v>11099</v>
      </c>
      <c r="D3483" s="295" t="s">
        <v>11099</v>
      </c>
      <c r="E3483" s="295" t="s">
        <v>3820</v>
      </c>
      <c r="F3483" s="295" t="s">
        <v>11100</v>
      </c>
      <c r="G3483" s="295" t="s">
        <v>1594</v>
      </c>
      <c r="H3483" s="295" t="s">
        <v>1589</v>
      </c>
      <c r="I3483" s="295" t="s">
        <v>1598</v>
      </c>
      <c r="J3483" s="295" t="s">
        <v>215</v>
      </c>
      <c r="L3483" s="286">
        <v>7</v>
      </c>
      <c r="M3483" s="295" t="s">
        <v>171</v>
      </c>
    </row>
    <row r="3484" spans="1:13" ht="15" customHeight="1" x14ac:dyDescent="0.25">
      <c r="A3484" s="295" t="s">
        <v>11101</v>
      </c>
      <c r="B3484" s="295" t="s">
        <v>11101</v>
      </c>
      <c r="C3484" s="295" t="s">
        <v>11102</v>
      </c>
      <c r="D3484" s="295" t="s">
        <v>11102</v>
      </c>
      <c r="E3484" s="297" t="s">
        <v>11103</v>
      </c>
      <c r="F3484" s="295" t="s">
        <v>11100</v>
      </c>
      <c r="G3484" s="295" t="s">
        <v>168</v>
      </c>
      <c r="H3484" s="295" t="s">
        <v>1589</v>
      </c>
      <c r="I3484" s="295" t="s">
        <v>1598</v>
      </c>
      <c r="J3484" s="295" t="s">
        <v>215</v>
      </c>
      <c r="K3484" s="295" t="s">
        <v>1325</v>
      </c>
      <c r="L3484" s="286">
        <v>7</v>
      </c>
      <c r="M3484" s="295" t="s">
        <v>171</v>
      </c>
    </row>
    <row r="3485" spans="1:13" ht="15" customHeight="1" x14ac:dyDescent="0.25">
      <c r="A3485" s="295" t="s">
        <v>11104</v>
      </c>
      <c r="B3485" s="295" t="s">
        <v>11105</v>
      </c>
      <c r="C3485" s="295" t="s">
        <v>11106</v>
      </c>
      <c r="D3485" s="295" t="s">
        <v>11107</v>
      </c>
      <c r="E3485" s="295" t="s">
        <v>11108</v>
      </c>
      <c r="F3485" s="295" t="s">
        <v>11109</v>
      </c>
      <c r="G3485" s="295" t="s">
        <v>168</v>
      </c>
      <c r="H3485" s="295" t="s">
        <v>1632</v>
      </c>
      <c r="I3485" s="295" t="s">
        <v>1598</v>
      </c>
      <c r="J3485" s="295" t="s">
        <v>974</v>
      </c>
      <c r="K3485" s="295" t="s">
        <v>1603</v>
      </c>
      <c r="L3485" s="286">
        <v>0</v>
      </c>
      <c r="M3485" s="295" t="s">
        <v>16372</v>
      </c>
    </row>
    <row r="3486" spans="1:13" ht="15" customHeight="1" x14ac:dyDescent="0.25">
      <c r="A3486" s="295" t="s">
        <v>11110</v>
      </c>
      <c r="B3486" s="295" t="s">
        <v>11110</v>
      </c>
      <c r="C3486" s="295" t="s">
        <v>11111</v>
      </c>
      <c r="D3486" s="295" t="s">
        <v>11111</v>
      </c>
      <c r="E3486" s="295" t="s">
        <v>1606</v>
      </c>
      <c r="F3486" s="295" t="s">
        <v>11112</v>
      </c>
      <c r="G3486" s="295" t="s">
        <v>168</v>
      </c>
      <c r="H3486" s="295" t="s">
        <v>1589</v>
      </c>
      <c r="I3486" s="295" t="s">
        <v>1598</v>
      </c>
      <c r="J3486" s="295" t="s">
        <v>974</v>
      </c>
      <c r="K3486" s="295" t="s">
        <v>1603</v>
      </c>
      <c r="L3486" s="286">
        <v>0</v>
      </c>
      <c r="M3486" s="295" t="s">
        <v>16372</v>
      </c>
    </row>
    <row r="3487" spans="1:13" ht="15" customHeight="1" x14ac:dyDescent="0.25">
      <c r="A3487" s="295" t="s">
        <v>11113</v>
      </c>
      <c r="B3487" s="295" t="s">
        <v>11113</v>
      </c>
      <c r="C3487" s="295" t="s">
        <v>11114</v>
      </c>
      <c r="D3487" s="295" t="s">
        <v>11114</v>
      </c>
      <c r="E3487" s="295" t="s">
        <v>2463</v>
      </c>
      <c r="F3487" s="295" t="s">
        <v>11115</v>
      </c>
      <c r="G3487" s="295" t="s">
        <v>168</v>
      </c>
      <c r="H3487" s="295" t="s">
        <v>1589</v>
      </c>
      <c r="I3487" s="295" t="s">
        <v>1598</v>
      </c>
      <c r="J3487" s="295" t="s">
        <v>974</v>
      </c>
      <c r="K3487" s="295" t="s">
        <v>1603</v>
      </c>
      <c r="L3487" s="286">
        <v>1</v>
      </c>
      <c r="M3487" s="295" t="s">
        <v>171</v>
      </c>
    </row>
    <row r="3488" spans="1:13" ht="15" customHeight="1" x14ac:dyDescent="0.25">
      <c r="A3488" s="295" t="s">
        <v>11116</v>
      </c>
      <c r="B3488" s="295" t="s">
        <v>11113</v>
      </c>
      <c r="C3488" s="295" t="s">
        <v>11117</v>
      </c>
      <c r="D3488" s="295" t="s">
        <v>11114</v>
      </c>
      <c r="E3488" s="295" t="s">
        <v>3827</v>
      </c>
      <c r="F3488" s="295" t="s">
        <v>11118</v>
      </c>
      <c r="G3488" s="295" t="s">
        <v>168</v>
      </c>
      <c r="H3488" s="295" t="s">
        <v>1632</v>
      </c>
      <c r="I3488" s="295" t="s">
        <v>1598</v>
      </c>
      <c r="J3488" s="295" t="s">
        <v>974</v>
      </c>
      <c r="K3488" s="295" t="s">
        <v>1603</v>
      </c>
      <c r="L3488" s="287">
        <v>1</v>
      </c>
      <c r="M3488" s="295" t="s">
        <v>171</v>
      </c>
    </row>
    <row r="3489" spans="1:13" ht="15" customHeight="1" x14ac:dyDescent="0.25">
      <c r="A3489" s="295" t="s">
        <v>11105</v>
      </c>
      <c r="B3489" s="295" t="s">
        <v>11105</v>
      </c>
      <c r="C3489" s="295" t="s">
        <v>11107</v>
      </c>
      <c r="D3489" s="295" t="s">
        <v>11107</v>
      </c>
      <c r="E3489" s="295" t="s">
        <v>1618</v>
      </c>
      <c r="F3489" s="295" t="s">
        <v>11109</v>
      </c>
      <c r="G3489" s="295" t="s">
        <v>168</v>
      </c>
      <c r="H3489" s="295" t="s">
        <v>1589</v>
      </c>
      <c r="I3489" s="295" t="s">
        <v>1598</v>
      </c>
      <c r="J3489" s="295" t="s">
        <v>974</v>
      </c>
      <c r="K3489" s="295" t="s">
        <v>1603</v>
      </c>
      <c r="L3489" s="286">
        <v>0</v>
      </c>
      <c r="M3489" s="295" t="s">
        <v>16372</v>
      </c>
    </row>
    <row r="3490" spans="1:13" ht="15" customHeight="1" x14ac:dyDescent="0.25">
      <c r="A3490" s="295" t="s">
        <v>11119</v>
      </c>
      <c r="B3490" s="295" t="s">
        <v>11119</v>
      </c>
      <c r="C3490" s="295" t="s">
        <v>11120</v>
      </c>
      <c r="D3490" s="295" t="s">
        <v>11120</v>
      </c>
      <c r="E3490" s="295" t="s">
        <v>1606</v>
      </c>
      <c r="F3490" s="295" t="s">
        <v>11121</v>
      </c>
      <c r="G3490" s="295" t="s">
        <v>1594</v>
      </c>
      <c r="H3490" s="295" t="s">
        <v>1589</v>
      </c>
      <c r="I3490" s="295" t="s">
        <v>1598</v>
      </c>
      <c r="J3490" s="295" t="s">
        <v>974</v>
      </c>
      <c r="L3490" s="286">
        <v>1</v>
      </c>
      <c r="M3490" s="295" t="s">
        <v>171</v>
      </c>
    </row>
    <row r="3491" spans="1:13" ht="15" customHeight="1" x14ac:dyDescent="0.25">
      <c r="A3491" s="295" t="s">
        <v>11122</v>
      </c>
      <c r="B3491" s="295" t="s">
        <v>11122</v>
      </c>
      <c r="C3491" s="295" t="s">
        <v>11123</v>
      </c>
      <c r="D3491" s="295" t="s">
        <v>11123</v>
      </c>
      <c r="E3491" s="295" t="s">
        <v>1606</v>
      </c>
      <c r="F3491" s="295" t="s">
        <v>11124</v>
      </c>
      <c r="G3491" s="295" t="s">
        <v>168</v>
      </c>
      <c r="H3491" s="295" t="s">
        <v>1589</v>
      </c>
      <c r="I3491" s="295" t="s">
        <v>1598</v>
      </c>
      <c r="J3491" s="295" t="s">
        <v>974</v>
      </c>
      <c r="K3491" s="295" t="s">
        <v>1603</v>
      </c>
      <c r="L3491" s="286">
        <v>1</v>
      </c>
      <c r="M3491" s="295" t="s">
        <v>171</v>
      </c>
    </row>
    <row r="3492" spans="1:13" ht="15" customHeight="1" x14ac:dyDescent="0.25">
      <c r="A3492" s="295" t="s">
        <v>11125</v>
      </c>
      <c r="B3492" s="295" t="s">
        <v>11125</v>
      </c>
      <c r="C3492" s="295" t="s">
        <v>11126</v>
      </c>
      <c r="D3492" s="295" t="s">
        <v>11126</v>
      </c>
      <c r="E3492" s="295" t="s">
        <v>11127</v>
      </c>
      <c r="F3492" s="295" t="s">
        <v>11128</v>
      </c>
      <c r="G3492" s="295" t="s">
        <v>168</v>
      </c>
      <c r="H3492" s="295" t="s">
        <v>1589</v>
      </c>
      <c r="I3492" s="295" t="s">
        <v>1598</v>
      </c>
      <c r="J3492" s="295" t="s">
        <v>974</v>
      </c>
      <c r="K3492" s="295" t="s">
        <v>1603</v>
      </c>
      <c r="L3492" s="286">
        <v>6</v>
      </c>
      <c r="M3492" s="295" t="s">
        <v>171</v>
      </c>
    </row>
    <row r="3493" spans="1:13" ht="15" customHeight="1" x14ac:dyDescent="0.25">
      <c r="A3493" s="295" t="s">
        <v>975</v>
      </c>
      <c r="B3493" s="295" t="s">
        <v>5071</v>
      </c>
      <c r="C3493" s="295" t="s">
        <v>11129</v>
      </c>
      <c r="D3493" s="295" t="s">
        <v>976</v>
      </c>
      <c r="E3493" s="295" t="s">
        <v>11130</v>
      </c>
      <c r="F3493" s="295" t="s">
        <v>5072</v>
      </c>
      <c r="G3493" s="295" t="s">
        <v>1676</v>
      </c>
      <c r="H3493" s="295" t="s">
        <v>1632</v>
      </c>
      <c r="I3493" s="283" t="s">
        <v>1598</v>
      </c>
      <c r="J3493" s="283" t="s">
        <v>3189</v>
      </c>
      <c r="K3493" s="283" t="s">
        <v>1603</v>
      </c>
      <c r="L3493" s="287">
        <v>9</v>
      </c>
      <c r="M3493" s="295" t="s">
        <v>171</v>
      </c>
    </row>
    <row r="3494" spans="1:13" ht="15" customHeight="1" x14ac:dyDescent="0.25">
      <c r="A3494" s="295" t="s">
        <v>5073</v>
      </c>
      <c r="B3494" s="295" t="s">
        <v>5071</v>
      </c>
      <c r="C3494" s="295" t="s">
        <v>11131</v>
      </c>
      <c r="D3494" s="295" t="s">
        <v>976</v>
      </c>
      <c r="E3494" s="295" t="s">
        <v>11130</v>
      </c>
      <c r="F3494" s="295" t="s">
        <v>5072</v>
      </c>
      <c r="G3494" s="295" t="s">
        <v>1678</v>
      </c>
      <c r="H3494" s="295" t="s">
        <v>1632</v>
      </c>
      <c r="I3494" s="283" t="s">
        <v>1598</v>
      </c>
      <c r="J3494" s="283" t="s">
        <v>3189</v>
      </c>
      <c r="K3494" s="283" t="s">
        <v>1603</v>
      </c>
      <c r="L3494" s="287">
        <v>9</v>
      </c>
      <c r="M3494" s="295" t="s">
        <v>171</v>
      </c>
    </row>
    <row r="3495" spans="1:13" ht="15" customHeight="1" x14ac:dyDescent="0.25">
      <c r="A3495" s="295" t="s">
        <v>11132</v>
      </c>
      <c r="B3495" s="295" t="s">
        <v>11132</v>
      </c>
      <c r="C3495" s="295" t="s">
        <v>11133</v>
      </c>
      <c r="D3495" s="295" t="s">
        <v>11133</v>
      </c>
      <c r="E3495" s="295" t="s">
        <v>3243</v>
      </c>
      <c r="F3495" s="295" t="s">
        <v>11134</v>
      </c>
      <c r="G3495" s="295" t="s">
        <v>168</v>
      </c>
      <c r="H3495" s="295" t="s">
        <v>1589</v>
      </c>
      <c r="I3495" s="295" t="s">
        <v>1598</v>
      </c>
      <c r="J3495" s="295" t="s">
        <v>237</v>
      </c>
      <c r="K3495" s="295" t="s">
        <v>1603</v>
      </c>
      <c r="L3495" s="286">
        <v>7</v>
      </c>
      <c r="M3495" s="295" t="s">
        <v>171</v>
      </c>
    </row>
    <row r="3496" spans="1:13" ht="15" customHeight="1" x14ac:dyDescent="0.25">
      <c r="A3496" s="295" t="s">
        <v>11135</v>
      </c>
      <c r="B3496" s="295" t="s">
        <v>11135</v>
      </c>
      <c r="C3496" s="295" t="s">
        <v>11136</v>
      </c>
      <c r="D3496" s="295" t="s">
        <v>11136</v>
      </c>
      <c r="E3496" s="295" t="s">
        <v>1618</v>
      </c>
      <c r="F3496" s="295" t="s">
        <v>11134</v>
      </c>
      <c r="G3496" s="295" t="s">
        <v>1594</v>
      </c>
      <c r="H3496" s="295" t="s">
        <v>1589</v>
      </c>
      <c r="I3496" s="295" t="s">
        <v>1598</v>
      </c>
      <c r="J3496" s="295" t="s">
        <v>237</v>
      </c>
      <c r="L3496" s="286">
        <v>7</v>
      </c>
      <c r="M3496" s="295" t="s">
        <v>171</v>
      </c>
    </row>
    <row r="3497" spans="1:13" ht="15" customHeight="1" x14ac:dyDescent="0.25">
      <c r="A3497" s="295" t="s">
        <v>16703</v>
      </c>
      <c r="B3497" s="295" t="s">
        <v>16703</v>
      </c>
      <c r="C3497" s="295" t="s">
        <v>17438</v>
      </c>
      <c r="D3497" s="295" t="s">
        <v>17438</v>
      </c>
      <c r="E3497" s="295" t="s">
        <v>17707</v>
      </c>
      <c r="G3497" s="295" t="s">
        <v>168</v>
      </c>
      <c r="H3497" s="295" t="s">
        <v>1589</v>
      </c>
      <c r="I3497" s="295" t="s">
        <v>14673</v>
      </c>
      <c r="J3497" s="295" t="s">
        <v>17936</v>
      </c>
      <c r="K3497" s="295" t="s">
        <v>14674</v>
      </c>
      <c r="L3497" s="287">
        <v>3</v>
      </c>
      <c r="M3497" s="295" t="s">
        <v>171</v>
      </c>
    </row>
    <row r="3498" spans="1:13" ht="15" customHeight="1" x14ac:dyDescent="0.25">
      <c r="A3498" s="295" t="s">
        <v>16873</v>
      </c>
      <c r="B3498" s="295" t="s">
        <v>16873</v>
      </c>
      <c r="C3498" s="295" t="s">
        <v>17437</v>
      </c>
      <c r="D3498" s="295" t="s">
        <v>17437</v>
      </c>
      <c r="G3498" s="295" t="s">
        <v>1594</v>
      </c>
      <c r="H3498" s="295" t="s">
        <v>1589</v>
      </c>
      <c r="I3498" s="295" t="s">
        <v>14673</v>
      </c>
      <c r="J3498" s="295" t="s">
        <v>17936</v>
      </c>
      <c r="K3498" s="295" t="s">
        <v>14674</v>
      </c>
      <c r="L3498" s="287">
        <v>3</v>
      </c>
      <c r="M3498" s="295" t="s">
        <v>171</v>
      </c>
    </row>
    <row r="3499" spans="1:13" ht="15" customHeight="1" x14ac:dyDescent="0.25">
      <c r="A3499" s="295" t="s">
        <v>16874</v>
      </c>
      <c r="B3499" s="295" t="s">
        <v>16875</v>
      </c>
      <c r="C3499" s="295" t="s">
        <v>17439</v>
      </c>
      <c r="D3499" s="295" t="s">
        <v>17637</v>
      </c>
      <c r="E3499" s="295" t="s">
        <v>17835</v>
      </c>
      <c r="G3499" s="295" t="s">
        <v>168</v>
      </c>
      <c r="H3499" s="295" t="s">
        <v>1632</v>
      </c>
      <c r="I3499" s="295" t="s">
        <v>14673</v>
      </c>
      <c r="J3499" s="295" t="s">
        <v>17926</v>
      </c>
      <c r="K3499" s="295" t="s">
        <v>14674</v>
      </c>
      <c r="L3499" s="287">
        <v>6</v>
      </c>
      <c r="M3499" s="295" t="s">
        <v>171</v>
      </c>
    </row>
    <row r="3500" spans="1:13" ht="15" customHeight="1" x14ac:dyDescent="0.25">
      <c r="A3500" s="295" t="s">
        <v>11137</v>
      </c>
      <c r="B3500" s="295" t="s">
        <v>11137</v>
      </c>
      <c r="C3500" s="295" t="s">
        <v>11138</v>
      </c>
      <c r="D3500" s="295" t="s">
        <v>11138</v>
      </c>
      <c r="E3500" s="295" t="s">
        <v>1880</v>
      </c>
      <c r="F3500" s="295" t="s">
        <v>11139</v>
      </c>
      <c r="G3500" s="295" t="s">
        <v>1594</v>
      </c>
      <c r="H3500" s="295" t="s">
        <v>1589</v>
      </c>
      <c r="I3500" s="295" t="s">
        <v>1598</v>
      </c>
      <c r="J3500" s="295" t="s">
        <v>11140</v>
      </c>
      <c r="L3500" s="286">
        <v>0</v>
      </c>
      <c r="M3500" s="295" t="s">
        <v>16372</v>
      </c>
    </row>
    <row r="3501" spans="1:13" ht="15" customHeight="1" x14ac:dyDescent="0.25">
      <c r="A3501" s="295" t="s">
        <v>11141</v>
      </c>
      <c r="B3501" s="295" t="s">
        <v>11141</v>
      </c>
      <c r="C3501" s="295" t="s">
        <v>11142</v>
      </c>
      <c r="D3501" s="295" t="s">
        <v>11142</v>
      </c>
      <c r="E3501" s="295" t="s">
        <v>9590</v>
      </c>
      <c r="F3501" s="295" t="s">
        <v>11143</v>
      </c>
      <c r="G3501" s="295" t="s">
        <v>168</v>
      </c>
      <c r="H3501" s="295" t="s">
        <v>1589</v>
      </c>
      <c r="I3501" s="295" t="s">
        <v>1598</v>
      </c>
      <c r="J3501" s="295" t="s">
        <v>11140</v>
      </c>
      <c r="K3501" s="295" t="s">
        <v>1603</v>
      </c>
      <c r="L3501" s="286">
        <v>0</v>
      </c>
      <c r="M3501" s="295" t="s">
        <v>16372</v>
      </c>
    </row>
    <row r="3502" spans="1:13" ht="15" customHeight="1" x14ac:dyDescent="0.25">
      <c r="A3502" s="295" t="s">
        <v>11144</v>
      </c>
      <c r="B3502" s="295" t="s">
        <v>11144</v>
      </c>
      <c r="C3502" s="295" t="s">
        <v>11145</v>
      </c>
      <c r="D3502" s="295" t="s">
        <v>11145</v>
      </c>
      <c r="E3502" s="295" t="s">
        <v>11146</v>
      </c>
      <c r="F3502" s="295" t="s">
        <v>11147</v>
      </c>
      <c r="G3502" s="295" t="s">
        <v>168</v>
      </c>
      <c r="H3502" s="295" t="s">
        <v>1589</v>
      </c>
      <c r="I3502" s="295" t="s">
        <v>1598</v>
      </c>
      <c r="J3502" s="295" t="s">
        <v>177</v>
      </c>
      <c r="K3502" s="295" t="s">
        <v>1603</v>
      </c>
      <c r="L3502" s="286">
        <v>8</v>
      </c>
      <c r="M3502" s="295" t="s">
        <v>171</v>
      </c>
    </row>
    <row r="3503" spans="1:13" ht="15" customHeight="1" x14ac:dyDescent="0.25">
      <c r="A3503" s="295" t="s">
        <v>11149</v>
      </c>
      <c r="B3503" s="295" t="s">
        <v>11149</v>
      </c>
      <c r="C3503" s="295" t="s">
        <v>11150</v>
      </c>
      <c r="D3503" s="295" t="s">
        <v>11150</v>
      </c>
      <c r="E3503" s="295" t="s">
        <v>11151</v>
      </c>
      <c r="F3503" s="295" t="s">
        <v>11152</v>
      </c>
      <c r="G3503" s="295" t="s">
        <v>168</v>
      </c>
      <c r="H3503" s="295" t="s">
        <v>1589</v>
      </c>
      <c r="I3503" s="295" t="s">
        <v>1598</v>
      </c>
      <c r="J3503" s="295" t="s">
        <v>177</v>
      </c>
      <c r="K3503" s="295" t="s">
        <v>1603</v>
      </c>
      <c r="L3503" s="286">
        <v>5</v>
      </c>
      <c r="M3503" s="295" t="s">
        <v>171</v>
      </c>
    </row>
    <row r="3504" spans="1:13" ht="15" customHeight="1" x14ac:dyDescent="0.25">
      <c r="A3504" s="295" t="s">
        <v>11154</v>
      </c>
      <c r="B3504" s="295" t="s">
        <v>11154</v>
      </c>
      <c r="C3504" s="295" t="s">
        <v>11155</v>
      </c>
      <c r="D3504" s="295" t="s">
        <v>11155</v>
      </c>
      <c r="E3504" s="295" t="s">
        <v>11156</v>
      </c>
      <c r="F3504" s="295" t="s">
        <v>11157</v>
      </c>
      <c r="G3504" s="295" t="s">
        <v>168</v>
      </c>
      <c r="H3504" s="295" t="s">
        <v>1589</v>
      </c>
      <c r="I3504" s="295" t="s">
        <v>1598</v>
      </c>
      <c r="J3504" s="295" t="s">
        <v>177</v>
      </c>
      <c r="K3504" s="295" t="s">
        <v>1603</v>
      </c>
      <c r="L3504" s="286">
        <v>8</v>
      </c>
      <c r="M3504" s="295" t="s">
        <v>171</v>
      </c>
    </row>
    <row r="3505" spans="1:13" ht="15" customHeight="1" x14ac:dyDescent="0.25">
      <c r="A3505" s="295" t="s">
        <v>11159</v>
      </c>
      <c r="B3505" s="295" t="s">
        <v>11159</v>
      </c>
      <c r="C3505" s="295" t="s">
        <v>11160</v>
      </c>
      <c r="D3505" s="295" t="s">
        <v>11160</v>
      </c>
      <c r="E3505" s="295" t="s">
        <v>11161</v>
      </c>
      <c r="F3505" s="295" t="s">
        <v>11162</v>
      </c>
      <c r="G3505" s="295" t="s">
        <v>1676</v>
      </c>
      <c r="H3505" s="295" t="s">
        <v>1589</v>
      </c>
      <c r="I3505" s="295" t="s">
        <v>1598</v>
      </c>
      <c r="J3505" s="295" t="s">
        <v>177</v>
      </c>
      <c r="K3505" s="295" t="s">
        <v>1603</v>
      </c>
      <c r="L3505" s="286">
        <v>5</v>
      </c>
      <c r="M3505" s="295" t="s">
        <v>171</v>
      </c>
    </row>
    <row r="3506" spans="1:13" ht="15" customHeight="1" x14ac:dyDescent="0.25">
      <c r="A3506" s="295" t="s">
        <v>11163</v>
      </c>
      <c r="B3506" s="295" t="s">
        <v>11163</v>
      </c>
      <c r="C3506" s="295" t="s">
        <v>11165</v>
      </c>
      <c r="D3506" s="295" t="s">
        <v>11165</v>
      </c>
      <c r="E3506" s="295" t="s">
        <v>11166</v>
      </c>
      <c r="F3506" s="295" t="s">
        <v>11162</v>
      </c>
      <c r="G3506" s="295" t="s">
        <v>1678</v>
      </c>
      <c r="H3506" s="295" t="s">
        <v>1589</v>
      </c>
      <c r="I3506" s="283" t="s">
        <v>1598</v>
      </c>
      <c r="J3506" s="283" t="s">
        <v>177</v>
      </c>
      <c r="K3506" s="283" t="s">
        <v>1603</v>
      </c>
      <c r="L3506" s="287">
        <v>5</v>
      </c>
      <c r="M3506" s="295" t="s">
        <v>171</v>
      </c>
    </row>
    <row r="3507" spans="1:13" ht="15" customHeight="1" x14ac:dyDescent="0.25">
      <c r="A3507" s="295" t="s">
        <v>11167</v>
      </c>
      <c r="B3507" s="295" t="s">
        <v>11167</v>
      </c>
      <c r="C3507" s="295" t="s">
        <v>977</v>
      </c>
      <c r="D3507" s="295" t="s">
        <v>977</v>
      </c>
      <c r="E3507" s="295" t="s">
        <v>11168</v>
      </c>
      <c r="F3507" s="295" t="s">
        <v>11169</v>
      </c>
      <c r="G3507" s="295" t="s">
        <v>1594</v>
      </c>
      <c r="H3507" s="295" t="s">
        <v>1589</v>
      </c>
      <c r="I3507" s="295" t="s">
        <v>1598</v>
      </c>
      <c r="J3507" s="295" t="s">
        <v>177</v>
      </c>
      <c r="L3507" s="286">
        <v>7</v>
      </c>
      <c r="M3507" s="295" t="s">
        <v>171</v>
      </c>
    </row>
    <row r="3508" spans="1:13" ht="15" customHeight="1" x14ac:dyDescent="0.25">
      <c r="A3508" s="295" t="s">
        <v>11170</v>
      </c>
      <c r="B3508" s="295" t="s">
        <v>11170</v>
      </c>
      <c r="C3508" s="295" t="s">
        <v>11171</v>
      </c>
      <c r="D3508" s="295" t="s">
        <v>11171</v>
      </c>
      <c r="E3508" s="295" t="s">
        <v>11172</v>
      </c>
      <c r="F3508" s="295" t="s">
        <v>11173</v>
      </c>
      <c r="G3508" s="295" t="s">
        <v>168</v>
      </c>
      <c r="H3508" s="295" t="s">
        <v>1589</v>
      </c>
      <c r="I3508" s="295" t="s">
        <v>1598</v>
      </c>
      <c r="J3508" s="295" t="s">
        <v>177</v>
      </c>
      <c r="K3508" s="295" t="s">
        <v>1603</v>
      </c>
      <c r="L3508" s="286">
        <v>7</v>
      </c>
      <c r="M3508" s="295" t="s">
        <v>171</v>
      </c>
    </row>
    <row r="3509" spans="1:13" ht="15" customHeight="1" x14ac:dyDescent="0.25">
      <c r="A3509" s="295" t="s">
        <v>11175</v>
      </c>
      <c r="B3509" s="295" t="s">
        <v>11175</v>
      </c>
      <c r="C3509" s="295" t="s">
        <v>11176</v>
      </c>
      <c r="D3509" s="295" t="s">
        <v>11176</v>
      </c>
      <c r="E3509" s="295" t="s">
        <v>1606</v>
      </c>
      <c r="F3509" s="295" t="s">
        <v>7002</v>
      </c>
      <c r="G3509" s="295" t="s">
        <v>168</v>
      </c>
      <c r="H3509" s="295" t="s">
        <v>1589</v>
      </c>
      <c r="I3509" s="295" t="s">
        <v>1598</v>
      </c>
      <c r="J3509" s="295" t="s">
        <v>263</v>
      </c>
      <c r="K3509" s="295" t="s">
        <v>1603</v>
      </c>
      <c r="L3509" s="286">
        <v>8</v>
      </c>
      <c r="M3509" s="295" t="s">
        <v>171</v>
      </c>
    </row>
    <row r="3510" spans="1:13" ht="15" customHeight="1" x14ac:dyDescent="0.25">
      <c r="A3510" s="295" t="s">
        <v>11177</v>
      </c>
      <c r="B3510" s="295" t="s">
        <v>11177</v>
      </c>
      <c r="C3510" s="295" t="s">
        <v>11178</v>
      </c>
      <c r="D3510" s="295" t="s">
        <v>11178</v>
      </c>
      <c r="E3510" s="295" t="s">
        <v>1606</v>
      </c>
      <c r="F3510" s="295" t="s">
        <v>7002</v>
      </c>
      <c r="G3510" s="295" t="s">
        <v>1594</v>
      </c>
      <c r="H3510" s="295" t="s">
        <v>1589</v>
      </c>
      <c r="I3510" s="295" t="s">
        <v>1598</v>
      </c>
      <c r="J3510" s="295" t="s">
        <v>263</v>
      </c>
      <c r="L3510" s="286">
        <v>7</v>
      </c>
      <c r="M3510" s="295" t="s">
        <v>171</v>
      </c>
    </row>
    <row r="3511" spans="1:13" ht="15" customHeight="1" x14ac:dyDescent="0.25">
      <c r="A3511" s="295" t="s">
        <v>11179</v>
      </c>
      <c r="B3511" s="295" t="s">
        <v>11179</v>
      </c>
      <c r="C3511" s="295" t="s">
        <v>11180</v>
      </c>
      <c r="D3511" s="295" t="s">
        <v>11180</v>
      </c>
      <c r="E3511" s="295" t="s">
        <v>1606</v>
      </c>
      <c r="F3511" s="295" t="s">
        <v>11181</v>
      </c>
      <c r="G3511" s="295" t="s">
        <v>168</v>
      </c>
      <c r="H3511" s="295" t="s">
        <v>1589</v>
      </c>
      <c r="I3511" s="295" t="s">
        <v>1598</v>
      </c>
      <c r="J3511" s="295" t="s">
        <v>263</v>
      </c>
      <c r="K3511" s="295" t="s">
        <v>1603</v>
      </c>
      <c r="L3511" s="286">
        <v>6</v>
      </c>
      <c r="M3511" s="295" t="s">
        <v>171</v>
      </c>
    </row>
    <row r="3512" spans="1:13" ht="15" customHeight="1" x14ac:dyDescent="0.25">
      <c r="A3512" s="295" t="s">
        <v>6311</v>
      </c>
      <c r="B3512" s="295" t="s">
        <v>6307</v>
      </c>
      <c r="C3512" s="295" t="s">
        <v>11182</v>
      </c>
      <c r="D3512" s="295" t="s">
        <v>6308</v>
      </c>
      <c r="E3512" s="295" t="s">
        <v>11183</v>
      </c>
      <c r="F3512" s="295" t="s">
        <v>11184</v>
      </c>
      <c r="G3512" s="295" t="s">
        <v>168</v>
      </c>
      <c r="H3512" s="295" t="s">
        <v>1632</v>
      </c>
      <c r="I3512" s="295" t="s">
        <v>1714</v>
      </c>
      <c r="J3512" s="295" t="s">
        <v>174</v>
      </c>
      <c r="K3512" s="295" t="s">
        <v>1892</v>
      </c>
      <c r="L3512" s="286">
        <v>10</v>
      </c>
      <c r="M3512" s="295" t="s">
        <v>171</v>
      </c>
    </row>
    <row r="3513" spans="1:13" ht="15" customHeight="1" x14ac:dyDescent="0.25">
      <c r="A3513" s="295" t="s">
        <v>6314</v>
      </c>
      <c r="B3513" s="295" t="s">
        <v>6314</v>
      </c>
      <c r="C3513" s="295" t="s">
        <v>11185</v>
      </c>
      <c r="D3513" s="295" t="s">
        <v>11185</v>
      </c>
      <c r="E3513" s="295" t="s">
        <v>3573</v>
      </c>
      <c r="F3513" s="295" t="s">
        <v>6313</v>
      </c>
      <c r="G3513" s="295" t="s">
        <v>1676</v>
      </c>
      <c r="H3513" s="295" t="s">
        <v>1589</v>
      </c>
      <c r="I3513" s="295" t="s">
        <v>1714</v>
      </c>
      <c r="J3513" s="295" t="s">
        <v>174</v>
      </c>
      <c r="K3513" s="295" t="s">
        <v>1892</v>
      </c>
      <c r="L3513" s="287">
        <v>5</v>
      </c>
      <c r="M3513" s="295" t="s">
        <v>171</v>
      </c>
    </row>
    <row r="3514" spans="1:13" ht="15" customHeight="1" x14ac:dyDescent="0.25">
      <c r="A3514" s="295" t="s">
        <v>6318</v>
      </c>
      <c r="B3514" s="295" t="s">
        <v>6315</v>
      </c>
      <c r="C3514" s="295" t="s">
        <v>11186</v>
      </c>
      <c r="D3514" s="295" t="s">
        <v>6316</v>
      </c>
      <c r="E3514" s="295" t="s">
        <v>3573</v>
      </c>
      <c r="F3514" s="295" t="s">
        <v>11187</v>
      </c>
      <c r="G3514" s="295" t="s">
        <v>1678</v>
      </c>
      <c r="H3514" s="295" t="s">
        <v>1632</v>
      </c>
      <c r="I3514" s="295" t="s">
        <v>1714</v>
      </c>
      <c r="J3514" s="295" t="s">
        <v>174</v>
      </c>
      <c r="K3514" s="295" t="s">
        <v>1892</v>
      </c>
      <c r="L3514" s="286">
        <v>5</v>
      </c>
      <c r="M3514" s="295" t="s">
        <v>171</v>
      </c>
    </row>
    <row r="3515" spans="1:13" ht="15" customHeight="1" x14ac:dyDescent="0.25">
      <c r="A3515" s="295" t="s">
        <v>11188</v>
      </c>
      <c r="B3515" s="295" t="s">
        <v>11188</v>
      </c>
      <c r="C3515" s="295" t="s">
        <v>11189</v>
      </c>
      <c r="D3515" s="295" t="s">
        <v>11189</v>
      </c>
      <c r="E3515" s="295" t="s">
        <v>1724</v>
      </c>
      <c r="F3515" s="295" t="s">
        <v>11190</v>
      </c>
      <c r="G3515" s="295" t="s">
        <v>1676</v>
      </c>
      <c r="H3515" s="295" t="s">
        <v>1589</v>
      </c>
      <c r="I3515" s="295" t="s">
        <v>1714</v>
      </c>
      <c r="J3515" s="295" t="s">
        <v>174</v>
      </c>
      <c r="K3515" s="295" t="s">
        <v>1892</v>
      </c>
      <c r="L3515" s="287">
        <v>9</v>
      </c>
      <c r="M3515" s="295" t="s">
        <v>171</v>
      </c>
    </row>
    <row r="3516" spans="1:13" ht="15" customHeight="1" x14ac:dyDescent="0.25">
      <c r="A3516" s="295" t="s">
        <v>11191</v>
      </c>
      <c r="B3516" s="295" t="s">
        <v>11191</v>
      </c>
      <c r="C3516" s="295" t="s">
        <v>11192</v>
      </c>
      <c r="D3516" s="295" t="s">
        <v>11192</v>
      </c>
      <c r="E3516" s="295" t="s">
        <v>11193</v>
      </c>
      <c r="F3516" s="295" t="s">
        <v>11194</v>
      </c>
      <c r="G3516" s="295" t="s">
        <v>1678</v>
      </c>
      <c r="H3516" s="295" t="s">
        <v>1589</v>
      </c>
      <c r="I3516" s="295" t="s">
        <v>1714</v>
      </c>
      <c r="J3516" s="295" t="s">
        <v>174</v>
      </c>
      <c r="K3516" s="295" t="s">
        <v>1892</v>
      </c>
      <c r="L3516" s="286">
        <v>9</v>
      </c>
      <c r="M3516" s="295" t="s">
        <v>171</v>
      </c>
    </row>
    <row r="3517" spans="1:13" ht="15" customHeight="1" x14ac:dyDescent="0.25">
      <c r="A3517" s="295" t="s">
        <v>11195</v>
      </c>
      <c r="B3517" s="295" t="s">
        <v>11195</v>
      </c>
      <c r="C3517" s="295" t="s">
        <v>11196</v>
      </c>
      <c r="D3517" s="295" t="s">
        <v>11196</v>
      </c>
      <c r="E3517" s="295" t="s">
        <v>1724</v>
      </c>
      <c r="F3517" s="295" t="s">
        <v>11190</v>
      </c>
      <c r="G3517" s="295" t="s">
        <v>1678</v>
      </c>
      <c r="H3517" s="295" t="s">
        <v>1589</v>
      </c>
      <c r="I3517" s="295" t="s">
        <v>1714</v>
      </c>
      <c r="J3517" s="295" t="s">
        <v>174</v>
      </c>
      <c r="K3517" s="295" t="s">
        <v>1892</v>
      </c>
      <c r="L3517" s="287">
        <v>9</v>
      </c>
      <c r="M3517" s="295" t="s">
        <v>171</v>
      </c>
    </row>
    <row r="3518" spans="1:13" ht="15" customHeight="1" x14ac:dyDescent="0.25">
      <c r="A3518" s="295" t="s">
        <v>11197</v>
      </c>
      <c r="B3518" s="295" t="s">
        <v>11197</v>
      </c>
      <c r="C3518" s="295" t="s">
        <v>11198</v>
      </c>
      <c r="D3518" s="295" t="s">
        <v>11198</v>
      </c>
      <c r="E3518" s="295" t="s">
        <v>1880</v>
      </c>
      <c r="F3518" s="295" t="s">
        <v>11199</v>
      </c>
      <c r="G3518" s="295" t="s">
        <v>168</v>
      </c>
      <c r="H3518" s="295" t="s">
        <v>1589</v>
      </c>
      <c r="I3518" s="295" t="s">
        <v>1714</v>
      </c>
      <c r="J3518" s="295" t="s">
        <v>174</v>
      </c>
      <c r="K3518" s="295" t="s">
        <v>1892</v>
      </c>
      <c r="L3518" s="286">
        <v>4</v>
      </c>
      <c r="M3518" s="295" t="s">
        <v>171</v>
      </c>
    </row>
    <row r="3519" spans="1:13" ht="15" customHeight="1" x14ac:dyDescent="0.25">
      <c r="A3519" s="295" t="s">
        <v>6407</v>
      </c>
      <c r="B3519" s="295" t="s">
        <v>6333</v>
      </c>
      <c r="C3519" s="295" t="s">
        <v>11200</v>
      </c>
      <c r="D3519" s="295" t="s">
        <v>6335</v>
      </c>
      <c r="E3519" s="295" t="s">
        <v>2280</v>
      </c>
      <c r="F3519" s="295" t="s">
        <v>6391</v>
      </c>
      <c r="G3519" s="295" t="s">
        <v>168</v>
      </c>
      <c r="H3519" s="295" t="s">
        <v>1632</v>
      </c>
      <c r="I3519" s="295" t="s">
        <v>1714</v>
      </c>
      <c r="J3519" s="295" t="s">
        <v>174</v>
      </c>
      <c r="K3519" s="295" t="s">
        <v>1892</v>
      </c>
      <c r="L3519" s="286">
        <v>5</v>
      </c>
      <c r="M3519" s="295" t="s">
        <v>171</v>
      </c>
    </row>
    <row r="3520" spans="1:13" ht="15" customHeight="1" x14ac:dyDescent="0.25">
      <c r="A3520" s="295" t="s">
        <v>6343</v>
      </c>
      <c r="B3520" s="295" t="s">
        <v>6338</v>
      </c>
      <c r="C3520" s="295" t="s">
        <v>11201</v>
      </c>
      <c r="D3520" s="295" t="s">
        <v>6339</v>
      </c>
      <c r="E3520" s="295" t="s">
        <v>11202</v>
      </c>
      <c r="F3520" s="295" t="s">
        <v>11203</v>
      </c>
      <c r="G3520" s="295" t="s">
        <v>168</v>
      </c>
      <c r="H3520" s="295" t="s">
        <v>1632</v>
      </c>
      <c r="I3520" s="295" t="s">
        <v>1714</v>
      </c>
      <c r="J3520" s="295" t="s">
        <v>174</v>
      </c>
      <c r="K3520" s="295" t="s">
        <v>1892</v>
      </c>
      <c r="L3520" s="286">
        <v>9</v>
      </c>
      <c r="M3520" s="295" t="s">
        <v>171</v>
      </c>
    </row>
    <row r="3521" spans="1:13" ht="15" customHeight="1" x14ac:dyDescent="0.25">
      <c r="A3521" s="295" t="s">
        <v>6342</v>
      </c>
      <c r="B3521" s="295" t="s">
        <v>6338</v>
      </c>
      <c r="C3521" s="295" t="s">
        <v>11204</v>
      </c>
      <c r="D3521" s="295" t="s">
        <v>6339</v>
      </c>
      <c r="E3521" s="295" t="s">
        <v>11202</v>
      </c>
      <c r="F3521" s="295" t="s">
        <v>11203</v>
      </c>
      <c r="G3521" s="295" t="s">
        <v>168</v>
      </c>
      <c r="H3521" s="295" t="s">
        <v>1632</v>
      </c>
      <c r="I3521" s="295" t="s">
        <v>1714</v>
      </c>
      <c r="J3521" s="295" t="s">
        <v>174</v>
      </c>
      <c r="K3521" s="295" t="s">
        <v>1892</v>
      </c>
      <c r="L3521" s="286">
        <v>9</v>
      </c>
      <c r="M3521" s="295" t="s">
        <v>171</v>
      </c>
    </row>
    <row r="3522" spans="1:13" ht="15" customHeight="1" x14ac:dyDescent="0.25">
      <c r="A3522" s="295" t="s">
        <v>6348</v>
      </c>
      <c r="B3522" s="295" t="s">
        <v>6344</v>
      </c>
      <c r="C3522" s="295" t="s">
        <v>11205</v>
      </c>
      <c r="D3522" s="295" t="s">
        <v>6345</v>
      </c>
      <c r="E3522" s="295" t="s">
        <v>2638</v>
      </c>
      <c r="F3522" s="295" t="s">
        <v>6347</v>
      </c>
      <c r="G3522" s="295" t="s">
        <v>168</v>
      </c>
      <c r="H3522" s="295" t="s">
        <v>1632</v>
      </c>
      <c r="I3522" s="295" t="s">
        <v>1714</v>
      </c>
      <c r="J3522" s="295" t="s">
        <v>174</v>
      </c>
      <c r="K3522" s="295" t="s">
        <v>1892</v>
      </c>
      <c r="L3522" s="286">
        <v>7</v>
      </c>
      <c r="M3522" s="295" t="s">
        <v>171</v>
      </c>
    </row>
    <row r="3523" spans="1:13" ht="15" customHeight="1" x14ac:dyDescent="0.25">
      <c r="A3523" s="295" t="s">
        <v>979</v>
      </c>
      <c r="B3523" s="295" t="s">
        <v>979</v>
      </c>
      <c r="C3523" s="295" t="s">
        <v>978</v>
      </c>
      <c r="D3523" s="295" t="s">
        <v>978</v>
      </c>
      <c r="E3523" s="295" t="s">
        <v>1606</v>
      </c>
      <c r="F3523" s="295" t="s">
        <v>11206</v>
      </c>
      <c r="G3523" s="295" t="s">
        <v>168</v>
      </c>
      <c r="H3523" s="295" t="s">
        <v>1589</v>
      </c>
      <c r="I3523" s="295" t="s">
        <v>1714</v>
      </c>
      <c r="J3523" s="295" t="s">
        <v>174</v>
      </c>
      <c r="K3523" s="295" t="s">
        <v>1892</v>
      </c>
      <c r="L3523" s="286">
        <v>1</v>
      </c>
      <c r="M3523" s="295" t="s">
        <v>171</v>
      </c>
    </row>
    <row r="3524" spans="1:13" ht="15" customHeight="1" x14ac:dyDescent="0.25">
      <c r="A3524" s="295" t="s">
        <v>6357</v>
      </c>
      <c r="B3524" s="295" t="s">
        <v>6353</v>
      </c>
      <c r="C3524" s="295" t="s">
        <v>11207</v>
      </c>
      <c r="D3524" s="295" t="s">
        <v>6354</v>
      </c>
      <c r="E3524" s="295" t="s">
        <v>1606</v>
      </c>
      <c r="F3524" s="295" t="s">
        <v>6356</v>
      </c>
      <c r="G3524" s="295" t="s">
        <v>168</v>
      </c>
      <c r="H3524" s="295" t="s">
        <v>1632</v>
      </c>
      <c r="I3524" s="295" t="s">
        <v>1714</v>
      </c>
      <c r="J3524" s="295" t="s">
        <v>174</v>
      </c>
      <c r="K3524" s="295" t="s">
        <v>1892</v>
      </c>
      <c r="L3524" s="286">
        <v>2</v>
      </c>
      <c r="M3524" s="295" t="s">
        <v>171</v>
      </c>
    </row>
    <row r="3525" spans="1:13" ht="15" customHeight="1" x14ac:dyDescent="0.25">
      <c r="A3525" s="295" t="s">
        <v>6513</v>
      </c>
      <c r="B3525" s="295" t="s">
        <v>6359</v>
      </c>
      <c r="C3525" s="295" t="s">
        <v>11208</v>
      </c>
      <c r="D3525" s="295" t="s">
        <v>6361</v>
      </c>
      <c r="E3525" s="295" t="s">
        <v>11209</v>
      </c>
      <c r="F3525" s="295" t="s">
        <v>6499</v>
      </c>
      <c r="G3525" s="295" t="s">
        <v>168</v>
      </c>
      <c r="H3525" s="295" t="s">
        <v>1632</v>
      </c>
      <c r="I3525" s="295" t="s">
        <v>1714</v>
      </c>
      <c r="J3525" s="295" t="s">
        <v>174</v>
      </c>
      <c r="K3525" s="295" t="s">
        <v>1892</v>
      </c>
      <c r="L3525" s="286">
        <v>4</v>
      </c>
      <c r="M3525" s="295" t="s">
        <v>171</v>
      </c>
    </row>
    <row r="3526" spans="1:13" ht="15" customHeight="1" x14ac:dyDescent="0.25">
      <c r="A3526" s="295" t="s">
        <v>6375</v>
      </c>
      <c r="B3526" s="295" t="s">
        <v>6370</v>
      </c>
      <c r="C3526" s="295" t="s">
        <v>11210</v>
      </c>
      <c r="D3526" s="295" t="s">
        <v>6371</v>
      </c>
      <c r="E3526" s="295" t="s">
        <v>1899</v>
      </c>
      <c r="F3526" s="295" t="s">
        <v>6373</v>
      </c>
      <c r="G3526" s="295" t="s">
        <v>168</v>
      </c>
      <c r="H3526" s="295" t="s">
        <v>1632</v>
      </c>
      <c r="I3526" s="295" t="s">
        <v>1714</v>
      </c>
      <c r="J3526" s="295" t="s">
        <v>174</v>
      </c>
      <c r="K3526" s="295" t="s">
        <v>1892</v>
      </c>
      <c r="L3526" s="286">
        <v>6</v>
      </c>
      <c r="M3526" s="295" t="s">
        <v>171</v>
      </c>
    </row>
    <row r="3527" spans="1:13" ht="15" customHeight="1" x14ac:dyDescent="0.25">
      <c r="A3527" s="295" t="s">
        <v>6382</v>
      </c>
      <c r="B3527" s="295" t="s">
        <v>6378</v>
      </c>
      <c r="C3527" s="295" t="s">
        <v>11211</v>
      </c>
      <c r="D3527" s="295" t="s">
        <v>6379</v>
      </c>
      <c r="E3527" s="295" t="s">
        <v>11212</v>
      </c>
      <c r="F3527" s="295" t="s">
        <v>11213</v>
      </c>
      <c r="G3527" s="295" t="s">
        <v>168</v>
      </c>
      <c r="H3527" s="295" t="s">
        <v>1632</v>
      </c>
      <c r="I3527" s="295" t="s">
        <v>1714</v>
      </c>
      <c r="J3527" s="295" t="s">
        <v>174</v>
      </c>
      <c r="K3527" s="295" t="s">
        <v>1892</v>
      </c>
      <c r="L3527" s="286">
        <v>10</v>
      </c>
      <c r="M3527" s="295" t="s">
        <v>171</v>
      </c>
    </row>
    <row r="3528" spans="1:13" ht="15" customHeight="1" x14ac:dyDescent="0.25">
      <c r="A3528" s="295" t="s">
        <v>6388</v>
      </c>
      <c r="B3528" s="295" t="s">
        <v>6384</v>
      </c>
      <c r="C3528" s="295" t="s">
        <v>11214</v>
      </c>
      <c r="D3528" s="295" t="s">
        <v>6385</v>
      </c>
      <c r="E3528" s="295" t="s">
        <v>4471</v>
      </c>
      <c r="F3528" s="295" t="s">
        <v>6387</v>
      </c>
      <c r="G3528" s="295" t="s">
        <v>168</v>
      </c>
      <c r="H3528" s="295" t="s">
        <v>1632</v>
      </c>
      <c r="I3528" s="295" t="s">
        <v>1714</v>
      </c>
      <c r="J3528" s="295" t="s">
        <v>174</v>
      </c>
      <c r="K3528" s="295" t="s">
        <v>1892</v>
      </c>
      <c r="L3528" s="286">
        <v>5</v>
      </c>
      <c r="M3528" s="295" t="s">
        <v>171</v>
      </c>
    </row>
    <row r="3529" spans="1:13" ht="15" customHeight="1" x14ac:dyDescent="0.25">
      <c r="A3529" s="295" t="s">
        <v>11215</v>
      </c>
      <c r="B3529" s="295" t="s">
        <v>11215</v>
      </c>
      <c r="C3529" s="295" t="s">
        <v>11216</v>
      </c>
      <c r="D3529" s="295" t="s">
        <v>11216</v>
      </c>
      <c r="E3529" s="295" t="s">
        <v>1880</v>
      </c>
      <c r="F3529" s="295" t="s">
        <v>11217</v>
      </c>
      <c r="G3529" s="295" t="s">
        <v>168</v>
      </c>
      <c r="H3529" s="295" t="s">
        <v>1589</v>
      </c>
      <c r="I3529" s="295" t="s">
        <v>1714</v>
      </c>
      <c r="J3529" s="295" t="s">
        <v>174</v>
      </c>
      <c r="K3529" s="295" t="s">
        <v>1892</v>
      </c>
      <c r="L3529" s="286">
        <v>1</v>
      </c>
      <c r="M3529" s="295" t="s">
        <v>171</v>
      </c>
    </row>
    <row r="3530" spans="1:13" ht="15" customHeight="1" x14ac:dyDescent="0.25">
      <c r="A3530" s="295" t="s">
        <v>6392</v>
      </c>
      <c r="B3530" s="295" t="s">
        <v>6389</v>
      </c>
      <c r="C3530" s="295" t="s">
        <v>11218</v>
      </c>
      <c r="D3530" s="295" t="s">
        <v>6390</v>
      </c>
      <c r="E3530" s="295" t="s">
        <v>1606</v>
      </c>
      <c r="F3530" s="295" t="s">
        <v>6391</v>
      </c>
      <c r="G3530" s="295" t="s">
        <v>1676</v>
      </c>
      <c r="H3530" s="295" t="s">
        <v>1632</v>
      </c>
      <c r="I3530" s="295" t="s">
        <v>1714</v>
      </c>
      <c r="J3530" s="295" t="s">
        <v>174</v>
      </c>
      <c r="K3530" s="295" t="s">
        <v>1892</v>
      </c>
      <c r="L3530" s="287">
        <v>5</v>
      </c>
      <c r="M3530" s="295" t="s">
        <v>171</v>
      </c>
    </row>
    <row r="3531" spans="1:13" ht="15" customHeight="1" x14ac:dyDescent="0.25">
      <c r="A3531" s="295" t="s">
        <v>6408</v>
      </c>
      <c r="B3531" s="295" t="s">
        <v>6333</v>
      </c>
      <c r="C3531" s="295" t="s">
        <v>11219</v>
      </c>
      <c r="D3531" s="295" t="s">
        <v>6335</v>
      </c>
      <c r="E3531" s="295" t="s">
        <v>11220</v>
      </c>
      <c r="F3531" s="295" t="s">
        <v>6391</v>
      </c>
      <c r="G3531" s="295" t="s">
        <v>1678</v>
      </c>
      <c r="H3531" s="295" t="s">
        <v>1632</v>
      </c>
      <c r="I3531" s="295" t="s">
        <v>1714</v>
      </c>
      <c r="J3531" s="295" t="s">
        <v>174</v>
      </c>
      <c r="K3531" s="295" t="s">
        <v>1892</v>
      </c>
      <c r="L3531" s="286">
        <v>5</v>
      </c>
      <c r="M3531" s="295" t="s">
        <v>171</v>
      </c>
    </row>
    <row r="3532" spans="1:13" ht="15" customHeight="1" x14ac:dyDescent="0.25">
      <c r="A3532" s="295" t="s">
        <v>6505</v>
      </c>
      <c r="B3532" s="295" t="s">
        <v>6420</v>
      </c>
      <c r="C3532" s="295" t="s">
        <v>11221</v>
      </c>
      <c r="D3532" s="295" t="s">
        <v>6422</v>
      </c>
      <c r="E3532" s="295" t="s">
        <v>11222</v>
      </c>
      <c r="F3532" s="295" t="s">
        <v>6424</v>
      </c>
      <c r="G3532" s="295" t="s">
        <v>1678</v>
      </c>
      <c r="H3532" s="295" t="s">
        <v>1632</v>
      </c>
      <c r="I3532" s="295" t="s">
        <v>1714</v>
      </c>
      <c r="J3532" s="295" t="s">
        <v>174</v>
      </c>
      <c r="K3532" s="295" t="s">
        <v>1892</v>
      </c>
      <c r="L3532" s="286">
        <v>7</v>
      </c>
      <c r="M3532" s="295" t="s">
        <v>171</v>
      </c>
    </row>
    <row r="3533" spans="1:13" ht="15" customHeight="1" x14ac:dyDescent="0.25">
      <c r="A3533" s="295" t="s">
        <v>6404</v>
      </c>
      <c r="B3533" s="295" t="s">
        <v>6399</v>
      </c>
      <c r="C3533" s="295" t="s">
        <v>11223</v>
      </c>
      <c r="D3533" s="295" t="s">
        <v>6400</v>
      </c>
      <c r="E3533" s="295" t="s">
        <v>11222</v>
      </c>
      <c r="F3533" s="295" t="s">
        <v>11224</v>
      </c>
      <c r="G3533" s="295" t="s">
        <v>1678</v>
      </c>
      <c r="H3533" s="295" t="s">
        <v>1632</v>
      </c>
      <c r="I3533" s="295" t="s">
        <v>1714</v>
      </c>
      <c r="J3533" s="295" t="s">
        <v>174</v>
      </c>
      <c r="K3533" s="295" t="s">
        <v>1892</v>
      </c>
      <c r="L3533" s="286">
        <v>7</v>
      </c>
      <c r="M3533" s="295" t="s">
        <v>171</v>
      </c>
    </row>
    <row r="3534" spans="1:13" ht="15" customHeight="1" x14ac:dyDescent="0.25">
      <c r="A3534" s="295" t="s">
        <v>6416</v>
      </c>
      <c r="B3534" s="295" t="s">
        <v>6413</v>
      </c>
      <c r="C3534" s="295" t="s">
        <v>11225</v>
      </c>
      <c r="D3534" s="295" t="s">
        <v>6414</v>
      </c>
      <c r="E3534" s="295" t="s">
        <v>11226</v>
      </c>
      <c r="F3534" s="295" t="s">
        <v>6391</v>
      </c>
      <c r="G3534" s="295" t="s">
        <v>168</v>
      </c>
      <c r="H3534" s="295" t="s">
        <v>1632</v>
      </c>
      <c r="I3534" s="295" t="s">
        <v>1714</v>
      </c>
      <c r="J3534" s="295" t="s">
        <v>174</v>
      </c>
      <c r="K3534" s="295" t="s">
        <v>1892</v>
      </c>
      <c r="L3534" s="286">
        <v>7</v>
      </c>
      <c r="M3534" s="295" t="s">
        <v>171</v>
      </c>
    </row>
    <row r="3535" spans="1:13" ht="15" customHeight="1" x14ac:dyDescent="0.25">
      <c r="A3535" s="295" t="s">
        <v>11227</v>
      </c>
      <c r="B3535" s="295" t="s">
        <v>11227</v>
      </c>
      <c r="C3535" s="295" t="s">
        <v>11228</v>
      </c>
      <c r="D3535" s="295" t="s">
        <v>11228</v>
      </c>
      <c r="E3535" s="295" t="s">
        <v>11229</v>
      </c>
      <c r="F3535" s="295" t="s">
        <v>11230</v>
      </c>
      <c r="G3535" s="295" t="s">
        <v>168</v>
      </c>
      <c r="H3535" s="295" t="s">
        <v>1589</v>
      </c>
      <c r="I3535" s="295" t="s">
        <v>1714</v>
      </c>
      <c r="J3535" s="295" t="s">
        <v>174</v>
      </c>
      <c r="K3535" s="295" t="s">
        <v>1892</v>
      </c>
      <c r="L3535" s="286">
        <v>10</v>
      </c>
      <c r="M3535" s="295" t="s">
        <v>171</v>
      </c>
    </row>
    <row r="3536" spans="1:13" ht="15" customHeight="1" x14ac:dyDescent="0.25">
      <c r="A3536" s="295" t="s">
        <v>11231</v>
      </c>
      <c r="B3536" s="295" t="s">
        <v>11231</v>
      </c>
      <c r="C3536" s="295" t="s">
        <v>11232</v>
      </c>
      <c r="D3536" s="295" t="s">
        <v>11232</v>
      </c>
      <c r="E3536" s="295" t="s">
        <v>11202</v>
      </c>
      <c r="F3536" s="295" t="s">
        <v>11233</v>
      </c>
      <c r="G3536" s="295" t="s">
        <v>168</v>
      </c>
      <c r="H3536" s="295" t="s">
        <v>1589</v>
      </c>
      <c r="I3536" s="295" t="s">
        <v>1714</v>
      </c>
      <c r="J3536" s="295" t="s">
        <v>174</v>
      </c>
      <c r="K3536" s="295" t="s">
        <v>1892</v>
      </c>
      <c r="L3536" s="286">
        <v>1</v>
      </c>
      <c r="M3536" s="295" t="s">
        <v>171</v>
      </c>
    </row>
    <row r="3537" spans="1:13" ht="15" customHeight="1" x14ac:dyDescent="0.25">
      <c r="A3537" s="295" t="s">
        <v>11235</v>
      </c>
      <c r="B3537" s="295" t="s">
        <v>11235</v>
      </c>
      <c r="C3537" s="295" t="s">
        <v>11236</v>
      </c>
      <c r="D3537" s="295" t="s">
        <v>11236</v>
      </c>
      <c r="E3537" s="295" t="s">
        <v>6920</v>
      </c>
      <c r="F3537" s="295" t="s">
        <v>11237</v>
      </c>
      <c r="G3537" s="295" t="s">
        <v>168</v>
      </c>
      <c r="H3537" s="295" t="s">
        <v>1589</v>
      </c>
      <c r="I3537" s="295" t="s">
        <v>1714</v>
      </c>
      <c r="J3537" s="295" t="s">
        <v>174</v>
      </c>
      <c r="K3537" s="295" t="s">
        <v>1892</v>
      </c>
      <c r="L3537" s="286">
        <v>10</v>
      </c>
      <c r="M3537" s="295" t="s">
        <v>171</v>
      </c>
    </row>
    <row r="3538" spans="1:13" ht="15" customHeight="1" x14ac:dyDescent="0.25">
      <c r="A3538" s="295" t="s">
        <v>6438</v>
      </c>
      <c r="B3538" s="295" t="s">
        <v>6434</v>
      </c>
      <c r="C3538" s="295" t="s">
        <v>11238</v>
      </c>
      <c r="D3538" s="295" t="s">
        <v>6435</v>
      </c>
      <c r="E3538" s="295" t="s">
        <v>11239</v>
      </c>
      <c r="F3538" s="295" t="s">
        <v>6437</v>
      </c>
      <c r="G3538" s="295" t="s">
        <v>168</v>
      </c>
      <c r="H3538" s="295" t="s">
        <v>1632</v>
      </c>
      <c r="I3538" s="295" t="s">
        <v>1714</v>
      </c>
      <c r="J3538" s="295" t="s">
        <v>174</v>
      </c>
      <c r="K3538" s="295" t="s">
        <v>1892</v>
      </c>
      <c r="L3538" s="286">
        <v>10</v>
      </c>
      <c r="M3538" s="295" t="s">
        <v>171</v>
      </c>
    </row>
    <row r="3539" spans="1:13" ht="15" customHeight="1" x14ac:dyDescent="0.25">
      <c r="A3539" s="295" t="s">
        <v>6321</v>
      </c>
      <c r="B3539" s="295" t="s">
        <v>565</v>
      </c>
      <c r="C3539" s="295" t="s">
        <v>11240</v>
      </c>
      <c r="D3539" s="295" t="s">
        <v>566</v>
      </c>
      <c r="E3539" s="295" t="s">
        <v>11241</v>
      </c>
      <c r="F3539" s="295" t="s">
        <v>6320</v>
      </c>
      <c r="G3539" s="295" t="s">
        <v>1678</v>
      </c>
      <c r="H3539" s="295" t="s">
        <v>1632</v>
      </c>
      <c r="I3539" s="295" t="s">
        <v>1714</v>
      </c>
      <c r="J3539" s="295" t="s">
        <v>174</v>
      </c>
      <c r="K3539" s="295" t="s">
        <v>1892</v>
      </c>
      <c r="L3539" s="286">
        <v>5</v>
      </c>
      <c r="M3539" s="295" t="s">
        <v>171</v>
      </c>
    </row>
    <row r="3540" spans="1:13" ht="15" customHeight="1" x14ac:dyDescent="0.25">
      <c r="A3540" s="295" t="s">
        <v>11242</v>
      </c>
      <c r="B3540" s="295" t="s">
        <v>565</v>
      </c>
      <c r="C3540" s="295" t="s">
        <v>11243</v>
      </c>
      <c r="D3540" s="295" t="s">
        <v>566</v>
      </c>
      <c r="E3540" s="295" t="s">
        <v>11244</v>
      </c>
      <c r="F3540" s="295" t="s">
        <v>6320</v>
      </c>
      <c r="G3540" s="295" t="s">
        <v>1678</v>
      </c>
      <c r="H3540" s="295" t="s">
        <v>1632</v>
      </c>
      <c r="I3540" s="295" t="s">
        <v>1714</v>
      </c>
      <c r="J3540" s="295" t="s">
        <v>174</v>
      </c>
      <c r="K3540" s="295" t="s">
        <v>1892</v>
      </c>
      <c r="L3540" s="286">
        <v>5</v>
      </c>
      <c r="M3540" s="295" t="s">
        <v>171</v>
      </c>
    </row>
    <row r="3541" spans="1:13" ht="15" customHeight="1" x14ac:dyDescent="0.25">
      <c r="A3541" s="295" t="s">
        <v>6443</v>
      </c>
      <c r="B3541" s="295" t="s">
        <v>6439</v>
      </c>
      <c r="C3541" s="295" t="s">
        <v>11245</v>
      </c>
      <c r="D3541" s="295" t="s">
        <v>6440</v>
      </c>
      <c r="E3541" s="295" t="s">
        <v>1606</v>
      </c>
      <c r="F3541" s="295" t="s">
        <v>6442</v>
      </c>
      <c r="G3541" s="295" t="s">
        <v>168</v>
      </c>
      <c r="H3541" s="295" t="s">
        <v>1632</v>
      </c>
      <c r="I3541" s="295" t="s">
        <v>1714</v>
      </c>
      <c r="J3541" s="295" t="s">
        <v>174</v>
      </c>
      <c r="K3541" s="295" t="s">
        <v>1892</v>
      </c>
      <c r="L3541" s="286">
        <v>6</v>
      </c>
      <c r="M3541" s="295" t="s">
        <v>171</v>
      </c>
    </row>
    <row r="3542" spans="1:13" ht="15" customHeight="1" x14ac:dyDescent="0.25">
      <c r="A3542" s="295" t="s">
        <v>6447</v>
      </c>
      <c r="B3542" s="295" t="s">
        <v>6444</v>
      </c>
      <c r="C3542" s="295" t="s">
        <v>11246</v>
      </c>
      <c r="D3542" s="295" t="s">
        <v>6445</v>
      </c>
      <c r="E3542" s="295" t="s">
        <v>11202</v>
      </c>
      <c r="F3542" s="295" t="s">
        <v>6446</v>
      </c>
      <c r="G3542" s="295" t="s">
        <v>168</v>
      </c>
      <c r="H3542" s="295" t="s">
        <v>1632</v>
      </c>
      <c r="I3542" s="295" t="s">
        <v>1714</v>
      </c>
      <c r="J3542" s="295" t="s">
        <v>174</v>
      </c>
      <c r="K3542" s="295" t="s">
        <v>1892</v>
      </c>
      <c r="L3542" s="286">
        <v>8</v>
      </c>
      <c r="M3542" s="295" t="s">
        <v>171</v>
      </c>
    </row>
    <row r="3543" spans="1:13" ht="15" customHeight="1" x14ac:dyDescent="0.25">
      <c r="A3543" s="295" t="s">
        <v>6454</v>
      </c>
      <c r="B3543" s="295" t="s">
        <v>6450</v>
      </c>
      <c r="C3543" s="295" t="s">
        <v>11247</v>
      </c>
      <c r="D3543" s="295" t="s">
        <v>6451</v>
      </c>
      <c r="E3543" s="295" t="s">
        <v>11248</v>
      </c>
      <c r="F3543" s="295" t="s">
        <v>6453</v>
      </c>
      <c r="G3543" s="295" t="s">
        <v>168</v>
      </c>
      <c r="H3543" s="295" t="s">
        <v>1632</v>
      </c>
      <c r="I3543" s="295" t="s">
        <v>1714</v>
      </c>
      <c r="J3543" s="295" t="s">
        <v>174</v>
      </c>
      <c r="K3543" s="295" t="s">
        <v>1892</v>
      </c>
      <c r="L3543" s="286">
        <v>6</v>
      </c>
      <c r="M3543" s="295" t="s">
        <v>171</v>
      </c>
    </row>
    <row r="3544" spans="1:13" ht="15" customHeight="1" x14ac:dyDescent="0.25">
      <c r="A3544" s="295" t="s">
        <v>11249</v>
      </c>
      <c r="B3544" s="295" t="s">
        <v>5325</v>
      </c>
      <c r="C3544" s="295" t="s">
        <v>11250</v>
      </c>
      <c r="D3544" s="295" t="s">
        <v>5327</v>
      </c>
      <c r="E3544" s="295" t="s">
        <v>2455</v>
      </c>
      <c r="F3544" s="295" t="s">
        <v>5329</v>
      </c>
      <c r="G3544" s="295" t="s">
        <v>168</v>
      </c>
      <c r="H3544" s="295" t="s">
        <v>1632</v>
      </c>
      <c r="I3544" s="295" t="s">
        <v>1714</v>
      </c>
      <c r="J3544" s="295" t="s">
        <v>174</v>
      </c>
      <c r="K3544" s="295" t="s">
        <v>1892</v>
      </c>
      <c r="L3544" s="286">
        <v>7</v>
      </c>
      <c r="M3544" s="295" t="s">
        <v>171</v>
      </c>
    </row>
    <row r="3545" spans="1:13" ht="15" customHeight="1" x14ac:dyDescent="0.25">
      <c r="A3545" s="295" t="s">
        <v>6456</v>
      </c>
      <c r="B3545" s="295" t="s">
        <v>6328</v>
      </c>
      <c r="C3545" s="295" t="s">
        <v>11251</v>
      </c>
      <c r="D3545" s="295" t="s">
        <v>6330</v>
      </c>
      <c r="E3545" s="295" t="s">
        <v>11202</v>
      </c>
      <c r="F3545" s="295" t="s">
        <v>6455</v>
      </c>
      <c r="G3545" s="295" t="s">
        <v>168</v>
      </c>
      <c r="H3545" s="295" t="s">
        <v>1632</v>
      </c>
      <c r="I3545" s="295" t="s">
        <v>1714</v>
      </c>
      <c r="J3545" s="295" t="s">
        <v>174</v>
      </c>
      <c r="K3545" s="295" t="s">
        <v>1892</v>
      </c>
      <c r="L3545" s="286">
        <v>8</v>
      </c>
      <c r="M3545" s="295" t="s">
        <v>171</v>
      </c>
    </row>
    <row r="3546" spans="1:13" ht="15" customHeight="1" x14ac:dyDescent="0.25">
      <c r="A3546" s="295" t="s">
        <v>6409</v>
      </c>
      <c r="B3546" s="295" t="s">
        <v>6333</v>
      </c>
      <c r="C3546" s="295" t="s">
        <v>11252</v>
      </c>
      <c r="D3546" s="295" t="s">
        <v>6335</v>
      </c>
      <c r="E3546" s="295" t="s">
        <v>2280</v>
      </c>
      <c r="F3546" s="295" t="s">
        <v>6391</v>
      </c>
      <c r="G3546" s="295" t="s">
        <v>168</v>
      </c>
      <c r="H3546" s="295" t="s">
        <v>1632</v>
      </c>
      <c r="I3546" s="295" t="s">
        <v>1714</v>
      </c>
      <c r="J3546" s="295" t="s">
        <v>174</v>
      </c>
      <c r="K3546" s="295" t="s">
        <v>1892</v>
      </c>
      <c r="L3546" s="286">
        <v>5</v>
      </c>
      <c r="M3546" s="295" t="s">
        <v>171</v>
      </c>
    </row>
    <row r="3547" spans="1:13" ht="15" customHeight="1" x14ac:dyDescent="0.25">
      <c r="A3547" s="295" t="s">
        <v>6468</v>
      </c>
      <c r="B3547" s="295" t="s">
        <v>6465</v>
      </c>
      <c r="C3547" s="295" t="s">
        <v>11253</v>
      </c>
      <c r="D3547" s="295" t="s">
        <v>6466</v>
      </c>
      <c r="E3547" s="295" t="s">
        <v>2280</v>
      </c>
      <c r="F3547" s="295" t="s">
        <v>6467</v>
      </c>
      <c r="G3547" s="295" t="s">
        <v>168</v>
      </c>
      <c r="H3547" s="295" t="s">
        <v>1632</v>
      </c>
      <c r="I3547" s="295" t="s">
        <v>1714</v>
      </c>
      <c r="J3547" s="295" t="s">
        <v>174</v>
      </c>
      <c r="K3547" s="295" t="s">
        <v>1892</v>
      </c>
      <c r="L3547" s="286">
        <v>5</v>
      </c>
      <c r="M3547" s="295" t="s">
        <v>171</v>
      </c>
    </row>
    <row r="3548" spans="1:13" ht="15" customHeight="1" x14ac:dyDescent="0.25">
      <c r="A3548" s="295" t="s">
        <v>6532</v>
      </c>
      <c r="B3548" s="295" t="s">
        <v>6491</v>
      </c>
      <c r="C3548" s="295" t="s">
        <v>11254</v>
      </c>
      <c r="D3548" s="295" t="s">
        <v>6493</v>
      </c>
      <c r="E3548" s="295" t="s">
        <v>11255</v>
      </c>
      <c r="F3548" s="295" t="s">
        <v>6495</v>
      </c>
      <c r="G3548" s="295" t="s">
        <v>168</v>
      </c>
      <c r="H3548" s="295" t="s">
        <v>1632</v>
      </c>
      <c r="I3548" s="295" t="s">
        <v>1714</v>
      </c>
      <c r="J3548" s="295" t="s">
        <v>174</v>
      </c>
      <c r="K3548" s="295" t="s">
        <v>1892</v>
      </c>
      <c r="L3548" s="286">
        <v>8</v>
      </c>
      <c r="M3548" s="295" t="s">
        <v>171</v>
      </c>
    </row>
    <row r="3549" spans="1:13" ht="15" customHeight="1" x14ac:dyDescent="0.25">
      <c r="A3549" s="295" t="s">
        <v>11256</v>
      </c>
      <c r="B3549" s="295" t="s">
        <v>11256</v>
      </c>
      <c r="C3549" s="295" t="s">
        <v>11257</v>
      </c>
      <c r="D3549" s="295" t="s">
        <v>11257</v>
      </c>
      <c r="E3549" s="295" t="s">
        <v>1606</v>
      </c>
      <c r="F3549" s="295" t="s">
        <v>11258</v>
      </c>
      <c r="G3549" s="295" t="s">
        <v>168</v>
      </c>
      <c r="H3549" s="295" t="s">
        <v>1589</v>
      </c>
      <c r="I3549" s="295" t="s">
        <v>1714</v>
      </c>
      <c r="J3549" s="295" t="s">
        <v>174</v>
      </c>
      <c r="K3549" s="295" t="s">
        <v>1892</v>
      </c>
      <c r="L3549" s="286">
        <v>0</v>
      </c>
      <c r="M3549" s="295" t="s">
        <v>16372</v>
      </c>
    </row>
    <row r="3550" spans="1:13" ht="15" customHeight="1" x14ac:dyDescent="0.25">
      <c r="A3550" s="295" t="s">
        <v>6475</v>
      </c>
      <c r="B3550" s="295" t="s">
        <v>6471</v>
      </c>
      <c r="C3550" s="295" t="s">
        <v>11259</v>
      </c>
      <c r="D3550" s="295" t="s">
        <v>6472</v>
      </c>
      <c r="E3550" s="295" t="s">
        <v>1899</v>
      </c>
      <c r="F3550" s="295" t="s">
        <v>6474</v>
      </c>
      <c r="G3550" s="295" t="s">
        <v>1676</v>
      </c>
      <c r="H3550" s="295" t="s">
        <v>1632</v>
      </c>
      <c r="I3550" s="295" t="s">
        <v>1714</v>
      </c>
      <c r="J3550" s="295" t="s">
        <v>174</v>
      </c>
      <c r="K3550" s="295" t="s">
        <v>1892</v>
      </c>
      <c r="L3550" s="287">
        <v>5</v>
      </c>
      <c r="M3550" s="295" t="s">
        <v>171</v>
      </c>
    </row>
    <row r="3551" spans="1:13" ht="15" customHeight="1" x14ac:dyDescent="0.25">
      <c r="A3551" s="295" t="s">
        <v>6478</v>
      </c>
      <c r="B3551" s="295" t="s">
        <v>6476</v>
      </c>
      <c r="C3551" s="295" t="s">
        <v>11260</v>
      </c>
      <c r="D3551" s="295" t="s">
        <v>6477</v>
      </c>
      <c r="E3551" s="295" t="s">
        <v>1899</v>
      </c>
      <c r="F3551" s="295" t="s">
        <v>11261</v>
      </c>
      <c r="G3551" s="295" t="s">
        <v>1678</v>
      </c>
      <c r="H3551" s="295" t="s">
        <v>1632</v>
      </c>
      <c r="I3551" s="295" t="s">
        <v>1714</v>
      </c>
      <c r="J3551" s="295" t="s">
        <v>174</v>
      </c>
      <c r="K3551" s="295" t="s">
        <v>1892</v>
      </c>
      <c r="L3551" s="286">
        <v>5</v>
      </c>
      <c r="M3551" s="295" t="s">
        <v>171</v>
      </c>
    </row>
    <row r="3552" spans="1:13" ht="15" customHeight="1" x14ac:dyDescent="0.25">
      <c r="A3552" s="295" t="s">
        <v>6483</v>
      </c>
      <c r="B3552" s="295" t="s">
        <v>6479</v>
      </c>
      <c r="C3552" s="295" t="s">
        <v>11262</v>
      </c>
      <c r="D3552" s="295" t="s">
        <v>6480</v>
      </c>
      <c r="E3552" s="295" t="s">
        <v>11263</v>
      </c>
      <c r="F3552" s="295" t="s">
        <v>11264</v>
      </c>
      <c r="G3552" s="295" t="s">
        <v>1678</v>
      </c>
      <c r="H3552" s="295" t="s">
        <v>1632</v>
      </c>
      <c r="I3552" s="295" t="s">
        <v>1714</v>
      </c>
      <c r="J3552" s="295" t="s">
        <v>174</v>
      </c>
      <c r="K3552" s="295" t="s">
        <v>1892</v>
      </c>
      <c r="L3552" s="286">
        <v>4</v>
      </c>
      <c r="M3552" s="295" t="s">
        <v>171</v>
      </c>
    </row>
    <row r="3553" spans="1:13" ht="15" customHeight="1" x14ac:dyDescent="0.25">
      <c r="A3553" s="295" t="s">
        <v>11265</v>
      </c>
      <c r="B3553" s="295" t="s">
        <v>11265</v>
      </c>
      <c r="C3553" s="295" t="s">
        <v>11266</v>
      </c>
      <c r="D3553" s="295" t="s">
        <v>11266</v>
      </c>
      <c r="E3553" s="295" t="s">
        <v>11267</v>
      </c>
      <c r="F3553" s="295" t="s">
        <v>11268</v>
      </c>
      <c r="G3553" s="295" t="s">
        <v>168</v>
      </c>
      <c r="H3553" s="295" t="s">
        <v>1589</v>
      </c>
      <c r="I3553" s="295" t="s">
        <v>1714</v>
      </c>
      <c r="J3553" s="295" t="s">
        <v>174</v>
      </c>
      <c r="K3553" s="295" t="s">
        <v>1892</v>
      </c>
      <c r="L3553" s="286">
        <v>2</v>
      </c>
      <c r="M3553" s="295" t="s">
        <v>171</v>
      </c>
    </row>
    <row r="3554" spans="1:13" ht="15" customHeight="1" x14ac:dyDescent="0.25">
      <c r="A3554" s="295" t="s">
        <v>11234</v>
      </c>
      <c r="B3554" s="295" t="s">
        <v>11231</v>
      </c>
      <c r="C3554" s="295" t="s">
        <v>11270</v>
      </c>
      <c r="D3554" s="295" t="s">
        <v>11232</v>
      </c>
      <c r="E3554" s="295" t="s">
        <v>11271</v>
      </c>
      <c r="F3554" s="295" t="s">
        <v>11233</v>
      </c>
      <c r="G3554" s="295" t="s">
        <v>1738</v>
      </c>
      <c r="H3554" s="295" t="s">
        <v>1632</v>
      </c>
      <c r="I3554" s="295" t="s">
        <v>1714</v>
      </c>
      <c r="J3554" s="295" t="s">
        <v>174</v>
      </c>
      <c r="K3554" s="295" t="s">
        <v>1892</v>
      </c>
      <c r="L3554" s="287">
        <v>1</v>
      </c>
      <c r="M3554" s="295" t="s">
        <v>171</v>
      </c>
    </row>
    <row r="3555" spans="1:13" ht="15" customHeight="1" x14ac:dyDescent="0.25">
      <c r="A3555" s="295" t="s">
        <v>6533</v>
      </c>
      <c r="B3555" s="295" t="s">
        <v>6491</v>
      </c>
      <c r="C3555" s="295" t="s">
        <v>11272</v>
      </c>
      <c r="D3555" s="295" t="s">
        <v>6493</v>
      </c>
      <c r="E3555" s="295" t="s">
        <v>1899</v>
      </c>
      <c r="F3555" s="295" t="s">
        <v>6495</v>
      </c>
      <c r="G3555" s="295" t="s">
        <v>168</v>
      </c>
      <c r="H3555" s="295" t="s">
        <v>1632</v>
      </c>
      <c r="I3555" s="295" t="s">
        <v>1714</v>
      </c>
      <c r="J3555" s="295" t="s">
        <v>174</v>
      </c>
      <c r="K3555" s="295" t="s">
        <v>1892</v>
      </c>
      <c r="L3555" s="286">
        <v>8</v>
      </c>
      <c r="M3555" s="295" t="s">
        <v>171</v>
      </c>
    </row>
    <row r="3556" spans="1:13" ht="15" customHeight="1" x14ac:dyDescent="0.25">
      <c r="A3556" s="295" t="s">
        <v>6504</v>
      </c>
      <c r="B3556" s="295" t="s">
        <v>6500</v>
      </c>
      <c r="C3556" s="295" t="s">
        <v>11273</v>
      </c>
      <c r="D3556" s="295" t="s">
        <v>6501</v>
      </c>
      <c r="E3556" s="295" t="s">
        <v>2378</v>
      </c>
      <c r="F3556" s="295" t="s">
        <v>6503</v>
      </c>
      <c r="G3556" s="295" t="s">
        <v>168</v>
      </c>
      <c r="H3556" s="295" t="s">
        <v>1632</v>
      </c>
      <c r="I3556" s="295" t="s">
        <v>1714</v>
      </c>
      <c r="J3556" s="295" t="s">
        <v>174</v>
      </c>
      <c r="K3556" s="295" t="s">
        <v>1892</v>
      </c>
      <c r="L3556" s="286">
        <v>8</v>
      </c>
      <c r="M3556" s="295" t="s">
        <v>171</v>
      </c>
    </row>
    <row r="3557" spans="1:13" ht="15" customHeight="1" x14ac:dyDescent="0.25">
      <c r="A3557" s="295" t="s">
        <v>5331</v>
      </c>
      <c r="B3557" s="295" t="s">
        <v>5331</v>
      </c>
      <c r="C3557" s="295" t="s">
        <v>5333</v>
      </c>
      <c r="D3557" s="295" t="s">
        <v>5333</v>
      </c>
      <c r="E3557" s="295" t="s">
        <v>11274</v>
      </c>
      <c r="F3557" s="295" t="s">
        <v>5329</v>
      </c>
      <c r="G3557" s="295" t="s">
        <v>1676</v>
      </c>
      <c r="H3557" s="295" t="s">
        <v>1589</v>
      </c>
      <c r="I3557" s="295" t="s">
        <v>1714</v>
      </c>
      <c r="J3557" s="295" t="s">
        <v>174</v>
      </c>
      <c r="K3557" s="295" t="s">
        <v>1892</v>
      </c>
      <c r="L3557" s="287">
        <v>4</v>
      </c>
      <c r="M3557" s="295" t="s">
        <v>171</v>
      </c>
    </row>
    <row r="3558" spans="1:13" ht="15" customHeight="1" x14ac:dyDescent="0.25">
      <c r="A3558" s="295" t="s">
        <v>11275</v>
      </c>
      <c r="B3558" s="295" t="s">
        <v>11275</v>
      </c>
      <c r="C3558" s="295" t="s">
        <v>11276</v>
      </c>
      <c r="D3558" s="295" t="s">
        <v>11276</v>
      </c>
      <c r="E3558" s="295" t="s">
        <v>11277</v>
      </c>
      <c r="F3558" s="295" t="s">
        <v>11278</v>
      </c>
      <c r="G3558" s="295" t="s">
        <v>1678</v>
      </c>
      <c r="H3558" s="295" t="s">
        <v>1589</v>
      </c>
      <c r="I3558" s="295" t="s">
        <v>1714</v>
      </c>
      <c r="J3558" s="295" t="s">
        <v>174</v>
      </c>
      <c r="K3558" s="295" t="s">
        <v>1892</v>
      </c>
      <c r="L3558" s="286">
        <v>4</v>
      </c>
      <c r="M3558" s="295" t="s">
        <v>171</v>
      </c>
    </row>
    <row r="3559" spans="1:13" ht="15" customHeight="1" x14ac:dyDescent="0.25">
      <c r="A3559" s="295" t="s">
        <v>5336</v>
      </c>
      <c r="B3559" s="295" t="s">
        <v>5336</v>
      </c>
      <c r="C3559" s="295" t="s">
        <v>5337</v>
      </c>
      <c r="D3559" s="295" t="s">
        <v>5337</v>
      </c>
      <c r="E3559" s="295" t="s">
        <v>11279</v>
      </c>
      <c r="F3559" s="295" t="s">
        <v>5329</v>
      </c>
      <c r="G3559" s="295" t="s">
        <v>1678</v>
      </c>
      <c r="H3559" s="295" t="s">
        <v>1589</v>
      </c>
      <c r="I3559" s="295" t="s">
        <v>1714</v>
      </c>
      <c r="J3559" s="295" t="s">
        <v>174</v>
      </c>
      <c r="K3559" s="295" t="s">
        <v>1892</v>
      </c>
      <c r="L3559" s="286">
        <v>5</v>
      </c>
      <c r="M3559" s="295" t="s">
        <v>171</v>
      </c>
    </row>
    <row r="3560" spans="1:13" ht="15" customHeight="1" x14ac:dyDescent="0.25">
      <c r="A3560" s="295" t="s">
        <v>5325</v>
      </c>
      <c r="B3560" s="295" t="s">
        <v>5325</v>
      </c>
      <c r="C3560" s="295" t="s">
        <v>5327</v>
      </c>
      <c r="D3560" s="295" t="s">
        <v>5327</v>
      </c>
      <c r="E3560" s="295" t="s">
        <v>11281</v>
      </c>
      <c r="F3560" s="295" t="s">
        <v>5329</v>
      </c>
      <c r="G3560" s="295" t="s">
        <v>1678</v>
      </c>
      <c r="H3560" s="295" t="s">
        <v>1589</v>
      </c>
      <c r="I3560" s="295" t="s">
        <v>1714</v>
      </c>
      <c r="J3560" s="295" t="s">
        <v>174</v>
      </c>
      <c r="K3560" s="295" t="s">
        <v>1892</v>
      </c>
      <c r="L3560" s="286">
        <v>7</v>
      </c>
      <c r="M3560" s="295" t="s">
        <v>171</v>
      </c>
    </row>
    <row r="3561" spans="1:13" ht="15" customHeight="1" x14ac:dyDescent="0.25">
      <c r="A3561" s="295" t="s">
        <v>11282</v>
      </c>
      <c r="B3561" s="295" t="s">
        <v>11282</v>
      </c>
      <c r="C3561" s="295" t="s">
        <v>11283</v>
      </c>
      <c r="D3561" s="295" t="s">
        <v>11283</v>
      </c>
      <c r="E3561" s="295" t="s">
        <v>11274</v>
      </c>
      <c r="F3561" s="295" t="s">
        <v>5329</v>
      </c>
      <c r="G3561" s="295" t="s">
        <v>1678</v>
      </c>
      <c r="H3561" s="295" t="s">
        <v>1589</v>
      </c>
      <c r="I3561" s="295" t="s">
        <v>1714</v>
      </c>
      <c r="J3561" s="295" t="s">
        <v>174</v>
      </c>
      <c r="K3561" s="295" t="s">
        <v>1892</v>
      </c>
      <c r="L3561" s="286">
        <v>4</v>
      </c>
      <c r="M3561" s="295" t="s">
        <v>171</v>
      </c>
    </row>
    <row r="3562" spans="1:13" ht="15" customHeight="1" x14ac:dyDescent="0.25">
      <c r="A3562" s="295" t="s">
        <v>6517</v>
      </c>
      <c r="B3562" s="295" t="s">
        <v>6514</v>
      </c>
      <c r="C3562" s="295" t="s">
        <v>11284</v>
      </c>
      <c r="D3562" s="295" t="s">
        <v>6515</v>
      </c>
      <c r="E3562" s="295" t="s">
        <v>3089</v>
      </c>
      <c r="F3562" s="295" t="s">
        <v>11285</v>
      </c>
      <c r="G3562" s="295" t="s">
        <v>1676</v>
      </c>
      <c r="H3562" s="295" t="s">
        <v>1632</v>
      </c>
      <c r="I3562" s="295" t="s">
        <v>1714</v>
      </c>
      <c r="J3562" s="295" t="s">
        <v>174</v>
      </c>
      <c r="K3562" s="295" t="s">
        <v>1892</v>
      </c>
      <c r="L3562" s="286">
        <v>8</v>
      </c>
      <c r="M3562" s="295" t="s">
        <v>171</v>
      </c>
    </row>
    <row r="3563" spans="1:13" ht="15" customHeight="1" x14ac:dyDescent="0.25">
      <c r="A3563" s="295" t="s">
        <v>6383</v>
      </c>
      <c r="B3563" s="295" t="s">
        <v>6378</v>
      </c>
      <c r="C3563" s="295" t="s">
        <v>11286</v>
      </c>
      <c r="D3563" s="295" t="s">
        <v>6379</v>
      </c>
      <c r="E3563" s="295" t="s">
        <v>11244</v>
      </c>
      <c r="F3563" s="295" t="s">
        <v>6381</v>
      </c>
      <c r="G3563" s="295" t="s">
        <v>1678</v>
      </c>
      <c r="H3563" s="295" t="s">
        <v>1632</v>
      </c>
      <c r="I3563" s="295" t="s">
        <v>1714</v>
      </c>
      <c r="J3563" s="295" t="s">
        <v>174</v>
      </c>
      <c r="K3563" s="295" t="s">
        <v>1892</v>
      </c>
      <c r="L3563" s="286">
        <v>10</v>
      </c>
      <c r="M3563" s="295" t="s">
        <v>171</v>
      </c>
    </row>
    <row r="3564" spans="1:13" ht="15" customHeight="1" x14ac:dyDescent="0.25">
      <c r="A3564" s="297" t="s">
        <v>6518</v>
      </c>
      <c r="B3564" s="295" t="s">
        <v>6514</v>
      </c>
      <c r="C3564" s="295" t="s">
        <v>11287</v>
      </c>
      <c r="D3564" s="295" t="s">
        <v>6515</v>
      </c>
      <c r="E3564" s="295" t="s">
        <v>3089</v>
      </c>
      <c r="F3564" s="295" t="s">
        <v>6516</v>
      </c>
      <c r="G3564" s="295" t="s">
        <v>1678</v>
      </c>
      <c r="H3564" s="295" t="s">
        <v>1632</v>
      </c>
      <c r="I3564" s="295" t="s">
        <v>1714</v>
      </c>
      <c r="J3564" s="295" t="s">
        <v>174</v>
      </c>
      <c r="K3564" s="295" t="s">
        <v>1892</v>
      </c>
      <c r="L3564" s="286">
        <v>8</v>
      </c>
      <c r="M3564" s="295" t="s">
        <v>171</v>
      </c>
    </row>
    <row r="3565" spans="1:13" ht="15" customHeight="1" x14ac:dyDescent="0.25">
      <c r="A3565" s="295" t="s">
        <v>6523</v>
      </c>
      <c r="B3565" s="295" t="s">
        <v>6519</v>
      </c>
      <c r="C3565" s="295" t="s">
        <v>11288</v>
      </c>
      <c r="D3565" s="295" t="s">
        <v>6520</v>
      </c>
      <c r="E3565" s="295" t="s">
        <v>1696</v>
      </c>
      <c r="F3565" s="295" t="s">
        <v>6522</v>
      </c>
      <c r="G3565" s="295" t="s">
        <v>168</v>
      </c>
      <c r="H3565" s="295" t="s">
        <v>1632</v>
      </c>
      <c r="I3565" s="295" t="s">
        <v>1714</v>
      </c>
      <c r="J3565" s="295" t="s">
        <v>174</v>
      </c>
      <c r="K3565" s="295" t="s">
        <v>1892</v>
      </c>
      <c r="L3565" s="286">
        <v>3</v>
      </c>
      <c r="M3565" s="295" t="s">
        <v>171</v>
      </c>
    </row>
    <row r="3566" spans="1:13" ht="15" customHeight="1" x14ac:dyDescent="0.25">
      <c r="A3566" s="295" t="s">
        <v>11289</v>
      </c>
      <c r="B3566" s="295" t="s">
        <v>11289</v>
      </c>
      <c r="C3566" s="295" t="s">
        <v>11290</v>
      </c>
      <c r="D3566" s="295" t="s">
        <v>11290</v>
      </c>
      <c r="E3566" s="295" t="s">
        <v>1606</v>
      </c>
      <c r="F3566" s="295" t="s">
        <v>11291</v>
      </c>
      <c r="G3566" s="295" t="s">
        <v>1594</v>
      </c>
      <c r="H3566" s="295" t="s">
        <v>1589</v>
      </c>
      <c r="I3566" s="295" t="s">
        <v>1714</v>
      </c>
      <c r="J3566" s="295" t="s">
        <v>174</v>
      </c>
      <c r="L3566" s="286">
        <v>6</v>
      </c>
      <c r="M3566" s="295" t="s">
        <v>171</v>
      </c>
    </row>
    <row r="3567" spans="1:13" ht="15" customHeight="1" x14ac:dyDescent="0.25">
      <c r="A3567" s="295" t="s">
        <v>6536</v>
      </c>
      <c r="B3567" s="295" t="s">
        <v>6534</v>
      </c>
      <c r="C3567" s="295" t="s">
        <v>11292</v>
      </c>
      <c r="D3567" s="295" t="s">
        <v>6535</v>
      </c>
      <c r="E3567" s="295" t="s">
        <v>3089</v>
      </c>
      <c r="F3567" s="295" t="s">
        <v>6495</v>
      </c>
      <c r="G3567" s="295" t="s">
        <v>168</v>
      </c>
      <c r="H3567" s="295" t="s">
        <v>1632</v>
      </c>
      <c r="I3567" s="295" t="s">
        <v>1714</v>
      </c>
      <c r="J3567" s="295" t="s">
        <v>174</v>
      </c>
      <c r="K3567" s="295" t="s">
        <v>1892</v>
      </c>
      <c r="L3567" s="286">
        <v>5</v>
      </c>
      <c r="M3567" s="295" t="s">
        <v>171</v>
      </c>
    </row>
    <row r="3568" spans="1:13" ht="15" customHeight="1" x14ac:dyDescent="0.25">
      <c r="A3568" s="295" t="s">
        <v>6541</v>
      </c>
      <c r="B3568" s="295" t="s">
        <v>6537</v>
      </c>
      <c r="C3568" s="295" t="s">
        <v>11293</v>
      </c>
      <c r="D3568" s="295" t="s">
        <v>6538</v>
      </c>
      <c r="E3568" s="295" t="s">
        <v>1899</v>
      </c>
      <c r="F3568" s="295" t="s">
        <v>11294</v>
      </c>
      <c r="G3568" s="295" t="s">
        <v>168</v>
      </c>
      <c r="H3568" s="295" t="s">
        <v>1632</v>
      </c>
      <c r="I3568" s="295" t="s">
        <v>1714</v>
      </c>
      <c r="J3568" s="295" t="s">
        <v>174</v>
      </c>
      <c r="K3568" s="295" t="s">
        <v>1892</v>
      </c>
      <c r="L3568" s="286">
        <v>8</v>
      </c>
      <c r="M3568" s="295" t="s">
        <v>171</v>
      </c>
    </row>
    <row r="3569" spans="1:13" ht="15" customHeight="1" x14ac:dyDescent="0.25">
      <c r="A3569" s="295" t="s">
        <v>11280</v>
      </c>
      <c r="B3569" s="295" t="s">
        <v>5336</v>
      </c>
      <c r="C3569" s="295" t="s">
        <v>11295</v>
      </c>
      <c r="D3569" s="295" t="s">
        <v>5337</v>
      </c>
      <c r="E3569" s="295" t="s">
        <v>11202</v>
      </c>
      <c r="F3569" s="295" t="s">
        <v>5329</v>
      </c>
      <c r="G3569" s="295" t="s">
        <v>168</v>
      </c>
      <c r="H3569" s="295" t="s">
        <v>1632</v>
      </c>
      <c r="I3569" s="295" t="s">
        <v>1714</v>
      </c>
      <c r="J3569" s="295" t="s">
        <v>174</v>
      </c>
      <c r="K3569" s="295" t="s">
        <v>1892</v>
      </c>
      <c r="L3569" s="286">
        <v>5</v>
      </c>
      <c r="M3569" s="295" t="s">
        <v>171</v>
      </c>
    </row>
    <row r="3570" spans="1:13" ht="15" customHeight="1" x14ac:dyDescent="0.25">
      <c r="A3570" s="295" t="s">
        <v>6431</v>
      </c>
      <c r="B3570" s="295" t="s">
        <v>6425</v>
      </c>
      <c r="C3570" s="295" t="s">
        <v>11296</v>
      </c>
      <c r="D3570" s="295" t="s">
        <v>6426</v>
      </c>
      <c r="E3570" s="295" t="s">
        <v>4471</v>
      </c>
      <c r="F3570" s="295" t="s">
        <v>6428</v>
      </c>
      <c r="G3570" s="295" t="s">
        <v>168</v>
      </c>
      <c r="H3570" s="295" t="s">
        <v>1632</v>
      </c>
      <c r="I3570" s="295" t="s">
        <v>1714</v>
      </c>
      <c r="J3570" s="295" t="s">
        <v>174</v>
      </c>
      <c r="K3570" s="295" t="s">
        <v>1892</v>
      </c>
      <c r="L3570" s="286">
        <v>7</v>
      </c>
      <c r="M3570" s="295" t="s">
        <v>171</v>
      </c>
    </row>
    <row r="3571" spans="1:13" ht="15" customHeight="1" x14ac:dyDescent="0.25">
      <c r="A3571" s="295" t="s">
        <v>11269</v>
      </c>
      <c r="B3571" s="295" t="s">
        <v>11265</v>
      </c>
      <c r="C3571" s="295" t="s">
        <v>11297</v>
      </c>
      <c r="D3571" s="295" t="s">
        <v>11266</v>
      </c>
      <c r="E3571" s="295" t="s">
        <v>2378</v>
      </c>
      <c r="F3571" s="295" t="s">
        <v>11268</v>
      </c>
      <c r="G3571" s="295" t="s">
        <v>168</v>
      </c>
      <c r="H3571" s="295" t="s">
        <v>1632</v>
      </c>
      <c r="I3571" s="295" t="s">
        <v>1714</v>
      </c>
      <c r="J3571" s="295" t="s">
        <v>174</v>
      </c>
      <c r="K3571" s="295" t="s">
        <v>1892</v>
      </c>
      <c r="L3571" s="287">
        <v>2</v>
      </c>
      <c r="M3571" s="295" t="s">
        <v>171</v>
      </c>
    </row>
    <row r="3572" spans="1:13" ht="15" customHeight="1" x14ac:dyDescent="0.25">
      <c r="A3572" s="295" t="s">
        <v>11298</v>
      </c>
      <c r="B3572" s="295" t="s">
        <v>11298</v>
      </c>
      <c r="C3572" s="295" t="s">
        <v>11299</v>
      </c>
      <c r="D3572" s="295" t="s">
        <v>11299</v>
      </c>
      <c r="E3572" s="295" t="s">
        <v>4471</v>
      </c>
      <c r="F3572" s="295" t="s">
        <v>11300</v>
      </c>
      <c r="G3572" s="295" t="s">
        <v>168</v>
      </c>
      <c r="H3572" s="295" t="s">
        <v>1589</v>
      </c>
      <c r="I3572" s="295" t="s">
        <v>1714</v>
      </c>
      <c r="J3572" s="295" t="s">
        <v>174</v>
      </c>
      <c r="K3572" s="295" t="s">
        <v>1892</v>
      </c>
      <c r="L3572" s="286">
        <v>6</v>
      </c>
      <c r="M3572" s="295" t="s">
        <v>171</v>
      </c>
    </row>
    <row r="3573" spans="1:13" ht="15" customHeight="1" x14ac:dyDescent="0.25">
      <c r="A3573" s="295" t="s">
        <v>6549</v>
      </c>
      <c r="B3573" s="295" t="s">
        <v>6547</v>
      </c>
      <c r="C3573" s="295" t="s">
        <v>11301</v>
      </c>
      <c r="D3573" s="295" t="s">
        <v>6548</v>
      </c>
      <c r="E3573" s="295" t="s">
        <v>11202</v>
      </c>
      <c r="F3573" s="295" t="s">
        <v>6546</v>
      </c>
      <c r="G3573" s="295" t="s">
        <v>168</v>
      </c>
      <c r="H3573" s="295" t="s">
        <v>1632</v>
      </c>
      <c r="I3573" s="295" t="s">
        <v>1714</v>
      </c>
      <c r="J3573" s="295" t="s">
        <v>174</v>
      </c>
      <c r="K3573" s="295" t="s">
        <v>1892</v>
      </c>
      <c r="L3573" s="286">
        <v>6</v>
      </c>
      <c r="M3573" s="295" t="s">
        <v>171</v>
      </c>
    </row>
    <row r="3574" spans="1:13" ht="15" customHeight="1" x14ac:dyDescent="0.25">
      <c r="A3574" s="295" t="s">
        <v>11302</v>
      </c>
      <c r="B3574" s="295" t="s">
        <v>11302</v>
      </c>
      <c r="C3574" s="295" t="s">
        <v>11303</v>
      </c>
      <c r="D3574" s="295" t="s">
        <v>11303</v>
      </c>
      <c r="E3574" s="295" t="s">
        <v>1606</v>
      </c>
      <c r="F3574" s="295" t="s">
        <v>11304</v>
      </c>
      <c r="G3574" s="295" t="s">
        <v>168</v>
      </c>
      <c r="H3574" s="295" t="s">
        <v>1589</v>
      </c>
      <c r="I3574" s="295" t="s">
        <v>1714</v>
      </c>
      <c r="J3574" s="295" t="s">
        <v>174</v>
      </c>
      <c r="K3574" s="295" t="s">
        <v>1892</v>
      </c>
      <c r="L3574" s="286">
        <v>2</v>
      </c>
      <c r="M3574" s="295" t="s">
        <v>171</v>
      </c>
    </row>
    <row r="3575" spans="1:13" ht="15" customHeight="1" x14ac:dyDescent="0.25">
      <c r="A3575" s="295" t="s">
        <v>6553</v>
      </c>
      <c r="B3575" s="295" t="s">
        <v>6550</v>
      </c>
      <c r="C3575" s="295" t="s">
        <v>11305</v>
      </c>
      <c r="D3575" s="295" t="s">
        <v>6551</v>
      </c>
      <c r="E3575" s="295" t="s">
        <v>11209</v>
      </c>
      <c r="F3575" s="295" t="s">
        <v>11306</v>
      </c>
      <c r="G3575" s="295" t="s">
        <v>168</v>
      </c>
      <c r="H3575" s="295" t="s">
        <v>1632</v>
      </c>
      <c r="I3575" s="295" t="s">
        <v>1714</v>
      </c>
      <c r="J3575" s="295" t="s">
        <v>174</v>
      </c>
      <c r="K3575" s="295" t="s">
        <v>1892</v>
      </c>
      <c r="L3575" s="286">
        <v>8</v>
      </c>
      <c r="M3575" s="295" t="s">
        <v>171</v>
      </c>
    </row>
    <row r="3576" spans="1:13" ht="15" customHeight="1" x14ac:dyDescent="0.25">
      <c r="A3576" s="295" t="s">
        <v>6558</v>
      </c>
      <c r="B3576" s="295" t="s">
        <v>6554</v>
      </c>
      <c r="C3576" s="295" t="s">
        <v>11307</v>
      </c>
      <c r="D3576" s="295" t="s">
        <v>6555</v>
      </c>
      <c r="E3576" s="295" t="s">
        <v>2164</v>
      </c>
      <c r="F3576" s="295" t="s">
        <v>11308</v>
      </c>
      <c r="G3576" s="295" t="s">
        <v>168</v>
      </c>
      <c r="H3576" s="295" t="s">
        <v>1632</v>
      </c>
      <c r="I3576" s="295" t="s">
        <v>1714</v>
      </c>
      <c r="J3576" s="295" t="s">
        <v>174</v>
      </c>
      <c r="K3576" s="295" t="s">
        <v>1892</v>
      </c>
      <c r="L3576" s="286">
        <v>7</v>
      </c>
      <c r="M3576" s="295" t="s">
        <v>171</v>
      </c>
    </row>
    <row r="3577" spans="1:13" ht="15" customHeight="1" x14ac:dyDescent="0.25">
      <c r="A3577" s="295" t="s">
        <v>6405</v>
      </c>
      <c r="B3577" s="295" t="s">
        <v>6399</v>
      </c>
      <c r="C3577" s="295" t="s">
        <v>11309</v>
      </c>
      <c r="D3577" s="295" t="s">
        <v>6400</v>
      </c>
      <c r="E3577" s="295" t="s">
        <v>11310</v>
      </c>
      <c r="F3577" s="295" t="s">
        <v>11224</v>
      </c>
      <c r="G3577" s="295" t="s">
        <v>168</v>
      </c>
      <c r="H3577" s="295" t="s">
        <v>1632</v>
      </c>
      <c r="I3577" s="295" t="s">
        <v>1714</v>
      </c>
      <c r="J3577" s="295" t="s">
        <v>174</v>
      </c>
      <c r="K3577" s="295" t="s">
        <v>1892</v>
      </c>
      <c r="L3577" s="286">
        <v>7</v>
      </c>
      <c r="M3577" s="295" t="s">
        <v>171</v>
      </c>
    </row>
    <row r="3578" spans="1:13" ht="15" customHeight="1" x14ac:dyDescent="0.25">
      <c r="A3578" s="295" t="s">
        <v>11311</v>
      </c>
      <c r="B3578" s="295" t="s">
        <v>11311</v>
      </c>
      <c r="C3578" s="295" t="s">
        <v>11312</v>
      </c>
      <c r="D3578" s="295" t="s">
        <v>11312</v>
      </c>
      <c r="E3578" s="295" t="s">
        <v>1606</v>
      </c>
      <c r="F3578" s="295" t="s">
        <v>11313</v>
      </c>
      <c r="G3578" s="295" t="s">
        <v>168</v>
      </c>
      <c r="H3578" s="295" t="s">
        <v>1589</v>
      </c>
      <c r="I3578" s="295" t="s">
        <v>1598</v>
      </c>
      <c r="J3578" s="295" t="s">
        <v>509</v>
      </c>
      <c r="K3578" s="295" t="s">
        <v>1603</v>
      </c>
      <c r="L3578" s="286">
        <v>0</v>
      </c>
      <c r="M3578" s="295" t="s">
        <v>16372</v>
      </c>
    </row>
    <row r="3579" spans="1:13" ht="15" customHeight="1" x14ac:dyDescent="0.25">
      <c r="A3579" s="295" t="s">
        <v>11314</v>
      </c>
      <c r="B3579" s="295" t="s">
        <v>11314</v>
      </c>
      <c r="C3579" s="295" t="s">
        <v>11315</v>
      </c>
      <c r="D3579" s="295" t="s">
        <v>11315</v>
      </c>
      <c r="E3579" s="295" t="s">
        <v>1606</v>
      </c>
      <c r="F3579" s="295" t="s">
        <v>11316</v>
      </c>
      <c r="G3579" s="295" t="s">
        <v>168</v>
      </c>
      <c r="H3579" s="295" t="s">
        <v>1589</v>
      </c>
      <c r="I3579" s="295" t="s">
        <v>1598</v>
      </c>
      <c r="J3579" s="295" t="s">
        <v>509</v>
      </c>
      <c r="K3579" s="295" t="s">
        <v>1603</v>
      </c>
      <c r="L3579" s="286">
        <v>0</v>
      </c>
      <c r="M3579" s="295" t="s">
        <v>16372</v>
      </c>
    </row>
    <row r="3580" spans="1:13" ht="15" customHeight="1" x14ac:dyDescent="0.25">
      <c r="A3580" s="295" t="s">
        <v>11317</v>
      </c>
      <c r="B3580" s="295" t="s">
        <v>11317</v>
      </c>
      <c r="C3580" s="295" t="s">
        <v>11318</v>
      </c>
      <c r="D3580" s="295" t="s">
        <v>11318</v>
      </c>
      <c r="E3580" s="295" t="s">
        <v>1606</v>
      </c>
      <c r="F3580" s="295" t="s">
        <v>11319</v>
      </c>
      <c r="G3580" s="295" t="s">
        <v>1594</v>
      </c>
      <c r="H3580" s="295" t="s">
        <v>1589</v>
      </c>
      <c r="I3580" s="295" t="s">
        <v>1598</v>
      </c>
      <c r="J3580" s="295" t="s">
        <v>509</v>
      </c>
      <c r="K3580" s="295" t="s">
        <v>1603</v>
      </c>
      <c r="L3580" s="286">
        <v>0</v>
      </c>
      <c r="M3580" s="295" t="s">
        <v>16372</v>
      </c>
    </row>
    <row r="3581" spans="1:13" ht="15" customHeight="1" x14ac:dyDescent="0.25">
      <c r="A3581" s="295" t="s">
        <v>16877</v>
      </c>
      <c r="B3581" s="295" t="s">
        <v>16877</v>
      </c>
      <c r="C3581" s="295" t="s">
        <v>17441</v>
      </c>
      <c r="D3581" s="295" t="s">
        <v>17441</v>
      </c>
      <c r="E3581" s="295" t="s">
        <v>17836</v>
      </c>
      <c r="G3581" s="295" t="s">
        <v>168</v>
      </c>
      <c r="H3581" s="295" t="s">
        <v>1589</v>
      </c>
      <c r="I3581" s="295" t="s">
        <v>14673</v>
      </c>
      <c r="J3581" s="295" t="s">
        <v>17950</v>
      </c>
      <c r="K3581" s="295" t="s">
        <v>14674</v>
      </c>
      <c r="L3581" s="287">
        <v>6</v>
      </c>
      <c r="M3581" s="295" t="s">
        <v>171</v>
      </c>
    </row>
    <row r="3582" spans="1:13" ht="15" customHeight="1" x14ac:dyDescent="0.25">
      <c r="A3582" s="295" t="s">
        <v>16876</v>
      </c>
      <c r="B3582" s="295" t="s">
        <v>16876</v>
      </c>
      <c r="C3582" s="295" t="s">
        <v>17440</v>
      </c>
      <c r="D3582" s="295" t="s">
        <v>17440</v>
      </c>
      <c r="G3582" s="295" t="s">
        <v>1594</v>
      </c>
      <c r="H3582" s="295" t="s">
        <v>1589</v>
      </c>
      <c r="I3582" s="295" t="s">
        <v>14673</v>
      </c>
      <c r="J3582" s="295" t="s">
        <v>17950</v>
      </c>
      <c r="K3582" s="295" t="s">
        <v>14674</v>
      </c>
      <c r="L3582" s="287">
        <v>6</v>
      </c>
      <c r="M3582" s="295" t="s">
        <v>171</v>
      </c>
    </row>
    <row r="3583" spans="1:13" ht="15" customHeight="1" x14ac:dyDescent="0.25">
      <c r="A3583" s="295" t="s">
        <v>11320</v>
      </c>
      <c r="B3583" s="295" t="s">
        <v>11320</v>
      </c>
      <c r="C3583" s="295" t="s">
        <v>11321</v>
      </c>
      <c r="D3583" s="295" t="s">
        <v>11321</v>
      </c>
      <c r="E3583" s="295" t="s">
        <v>11322</v>
      </c>
      <c r="F3583" s="295" t="s">
        <v>11323</v>
      </c>
      <c r="G3583" s="295" t="s">
        <v>168</v>
      </c>
      <c r="H3583" s="295" t="s">
        <v>1589</v>
      </c>
      <c r="I3583" s="295" t="s">
        <v>1714</v>
      </c>
      <c r="J3583" s="295" t="s">
        <v>174</v>
      </c>
      <c r="K3583" s="295" t="s">
        <v>1892</v>
      </c>
      <c r="L3583" s="286">
        <v>0</v>
      </c>
      <c r="M3583" s="295" t="s">
        <v>16372</v>
      </c>
    </row>
    <row r="3584" spans="1:13" ht="15" customHeight="1" x14ac:dyDescent="0.25">
      <c r="A3584" s="295" t="s">
        <v>11324</v>
      </c>
      <c r="B3584" s="295" t="s">
        <v>11324</v>
      </c>
      <c r="C3584" s="295" t="s">
        <v>11325</v>
      </c>
      <c r="D3584" s="295" t="s">
        <v>11325</v>
      </c>
      <c r="E3584" s="295" t="s">
        <v>11326</v>
      </c>
      <c r="F3584" s="295" t="s">
        <v>11327</v>
      </c>
      <c r="G3584" s="295" t="s">
        <v>1594</v>
      </c>
      <c r="H3584" s="295" t="s">
        <v>1589</v>
      </c>
      <c r="I3584" s="295" t="s">
        <v>1714</v>
      </c>
      <c r="J3584" s="295" t="s">
        <v>174</v>
      </c>
      <c r="L3584" s="286">
        <v>0</v>
      </c>
      <c r="M3584" s="295" t="s">
        <v>16372</v>
      </c>
    </row>
    <row r="3585" spans="1:13" ht="15" customHeight="1" x14ac:dyDescent="0.25">
      <c r="A3585" s="295" t="s">
        <v>11328</v>
      </c>
      <c r="B3585" s="295" t="s">
        <v>11329</v>
      </c>
      <c r="C3585" s="295" t="s">
        <v>11330</v>
      </c>
      <c r="D3585" s="295" t="s">
        <v>11331</v>
      </c>
      <c r="E3585" s="295" t="s">
        <v>11332</v>
      </c>
      <c r="F3585" s="295" t="s">
        <v>11333</v>
      </c>
      <c r="G3585" s="295" t="s">
        <v>168</v>
      </c>
      <c r="H3585" s="295" t="s">
        <v>1632</v>
      </c>
      <c r="I3585" s="295" t="s">
        <v>1746</v>
      </c>
      <c r="J3585" s="295" t="s">
        <v>11334</v>
      </c>
      <c r="K3585" s="295" t="s">
        <v>1603</v>
      </c>
      <c r="L3585" s="287">
        <v>4</v>
      </c>
      <c r="M3585" s="295" t="s">
        <v>171</v>
      </c>
    </row>
    <row r="3586" spans="1:13" ht="15" customHeight="1" x14ac:dyDescent="0.25">
      <c r="A3586" s="295" t="s">
        <v>11335</v>
      </c>
      <c r="B3586" s="295" t="s">
        <v>11336</v>
      </c>
      <c r="C3586" s="295" t="s">
        <v>11337</v>
      </c>
      <c r="D3586" s="295" t="s">
        <v>11338</v>
      </c>
      <c r="E3586" s="295" t="s">
        <v>11339</v>
      </c>
      <c r="F3586" s="295" t="s">
        <v>11340</v>
      </c>
      <c r="G3586" s="295" t="s">
        <v>168</v>
      </c>
      <c r="H3586" s="295" t="s">
        <v>1632</v>
      </c>
      <c r="I3586" s="295" t="s">
        <v>1746</v>
      </c>
      <c r="J3586" s="295" t="s">
        <v>11334</v>
      </c>
      <c r="K3586" s="295" t="s">
        <v>1603</v>
      </c>
      <c r="L3586" s="287">
        <v>6</v>
      </c>
      <c r="M3586" s="295" t="s">
        <v>171</v>
      </c>
    </row>
    <row r="3587" spans="1:13" ht="15" customHeight="1" x14ac:dyDescent="0.25">
      <c r="A3587" s="295" t="s">
        <v>981</v>
      </c>
      <c r="B3587" s="295" t="s">
        <v>981</v>
      </c>
      <c r="C3587" s="295" t="s">
        <v>982</v>
      </c>
      <c r="D3587" s="295" t="s">
        <v>982</v>
      </c>
      <c r="E3587" s="295" t="s">
        <v>3049</v>
      </c>
      <c r="F3587" s="295" t="s">
        <v>11341</v>
      </c>
      <c r="G3587" s="295" t="s">
        <v>168</v>
      </c>
      <c r="H3587" s="295" t="s">
        <v>1589</v>
      </c>
      <c r="I3587" s="295" t="s">
        <v>1598</v>
      </c>
      <c r="J3587" s="295" t="s">
        <v>983</v>
      </c>
      <c r="K3587" s="295" t="s">
        <v>1603</v>
      </c>
      <c r="L3587" s="286">
        <v>6</v>
      </c>
      <c r="M3587" s="295" t="s">
        <v>171</v>
      </c>
    </row>
    <row r="3588" spans="1:13" ht="15" customHeight="1" x14ac:dyDescent="0.25">
      <c r="A3588" s="295" t="s">
        <v>11342</v>
      </c>
      <c r="B3588" s="295" t="s">
        <v>11342</v>
      </c>
      <c r="C3588" s="295" t="s">
        <v>11343</v>
      </c>
      <c r="D3588" s="295" t="s">
        <v>11343</v>
      </c>
      <c r="E3588" s="295" t="s">
        <v>1606</v>
      </c>
      <c r="F3588" s="295" t="s">
        <v>11341</v>
      </c>
      <c r="G3588" s="295" t="s">
        <v>1594</v>
      </c>
      <c r="H3588" s="295" t="s">
        <v>1589</v>
      </c>
      <c r="I3588" s="295" t="s">
        <v>1598</v>
      </c>
      <c r="J3588" s="295" t="s">
        <v>983</v>
      </c>
      <c r="L3588" s="286">
        <v>6</v>
      </c>
      <c r="M3588" s="295" t="s">
        <v>171</v>
      </c>
    </row>
    <row r="3589" spans="1:13" ht="15" customHeight="1" x14ac:dyDescent="0.25">
      <c r="A3589" s="295" t="s">
        <v>11344</v>
      </c>
      <c r="B3589" s="295" t="s">
        <v>11344</v>
      </c>
      <c r="C3589" s="295" t="s">
        <v>11345</v>
      </c>
      <c r="D3589" s="295" t="s">
        <v>11345</v>
      </c>
      <c r="E3589" s="295" t="s">
        <v>1618</v>
      </c>
      <c r="F3589" s="295" t="s">
        <v>11346</v>
      </c>
      <c r="G3589" s="295" t="s">
        <v>168</v>
      </c>
      <c r="H3589" s="295" t="s">
        <v>1589</v>
      </c>
      <c r="I3589" s="295" t="s">
        <v>1598</v>
      </c>
      <c r="J3589" s="295" t="s">
        <v>330</v>
      </c>
      <c r="K3589" s="295" t="s">
        <v>1603</v>
      </c>
      <c r="L3589" s="286">
        <v>10</v>
      </c>
      <c r="M3589" s="295" t="s">
        <v>171</v>
      </c>
    </row>
    <row r="3590" spans="1:13" ht="15" customHeight="1" x14ac:dyDescent="0.25">
      <c r="A3590" s="295" t="s">
        <v>11347</v>
      </c>
      <c r="B3590" s="295" t="s">
        <v>11347</v>
      </c>
      <c r="C3590" s="295" t="s">
        <v>11348</v>
      </c>
      <c r="D3590" s="295" t="s">
        <v>11348</v>
      </c>
      <c r="E3590" s="295" t="s">
        <v>1606</v>
      </c>
      <c r="F3590" s="295" t="s">
        <v>11349</v>
      </c>
      <c r="G3590" s="295" t="s">
        <v>1594</v>
      </c>
      <c r="H3590" s="295" t="s">
        <v>1589</v>
      </c>
      <c r="I3590" s="295" t="s">
        <v>1598</v>
      </c>
      <c r="J3590" s="295" t="s">
        <v>330</v>
      </c>
      <c r="L3590" s="286">
        <v>10</v>
      </c>
      <c r="M3590" s="295" t="s">
        <v>171</v>
      </c>
    </row>
    <row r="3591" spans="1:13" ht="15" customHeight="1" x14ac:dyDescent="0.25">
      <c r="A3591" s="295" t="s">
        <v>11350</v>
      </c>
      <c r="B3591" s="295" t="s">
        <v>11350</v>
      </c>
      <c r="C3591" s="295" t="s">
        <v>11351</v>
      </c>
      <c r="D3591" s="295" t="s">
        <v>11351</v>
      </c>
      <c r="E3591" s="295" t="s">
        <v>11352</v>
      </c>
      <c r="F3591" s="295" t="s">
        <v>11353</v>
      </c>
      <c r="G3591" s="295" t="s">
        <v>168</v>
      </c>
      <c r="H3591" s="295" t="s">
        <v>1589</v>
      </c>
      <c r="I3591" s="295" t="s">
        <v>1598</v>
      </c>
      <c r="J3591" s="295" t="s">
        <v>270</v>
      </c>
      <c r="K3591" s="295" t="s">
        <v>1603</v>
      </c>
      <c r="L3591" s="286">
        <v>5</v>
      </c>
      <c r="M3591" s="295" t="s">
        <v>171</v>
      </c>
    </row>
    <row r="3592" spans="1:13" ht="15" customHeight="1" x14ac:dyDescent="0.25">
      <c r="A3592" s="295" t="s">
        <v>11354</v>
      </c>
      <c r="B3592" s="295" t="s">
        <v>11354</v>
      </c>
      <c r="C3592" s="295" t="s">
        <v>11355</v>
      </c>
      <c r="D3592" s="295" t="s">
        <v>11355</v>
      </c>
      <c r="E3592" s="295" t="s">
        <v>7537</v>
      </c>
      <c r="F3592" s="295" t="s">
        <v>11356</v>
      </c>
      <c r="G3592" s="295" t="s">
        <v>1676</v>
      </c>
      <c r="H3592" s="295" t="s">
        <v>1589</v>
      </c>
      <c r="I3592" s="295" t="s">
        <v>1598</v>
      </c>
      <c r="J3592" s="295" t="s">
        <v>270</v>
      </c>
      <c r="K3592" s="295" t="s">
        <v>1603</v>
      </c>
      <c r="L3592" s="288">
        <v>6</v>
      </c>
      <c r="M3592" s="295" t="s">
        <v>171</v>
      </c>
    </row>
    <row r="3593" spans="1:13" ht="15" customHeight="1" x14ac:dyDescent="0.25">
      <c r="A3593" s="295" t="s">
        <v>11357</v>
      </c>
      <c r="B3593" s="295" t="s">
        <v>11357</v>
      </c>
      <c r="C3593" s="295" t="s">
        <v>11358</v>
      </c>
      <c r="D3593" s="295" t="s">
        <v>11358</v>
      </c>
      <c r="E3593" s="295" t="s">
        <v>11359</v>
      </c>
      <c r="F3593" s="295" t="s">
        <v>11360</v>
      </c>
      <c r="G3593" s="295" t="s">
        <v>1678</v>
      </c>
      <c r="H3593" s="295" t="s">
        <v>1589</v>
      </c>
      <c r="I3593" s="295" t="s">
        <v>1598</v>
      </c>
      <c r="J3593" s="295" t="s">
        <v>270</v>
      </c>
      <c r="K3593" s="295" t="s">
        <v>1603</v>
      </c>
      <c r="L3593" s="288">
        <v>6</v>
      </c>
      <c r="M3593" s="295" t="s">
        <v>171</v>
      </c>
    </row>
    <row r="3594" spans="1:13" ht="15" customHeight="1" x14ac:dyDescent="0.25">
      <c r="A3594" s="295" t="s">
        <v>11361</v>
      </c>
      <c r="B3594" s="295" t="s">
        <v>11361</v>
      </c>
      <c r="C3594" s="295" t="s">
        <v>11362</v>
      </c>
      <c r="D3594" s="295" t="s">
        <v>11362</v>
      </c>
      <c r="E3594" s="295" t="s">
        <v>11363</v>
      </c>
      <c r="F3594" s="295" t="s">
        <v>11360</v>
      </c>
      <c r="G3594" s="295" t="s">
        <v>1678</v>
      </c>
      <c r="H3594" s="295" t="s">
        <v>1589</v>
      </c>
      <c r="I3594" s="295" t="s">
        <v>1598</v>
      </c>
      <c r="J3594" s="295" t="s">
        <v>270</v>
      </c>
      <c r="K3594" s="295" t="s">
        <v>1603</v>
      </c>
      <c r="L3594" s="288">
        <v>6</v>
      </c>
      <c r="M3594" s="295" t="s">
        <v>171</v>
      </c>
    </row>
    <row r="3595" spans="1:13" ht="15" customHeight="1" x14ac:dyDescent="0.25">
      <c r="A3595" s="295" t="s">
        <v>11364</v>
      </c>
      <c r="B3595" s="295" t="s">
        <v>11364</v>
      </c>
      <c r="C3595" s="295" t="s">
        <v>11365</v>
      </c>
      <c r="D3595" s="298" t="s">
        <v>11365</v>
      </c>
      <c r="E3595" s="298" t="s">
        <v>11366</v>
      </c>
      <c r="F3595" s="295" t="s">
        <v>11360</v>
      </c>
      <c r="G3595" s="295" t="s">
        <v>1678</v>
      </c>
      <c r="H3595" s="295" t="s">
        <v>1589</v>
      </c>
      <c r="I3595" s="295" t="s">
        <v>1598</v>
      </c>
      <c r="J3595" s="295" t="s">
        <v>270</v>
      </c>
      <c r="K3595" s="295" t="s">
        <v>1603</v>
      </c>
      <c r="L3595" s="288">
        <v>6</v>
      </c>
      <c r="M3595" s="295" t="s">
        <v>171</v>
      </c>
    </row>
    <row r="3596" spans="1:13" ht="15" customHeight="1" x14ac:dyDescent="0.25">
      <c r="A3596" s="295" t="s">
        <v>11367</v>
      </c>
      <c r="B3596" s="295" t="s">
        <v>11367</v>
      </c>
      <c r="C3596" s="295" t="s">
        <v>11368</v>
      </c>
      <c r="D3596" s="295" t="s">
        <v>11368</v>
      </c>
      <c r="E3596" s="295" t="s">
        <v>11369</v>
      </c>
      <c r="F3596" s="295" t="s">
        <v>11370</v>
      </c>
      <c r="G3596" s="295" t="s">
        <v>168</v>
      </c>
      <c r="H3596" s="295" t="s">
        <v>1589</v>
      </c>
      <c r="I3596" s="295" t="s">
        <v>1598</v>
      </c>
      <c r="J3596" s="295" t="s">
        <v>270</v>
      </c>
      <c r="K3596" s="295" t="s">
        <v>1603</v>
      </c>
      <c r="L3596" s="286">
        <v>9</v>
      </c>
      <c r="M3596" s="295" t="s">
        <v>171</v>
      </c>
    </row>
    <row r="3597" spans="1:13" ht="15" customHeight="1" x14ac:dyDescent="0.25">
      <c r="A3597" s="295" t="s">
        <v>11371</v>
      </c>
      <c r="B3597" s="295" t="s">
        <v>11371</v>
      </c>
      <c r="C3597" s="295" t="s">
        <v>11372</v>
      </c>
      <c r="D3597" s="295" t="s">
        <v>11372</v>
      </c>
      <c r="E3597" s="295" t="s">
        <v>1592</v>
      </c>
      <c r="F3597" s="295" t="s">
        <v>11373</v>
      </c>
      <c r="G3597" s="295" t="s">
        <v>1594</v>
      </c>
      <c r="H3597" s="295" t="s">
        <v>1589</v>
      </c>
      <c r="I3597" s="295" t="s">
        <v>1598</v>
      </c>
      <c r="J3597" s="295" t="s">
        <v>270</v>
      </c>
      <c r="L3597" s="286">
        <v>5</v>
      </c>
      <c r="M3597" s="295" t="s">
        <v>171</v>
      </c>
    </row>
    <row r="3598" spans="1:13" ht="15" customHeight="1" x14ac:dyDescent="0.25">
      <c r="A3598" s="295" t="s">
        <v>11374</v>
      </c>
      <c r="B3598" s="295" t="s">
        <v>11374</v>
      </c>
      <c r="C3598" s="295" t="s">
        <v>11375</v>
      </c>
      <c r="D3598" s="295" t="s">
        <v>11375</v>
      </c>
      <c r="E3598" s="295" t="s">
        <v>1606</v>
      </c>
      <c r="F3598" s="295" t="s">
        <v>11376</v>
      </c>
      <c r="G3598" s="295" t="s">
        <v>168</v>
      </c>
      <c r="H3598" s="295" t="s">
        <v>1589</v>
      </c>
      <c r="I3598" s="295" t="s">
        <v>1598</v>
      </c>
      <c r="J3598" s="295" t="s">
        <v>177</v>
      </c>
      <c r="K3598" s="295" t="s">
        <v>1603</v>
      </c>
      <c r="L3598" s="286">
        <v>0</v>
      </c>
      <c r="M3598" s="295" t="s">
        <v>16372</v>
      </c>
    </row>
    <row r="3599" spans="1:13" ht="15" customHeight="1" x14ac:dyDescent="0.25">
      <c r="A3599" s="295" t="s">
        <v>11377</v>
      </c>
      <c r="B3599" s="295" t="s">
        <v>11377</v>
      </c>
      <c r="C3599" s="295" t="s">
        <v>11378</v>
      </c>
      <c r="D3599" s="295" t="s">
        <v>11378</v>
      </c>
      <c r="E3599" s="295" t="s">
        <v>1606</v>
      </c>
      <c r="F3599" s="295" t="s">
        <v>5121</v>
      </c>
      <c r="G3599" s="295" t="s">
        <v>1594</v>
      </c>
      <c r="H3599" s="295" t="s">
        <v>1589</v>
      </c>
      <c r="I3599" s="295" t="s">
        <v>1598</v>
      </c>
      <c r="J3599" s="295" t="s">
        <v>177</v>
      </c>
      <c r="L3599" s="286">
        <v>0</v>
      </c>
      <c r="M3599" s="295" t="s">
        <v>16372</v>
      </c>
    </row>
    <row r="3600" spans="1:13" ht="15" customHeight="1" x14ac:dyDescent="0.25">
      <c r="A3600" s="295" t="s">
        <v>11379</v>
      </c>
      <c r="B3600" s="295" t="s">
        <v>11380</v>
      </c>
      <c r="C3600" s="295" t="s">
        <v>11381</v>
      </c>
      <c r="D3600" s="295" t="s">
        <v>11382</v>
      </c>
      <c r="E3600" s="295" t="s">
        <v>11383</v>
      </c>
      <c r="F3600" s="295" t="s">
        <v>11384</v>
      </c>
      <c r="G3600" s="295" t="s">
        <v>168</v>
      </c>
      <c r="H3600" s="295" t="s">
        <v>1632</v>
      </c>
      <c r="I3600" s="295" t="s">
        <v>1598</v>
      </c>
      <c r="J3600" s="295" t="s">
        <v>2194</v>
      </c>
      <c r="K3600" s="295" t="s">
        <v>1955</v>
      </c>
      <c r="L3600" s="287">
        <v>2</v>
      </c>
      <c r="M3600" s="295" t="s">
        <v>171</v>
      </c>
    </row>
    <row r="3601" spans="1:13" ht="15" customHeight="1" x14ac:dyDescent="0.25">
      <c r="A3601" s="295" t="s">
        <v>11380</v>
      </c>
      <c r="B3601" s="295" t="s">
        <v>11380</v>
      </c>
      <c r="C3601" s="295" t="s">
        <v>11382</v>
      </c>
      <c r="D3601" s="295" t="s">
        <v>11382</v>
      </c>
      <c r="E3601" s="295" t="s">
        <v>11385</v>
      </c>
      <c r="F3601" s="295" t="s">
        <v>11386</v>
      </c>
      <c r="G3601" s="295" t="s">
        <v>168</v>
      </c>
      <c r="H3601" s="295" t="s">
        <v>1589</v>
      </c>
      <c r="I3601" s="295" t="s">
        <v>1598</v>
      </c>
      <c r="J3601" s="295" t="s">
        <v>2194</v>
      </c>
      <c r="K3601" s="295" t="s">
        <v>1955</v>
      </c>
      <c r="L3601" s="286">
        <v>2</v>
      </c>
      <c r="M3601" s="295" t="s">
        <v>171</v>
      </c>
    </row>
    <row r="3602" spans="1:13" ht="15" customHeight="1" x14ac:dyDescent="0.25">
      <c r="A3602" s="295" t="s">
        <v>11387</v>
      </c>
      <c r="B3602" s="295" t="s">
        <v>11387</v>
      </c>
      <c r="C3602" s="295" t="s">
        <v>11388</v>
      </c>
      <c r="D3602" s="295" t="s">
        <v>11388</v>
      </c>
      <c r="E3602" s="295" t="s">
        <v>6835</v>
      </c>
      <c r="F3602" s="295" t="s">
        <v>11389</v>
      </c>
      <c r="G3602" s="295" t="s">
        <v>1594</v>
      </c>
      <c r="H3602" s="295" t="s">
        <v>1589</v>
      </c>
      <c r="I3602" s="295" t="s">
        <v>1598</v>
      </c>
      <c r="J3602" s="295" t="s">
        <v>2194</v>
      </c>
      <c r="L3602" s="286">
        <v>2</v>
      </c>
      <c r="M3602" s="295" t="s">
        <v>171</v>
      </c>
    </row>
    <row r="3603" spans="1:13" ht="15" customHeight="1" x14ac:dyDescent="0.25">
      <c r="A3603" s="295" t="s">
        <v>11390</v>
      </c>
      <c r="B3603" s="295" t="s">
        <v>11390</v>
      </c>
      <c r="C3603" s="295" t="s">
        <v>11391</v>
      </c>
      <c r="D3603" s="295" t="s">
        <v>11391</v>
      </c>
      <c r="E3603" s="295" t="s">
        <v>11392</v>
      </c>
      <c r="F3603" s="295" t="s">
        <v>11393</v>
      </c>
      <c r="G3603" s="295" t="s">
        <v>168</v>
      </c>
      <c r="H3603" s="295" t="s">
        <v>1589</v>
      </c>
      <c r="I3603" s="295" t="s">
        <v>1598</v>
      </c>
      <c r="J3603" s="295" t="s">
        <v>2194</v>
      </c>
      <c r="K3603" s="295" t="s">
        <v>1955</v>
      </c>
      <c r="L3603" s="286">
        <v>0</v>
      </c>
      <c r="M3603" s="295" t="s">
        <v>16372</v>
      </c>
    </row>
    <row r="3604" spans="1:13" ht="15" customHeight="1" x14ac:dyDescent="0.25">
      <c r="A3604" s="295" t="s">
        <v>11394</v>
      </c>
      <c r="B3604" s="295" t="s">
        <v>11394</v>
      </c>
      <c r="C3604" s="295" t="s">
        <v>11395</v>
      </c>
      <c r="D3604" s="295" t="s">
        <v>11395</v>
      </c>
      <c r="E3604" s="295" t="s">
        <v>11396</v>
      </c>
      <c r="F3604" s="295" t="s">
        <v>11397</v>
      </c>
      <c r="G3604" s="295" t="s">
        <v>168</v>
      </c>
      <c r="H3604" s="295" t="s">
        <v>1589</v>
      </c>
      <c r="I3604" s="295" t="s">
        <v>1598</v>
      </c>
      <c r="J3604" s="295" t="s">
        <v>2194</v>
      </c>
      <c r="K3604" s="295" t="s">
        <v>1955</v>
      </c>
      <c r="L3604" s="286">
        <v>5</v>
      </c>
      <c r="M3604" s="295" t="s">
        <v>171</v>
      </c>
    </row>
    <row r="3605" spans="1:13" ht="15" customHeight="1" x14ac:dyDescent="0.25">
      <c r="A3605" s="295" t="s">
        <v>11398</v>
      </c>
      <c r="B3605" s="295" t="s">
        <v>11398</v>
      </c>
      <c r="C3605" s="295" t="s">
        <v>11399</v>
      </c>
      <c r="D3605" s="295" t="s">
        <v>11399</v>
      </c>
      <c r="E3605" s="295" t="s">
        <v>5795</v>
      </c>
      <c r="F3605" s="295" t="s">
        <v>11400</v>
      </c>
      <c r="G3605" s="295" t="s">
        <v>168</v>
      </c>
      <c r="H3605" s="295" t="s">
        <v>1589</v>
      </c>
      <c r="I3605" s="295" t="s">
        <v>1714</v>
      </c>
      <c r="J3605" s="295" t="s">
        <v>174</v>
      </c>
      <c r="K3605" s="295" t="s">
        <v>1892</v>
      </c>
      <c r="L3605" s="286">
        <v>8</v>
      </c>
      <c r="M3605" s="295" t="s">
        <v>171</v>
      </c>
    </row>
    <row r="3606" spans="1:13" ht="15" customHeight="1" x14ac:dyDescent="0.25">
      <c r="A3606" s="295" t="s">
        <v>984</v>
      </c>
      <c r="B3606" s="295" t="s">
        <v>984</v>
      </c>
      <c r="C3606" s="295" t="s">
        <v>985</v>
      </c>
      <c r="D3606" s="295" t="s">
        <v>985</v>
      </c>
      <c r="E3606" s="295" t="s">
        <v>1606</v>
      </c>
      <c r="F3606" s="295" t="s">
        <v>11401</v>
      </c>
      <c r="G3606" s="295" t="s">
        <v>168</v>
      </c>
      <c r="H3606" s="295" t="s">
        <v>1589</v>
      </c>
      <c r="I3606" s="295" t="s">
        <v>1714</v>
      </c>
      <c r="J3606" s="295" t="s">
        <v>174</v>
      </c>
      <c r="K3606" s="295" t="s">
        <v>1892</v>
      </c>
      <c r="L3606" s="286">
        <v>0</v>
      </c>
      <c r="M3606" s="295" t="s">
        <v>16372</v>
      </c>
    </row>
    <row r="3607" spans="1:13" ht="15" customHeight="1" x14ac:dyDescent="0.25">
      <c r="A3607" s="295" t="s">
        <v>11402</v>
      </c>
      <c r="B3607" s="295" t="s">
        <v>11402</v>
      </c>
      <c r="C3607" s="295" t="s">
        <v>11403</v>
      </c>
      <c r="D3607" s="295" t="s">
        <v>11403</v>
      </c>
      <c r="E3607" s="295" t="s">
        <v>1880</v>
      </c>
      <c r="F3607" s="295" t="s">
        <v>11404</v>
      </c>
      <c r="G3607" s="295" t="s">
        <v>168</v>
      </c>
      <c r="H3607" s="295" t="s">
        <v>1589</v>
      </c>
      <c r="I3607" s="295" t="s">
        <v>1714</v>
      </c>
      <c r="J3607" s="295" t="s">
        <v>174</v>
      </c>
      <c r="K3607" s="295" t="s">
        <v>1892</v>
      </c>
      <c r="L3607" s="286">
        <v>2</v>
      </c>
      <c r="M3607" s="295" t="s">
        <v>171</v>
      </c>
    </row>
    <row r="3608" spans="1:13" ht="15" customHeight="1" x14ac:dyDescent="0.25">
      <c r="A3608" s="295" t="s">
        <v>11405</v>
      </c>
      <c r="B3608" s="295" t="s">
        <v>11405</v>
      </c>
      <c r="C3608" s="295" t="s">
        <v>11406</v>
      </c>
      <c r="D3608" s="295" t="s">
        <v>11406</v>
      </c>
      <c r="E3608" s="295" t="s">
        <v>1880</v>
      </c>
      <c r="F3608" s="295" t="s">
        <v>11407</v>
      </c>
      <c r="G3608" s="295" t="s">
        <v>168</v>
      </c>
      <c r="H3608" s="295" t="s">
        <v>1589</v>
      </c>
      <c r="I3608" s="295" t="s">
        <v>1714</v>
      </c>
      <c r="J3608" s="295" t="s">
        <v>174</v>
      </c>
      <c r="K3608" s="295" t="s">
        <v>1892</v>
      </c>
      <c r="L3608" s="286">
        <v>4</v>
      </c>
      <c r="M3608" s="295" t="s">
        <v>171</v>
      </c>
    </row>
    <row r="3609" spans="1:13" ht="15" customHeight="1" x14ac:dyDescent="0.25">
      <c r="A3609" s="295" t="s">
        <v>11408</v>
      </c>
      <c r="B3609" s="295" t="s">
        <v>11408</v>
      </c>
      <c r="C3609" s="295" t="s">
        <v>11409</v>
      </c>
      <c r="D3609" s="295" t="s">
        <v>11409</v>
      </c>
      <c r="E3609" s="295" t="s">
        <v>1880</v>
      </c>
      <c r="F3609" s="295" t="s">
        <v>11410</v>
      </c>
      <c r="G3609" s="295" t="s">
        <v>1676</v>
      </c>
      <c r="H3609" s="295" t="s">
        <v>1589</v>
      </c>
      <c r="I3609" s="295" t="s">
        <v>1714</v>
      </c>
      <c r="J3609" s="295" t="s">
        <v>174</v>
      </c>
      <c r="K3609" s="295" t="s">
        <v>1892</v>
      </c>
      <c r="L3609" s="287">
        <v>5</v>
      </c>
      <c r="M3609" s="295" t="s">
        <v>171</v>
      </c>
    </row>
    <row r="3610" spans="1:13" ht="15" customHeight="1" x14ac:dyDescent="0.25">
      <c r="A3610" s="295" t="s">
        <v>11411</v>
      </c>
      <c r="B3610" s="295" t="s">
        <v>11411</v>
      </c>
      <c r="C3610" s="295" t="s">
        <v>11412</v>
      </c>
      <c r="D3610" s="295" t="s">
        <v>11412</v>
      </c>
      <c r="E3610" s="295" t="s">
        <v>11413</v>
      </c>
      <c r="F3610" s="295" t="s">
        <v>11414</v>
      </c>
      <c r="G3610" s="295" t="s">
        <v>1678</v>
      </c>
      <c r="H3610" s="295" t="s">
        <v>1589</v>
      </c>
      <c r="I3610" s="295" t="s">
        <v>1714</v>
      </c>
      <c r="J3610" s="295" t="s">
        <v>174</v>
      </c>
      <c r="K3610" s="295" t="s">
        <v>1892</v>
      </c>
      <c r="L3610" s="286">
        <v>5</v>
      </c>
      <c r="M3610" s="295" t="s">
        <v>171</v>
      </c>
    </row>
    <row r="3611" spans="1:13" ht="15" customHeight="1" x14ac:dyDescent="0.25">
      <c r="A3611" s="295" t="s">
        <v>11415</v>
      </c>
      <c r="B3611" s="295" t="s">
        <v>11415</v>
      </c>
      <c r="C3611" s="295" t="s">
        <v>11416</v>
      </c>
      <c r="D3611" s="295" t="s">
        <v>11416</v>
      </c>
      <c r="E3611" s="295" t="s">
        <v>11417</v>
      </c>
      <c r="F3611" s="295" t="s">
        <v>11418</v>
      </c>
      <c r="G3611" s="295" t="s">
        <v>1678</v>
      </c>
      <c r="H3611" s="295" t="s">
        <v>1589</v>
      </c>
      <c r="I3611" s="295" t="s">
        <v>1714</v>
      </c>
      <c r="J3611" s="295" t="s">
        <v>174</v>
      </c>
      <c r="K3611" s="295" t="s">
        <v>1892</v>
      </c>
      <c r="L3611" s="286">
        <v>5</v>
      </c>
      <c r="M3611" s="295" t="s">
        <v>171</v>
      </c>
    </row>
    <row r="3612" spans="1:13" ht="15" customHeight="1" x14ac:dyDescent="0.25">
      <c r="A3612" s="295" t="s">
        <v>11419</v>
      </c>
      <c r="B3612" s="295" t="s">
        <v>11419</v>
      </c>
      <c r="C3612" s="295" t="s">
        <v>11420</v>
      </c>
      <c r="D3612" s="295" t="s">
        <v>11420</v>
      </c>
      <c r="E3612" s="295" t="s">
        <v>1606</v>
      </c>
      <c r="F3612" s="295" t="s">
        <v>11421</v>
      </c>
      <c r="G3612" s="295" t="s">
        <v>1594</v>
      </c>
      <c r="H3612" s="295" t="s">
        <v>1589</v>
      </c>
      <c r="I3612" s="295" t="s">
        <v>1714</v>
      </c>
      <c r="J3612" s="295" t="s">
        <v>174</v>
      </c>
      <c r="L3612" s="286">
        <v>5</v>
      </c>
      <c r="M3612" s="295" t="s">
        <v>171</v>
      </c>
    </row>
    <row r="3613" spans="1:13" ht="15" customHeight="1" x14ac:dyDescent="0.25">
      <c r="A3613" s="295" t="s">
        <v>11422</v>
      </c>
      <c r="B3613" s="295" t="s">
        <v>11422</v>
      </c>
      <c r="C3613" s="295" t="s">
        <v>11423</v>
      </c>
      <c r="D3613" s="295" t="s">
        <v>11423</v>
      </c>
      <c r="E3613" s="295" t="s">
        <v>1606</v>
      </c>
      <c r="F3613" s="295" t="s">
        <v>11424</v>
      </c>
      <c r="G3613" s="295" t="s">
        <v>168</v>
      </c>
      <c r="H3613" s="295" t="s">
        <v>1589</v>
      </c>
      <c r="I3613" s="295" t="s">
        <v>1598</v>
      </c>
      <c r="J3613" s="295" t="s">
        <v>237</v>
      </c>
      <c r="K3613" s="295" t="s">
        <v>1603</v>
      </c>
      <c r="L3613" s="286">
        <v>0</v>
      </c>
      <c r="M3613" s="295" t="s">
        <v>16372</v>
      </c>
    </row>
    <row r="3614" spans="1:13" ht="15" customHeight="1" x14ac:dyDescent="0.25">
      <c r="A3614" s="295" t="s">
        <v>11425</v>
      </c>
      <c r="B3614" s="295" t="s">
        <v>11425</v>
      </c>
      <c r="C3614" s="295" t="s">
        <v>11426</v>
      </c>
      <c r="D3614" s="295" t="s">
        <v>11426</v>
      </c>
      <c r="E3614" s="295" t="s">
        <v>1606</v>
      </c>
      <c r="F3614" s="295" t="s">
        <v>11427</v>
      </c>
      <c r="G3614" s="295" t="s">
        <v>1594</v>
      </c>
      <c r="H3614" s="295" t="s">
        <v>1589</v>
      </c>
      <c r="I3614" s="295" t="s">
        <v>1598</v>
      </c>
      <c r="J3614" s="295" t="s">
        <v>237</v>
      </c>
      <c r="L3614" s="286">
        <v>0</v>
      </c>
      <c r="M3614" s="295" t="s">
        <v>16372</v>
      </c>
    </row>
    <row r="3615" spans="1:13" ht="15" customHeight="1" x14ac:dyDescent="0.25">
      <c r="A3615" s="295" t="s">
        <v>11045</v>
      </c>
      <c r="B3615" s="295" t="s">
        <v>11045</v>
      </c>
      <c r="C3615" s="295" t="s">
        <v>11047</v>
      </c>
      <c r="D3615" s="295" t="s">
        <v>11047</v>
      </c>
      <c r="E3615" s="295" t="s">
        <v>11428</v>
      </c>
      <c r="F3615" s="295" t="s">
        <v>11049</v>
      </c>
      <c r="G3615" s="295" t="s">
        <v>168</v>
      </c>
      <c r="H3615" s="295" t="s">
        <v>1589</v>
      </c>
      <c r="I3615" s="295" t="s">
        <v>1714</v>
      </c>
      <c r="J3615" s="295" t="s">
        <v>174</v>
      </c>
      <c r="K3615" s="295" t="s">
        <v>1892</v>
      </c>
      <c r="L3615" s="286">
        <v>7</v>
      </c>
      <c r="M3615" s="295" t="s">
        <v>171</v>
      </c>
    </row>
    <row r="3616" spans="1:13" ht="15" customHeight="1" x14ac:dyDescent="0.25">
      <c r="A3616" s="295" t="s">
        <v>11429</v>
      </c>
      <c r="B3616" s="295" t="s">
        <v>11429</v>
      </c>
      <c r="C3616" s="295" t="s">
        <v>11430</v>
      </c>
      <c r="D3616" s="295" t="s">
        <v>11430</v>
      </c>
      <c r="E3616" s="295" t="s">
        <v>4347</v>
      </c>
      <c r="F3616" s="295" t="s">
        <v>11052</v>
      </c>
      <c r="G3616" s="295" t="s">
        <v>1594</v>
      </c>
      <c r="H3616" s="295" t="s">
        <v>1589</v>
      </c>
      <c r="I3616" s="295" t="s">
        <v>1714</v>
      </c>
      <c r="J3616" s="295" t="s">
        <v>174</v>
      </c>
      <c r="K3616" s="295" t="s">
        <v>1892</v>
      </c>
      <c r="L3616" s="286">
        <v>7</v>
      </c>
      <c r="M3616" s="295" t="s">
        <v>171</v>
      </c>
    </row>
    <row r="3617" spans="1:13" ht="15" customHeight="1" x14ac:dyDescent="0.25">
      <c r="A3617" s="295" t="s">
        <v>11431</v>
      </c>
      <c r="B3617" s="295" t="s">
        <v>11431</v>
      </c>
      <c r="C3617" s="295" t="s">
        <v>11432</v>
      </c>
      <c r="D3617" s="295" t="s">
        <v>11432</v>
      </c>
      <c r="E3617" s="295" t="s">
        <v>9590</v>
      </c>
      <c r="F3617" s="295" t="s">
        <v>11433</v>
      </c>
      <c r="G3617" s="295" t="s">
        <v>1594</v>
      </c>
      <c r="H3617" s="295" t="s">
        <v>1589</v>
      </c>
      <c r="I3617" s="295" t="s">
        <v>1598</v>
      </c>
      <c r="J3617" s="295" t="s">
        <v>836</v>
      </c>
      <c r="L3617" s="286">
        <v>0</v>
      </c>
      <c r="M3617" s="295" t="s">
        <v>16372</v>
      </c>
    </row>
    <row r="3618" spans="1:13" ht="15" customHeight="1" x14ac:dyDescent="0.25">
      <c r="A3618" s="295" t="s">
        <v>11434</v>
      </c>
      <c r="B3618" s="295" t="s">
        <v>11434</v>
      </c>
      <c r="C3618" s="295" t="s">
        <v>11435</v>
      </c>
      <c r="D3618" s="295" t="s">
        <v>11435</v>
      </c>
      <c r="E3618" s="295" t="s">
        <v>11436</v>
      </c>
      <c r="F3618" s="295" t="s">
        <v>11437</v>
      </c>
      <c r="G3618" s="295" t="s">
        <v>168</v>
      </c>
      <c r="H3618" s="295" t="s">
        <v>1589</v>
      </c>
      <c r="I3618" s="295" t="s">
        <v>1598</v>
      </c>
      <c r="J3618" s="295" t="s">
        <v>836</v>
      </c>
      <c r="K3618" s="295" t="s">
        <v>1325</v>
      </c>
      <c r="L3618" s="286">
        <v>0</v>
      </c>
      <c r="M3618" s="295" t="s">
        <v>16372</v>
      </c>
    </row>
    <row r="3619" spans="1:13" ht="15" customHeight="1" x14ac:dyDescent="0.25">
      <c r="A3619" s="295" t="s">
        <v>11438</v>
      </c>
      <c r="B3619" s="295" t="s">
        <v>11438</v>
      </c>
      <c r="C3619" s="295" t="s">
        <v>11439</v>
      </c>
      <c r="D3619" s="295" t="s">
        <v>11439</v>
      </c>
      <c r="E3619" s="295" t="s">
        <v>1606</v>
      </c>
      <c r="F3619" s="295" t="s">
        <v>11440</v>
      </c>
      <c r="G3619" s="295" t="s">
        <v>168</v>
      </c>
      <c r="H3619" s="295" t="s">
        <v>1589</v>
      </c>
      <c r="I3619" s="295" t="s">
        <v>1598</v>
      </c>
      <c r="J3619" s="295" t="s">
        <v>836</v>
      </c>
      <c r="K3619" s="295" t="s">
        <v>1603</v>
      </c>
      <c r="L3619" s="286">
        <v>7</v>
      </c>
      <c r="M3619" s="295" t="s">
        <v>171</v>
      </c>
    </row>
    <row r="3620" spans="1:13" ht="15" customHeight="1" x14ac:dyDescent="0.25">
      <c r="A3620" s="295" t="s">
        <v>11441</v>
      </c>
      <c r="B3620" s="295" t="s">
        <v>11441</v>
      </c>
      <c r="C3620" s="295" t="s">
        <v>11442</v>
      </c>
      <c r="D3620" s="295" t="s">
        <v>11442</v>
      </c>
      <c r="E3620" s="295" t="s">
        <v>1880</v>
      </c>
      <c r="F3620" s="295" t="s">
        <v>11443</v>
      </c>
      <c r="G3620" s="295" t="s">
        <v>168</v>
      </c>
      <c r="H3620" s="295" t="s">
        <v>1589</v>
      </c>
      <c r="I3620" s="295" t="s">
        <v>1598</v>
      </c>
      <c r="J3620" s="295" t="s">
        <v>836</v>
      </c>
      <c r="K3620" s="295" t="s">
        <v>1603</v>
      </c>
      <c r="L3620" s="286">
        <v>9</v>
      </c>
      <c r="M3620" s="295" t="s">
        <v>171</v>
      </c>
    </row>
    <row r="3621" spans="1:13" ht="15" customHeight="1" x14ac:dyDescent="0.25">
      <c r="A3621" s="295" t="s">
        <v>11444</v>
      </c>
      <c r="B3621" s="295" t="s">
        <v>11444</v>
      </c>
      <c r="C3621" s="295" t="s">
        <v>986</v>
      </c>
      <c r="D3621" s="295" t="s">
        <v>986</v>
      </c>
      <c r="E3621" s="295" t="s">
        <v>1606</v>
      </c>
      <c r="F3621" s="295" t="s">
        <v>11445</v>
      </c>
      <c r="G3621" s="295" t="s">
        <v>1594</v>
      </c>
      <c r="H3621" s="295" t="s">
        <v>1589</v>
      </c>
      <c r="I3621" s="295" t="s">
        <v>1598</v>
      </c>
      <c r="J3621" s="295" t="s">
        <v>836</v>
      </c>
      <c r="L3621" s="286">
        <v>8</v>
      </c>
      <c r="M3621" s="295" t="s">
        <v>171</v>
      </c>
    </row>
    <row r="3622" spans="1:13" ht="15" customHeight="1" x14ac:dyDescent="0.25">
      <c r="A3622" s="295" t="s">
        <v>11446</v>
      </c>
      <c r="B3622" s="295" t="s">
        <v>11446</v>
      </c>
      <c r="C3622" s="295" t="s">
        <v>11447</v>
      </c>
      <c r="D3622" s="295" t="s">
        <v>11447</v>
      </c>
      <c r="E3622" s="295" t="s">
        <v>10117</v>
      </c>
      <c r="F3622" s="295" t="s">
        <v>11448</v>
      </c>
      <c r="G3622" s="295" t="s">
        <v>168</v>
      </c>
      <c r="H3622" s="295" t="s">
        <v>1589</v>
      </c>
      <c r="I3622" s="295" t="s">
        <v>1746</v>
      </c>
      <c r="J3622" s="295" t="s">
        <v>186</v>
      </c>
      <c r="K3622" s="295" t="s">
        <v>1603</v>
      </c>
      <c r="L3622" s="286">
        <v>8</v>
      </c>
      <c r="M3622" s="295" t="s">
        <v>171</v>
      </c>
    </row>
    <row r="3623" spans="1:13" ht="15" customHeight="1" x14ac:dyDescent="0.25">
      <c r="A3623" s="295" t="s">
        <v>11449</v>
      </c>
      <c r="B3623" s="295" t="s">
        <v>11449</v>
      </c>
      <c r="C3623" s="295" t="s">
        <v>11450</v>
      </c>
      <c r="D3623" s="295" t="s">
        <v>11450</v>
      </c>
      <c r="E3623" s="295" t="s">
        <v>11451</v>
      </c>
      <c r="F3623" s="295" t="s">
        <v>11452</v>
      </c>
      <c r="G3623" s="295" t="s">
        <v>1676</v>
      </c>
      <c r="H3623" s="295" t="s">
        <v>1589</v>
      </c>
      <c r="I3623" s="295" t="s">
        <v>1746</v>
      </c>
      <c r="J3623" s="295" t="s">
        <v>186</v>
      </c>
      <c r="K3623" s="295" t="s">
        <v>1603</v>
      </c>
      <c r="L3623" s="287">
        <v>8</v>
      </c>
      <c r="M3623" s="295" t="s">
        <v>171</v>
      </c>
    </row>
    <row r="3624" spans="1:13" ht="15" customHeight="1" x14ac:dyDescent="0.25">
      <c r="A3624" s="295" t="s">
        <v>11453</v>
      </c>
      <c r="B3624" s="295" t="s">
        <v>11453</v>
      </c>
      <c r="C3624" s="295" t="s">
        <v>11454</v>
      </c>
      <c r="D3624" s="295" t="s">
        <v>11454</v>
      </c>
      <c r="E3624" s="295" t="s">
        <v>11451</v>
      </c>
      <c r="F3624" s="295" t="s">
        <v>11452</v>
      </c>
      <c r="G3624" s="295" t="s">
        <v>1678</v>
      </c>
      <c r="H3624" s="295" t="s">
        <v>1589</v>
      </c>
      <c r="I3624" s="295" t="s">
        <v>1746</v>
      </c>
      <c r="J3624" s="295" t="s">
        <v>186</v>
      </c>
      <c r="K3624" s="295" t="s">
        <v>1603</v>
      </c>
      <c r="L3624" s="286">
        <v>8</v>
      </c>
      <c r="M3624" s="295" t="s">
        <v>171</v>
      </c>
    </row>
    <row r="3625" spans="1:13" ht="15" customHeight="1" x14ac:dyDescent="0.25">
      <c r="A3625" s="295" t="s">
        <v>11455</v>
      </c>
      <c r="B3625" s="295" t="s">
        <v>11455</v>
      </c>
      <c r="C3625" s="295" t="s">
        <v>11456</v>
      </c>
      <c r="D3625" s="295" t="s">
        <v>11456</v>
      </c>
      <c r="E3625" s="295" t="s">
        <v>4974</v>
      </c>
      <c r="F3625" s="295" t="s">
        <v>11457</v>
      </c>
      <c r="G3625" s="295" t="s">
        <v>1594</v>
      </c>
      <c r="H3625" s="295" t="s">
        <v>1589</v>
      </c>
      <c r="I3625" s="295" t="s">
        <v>1746</v>
      </c>
      <c r="J3625" s="295" t="s">
        <v>186</v>
      </c>
      <c r="L3625" s="286">
        <v>8</v>
      </c>
      <c r="M3625" s="295" t="s">
        <v>171</v>
      </c>
    </row>
    <row r="3626" spans="1:13" ht="15" customHeight="1" x14ac:dyDescent="0.25">
      <c r="A3626" s="295" t="s">
        <v>11458</v>
      </c>
      <c r="B3626" s="295" t="s">
        <v>11458</v>
      </c>
      <c r="C3626" s="295" t="s">
        <v>11459</v>
      </c>
      <c r="D3626" s="295" t="s">
        <v>11459</v>
      </c>
      <c r="E3626" s="295" t="s">
        <v>1618</v>
      </c>
      <c r="F3626" s="295" t="s">
        <v>11460</v>
      </c>
      <c r="G3626" s="295" t="s">
        <v>1594</v>
      </c>
      <c r="H3626" s="295" t="s">
        <v>1589</v>
      </c>
      <c r="I3626" s="295" t="s">
        <v>1714</v>
      </c>
      <c r="J3626" s="295" t="s">
        <v>821</v>
      </c>
      <c r="L3626" s="286">
        <v>4</v>
      </c>
      <c r="M3626" s="295" t="s">
        <v>171</v>
      </c>
    </row>
    <row r="3627" spans="1:13" ht="15" customHeight="1" x14ac:dyDescent="0.25">
      <c r="A3627" s="295" t="s">
        <v>11461</v>
      </c>
      <c r="B3627" s="295" t="s">
        <v>11461</v>
      </c>
      <c r="C3627" s="295" t="s">
        <v>11462</v>
      </c>
      <c r="D3627" s="295" t="s">
        <v>11462</v>
      </c>
      <c r="E3627" s="295" t="s">
        <v>2604</v>
      </c>
      <c r="F3627" s="295" t="s">
        <v>11463</v>
      </c>
      <c r="G3627" s="295" t="s">
        <v>168</v>
      </c>
      <c r="H3627" s="295" t="s">
        <v>1589</v>
      </c>
      <c r="I3627" s="295" t="s">
        <v>1714</v>
      </c>
      <c r="J3627" s="295" t="s">
        <v>821</v>
      </c>
      <c r="K3627" s="295" t="s">
        <v>1603</v>
      </c>
      <c r="L3627" s="286">
        <v>4</v>
      </c>
      <c r="M3627" s="295" t="s">
        <v>171</v>
      </c>
    </row>
    <row r="3628" spans="1:13" ht="15" customHeight="1" x14ac:dyDescent="0.25">
      <c r="A3628" s="295" t="s">
        <v>11464</v>
      </c>
      <c r="B3628" s="295" t="s">
        <v>11464</v>
      </c>
      <c r="C3628" s="295" t="s">
        <v>11465</v>
      </c>
      <c r="D3628" s="295" t="s">
        <v>11465</v>
      </c>
      <c r="E3628" s="295" t="s">
        <v>3292</v>
      </c>
      <c r="F3628" s="295" t="s">
        <v>11466</v>
      </c>
      <c r="G3628" s="295" t="s">
        <v>168</v>
      </c>
      <c r="H3628" s="295" t="s">
        <v>1589</v>
      </c>
      <c r="I3628" s="295" t="s">
        <v>1714</v>
      </c>
      <c r="J3628" s="295" t="s">
        <v>174</v>
      </c>
      <c r="K3628" s="295" t="s">
        <v>1892</v>
      </c>
      <c r="L3628" s="286">
        <v>0</v>
      </c>
      <c r="M3628" s="295" t="s">
        <v>16372</v>
      </c>
    </row>
    <row r="3629" spans="1:13" ht="15" customHeight="1" x14ac:dyDescent="0.25">
      <c r="A3629" s="295" t="s">
        <v>11467</v>
      </c>
      <c r="B3629" s="295" t="s">
        <v>11467</v>
      </c>
      <c r="C3629" s="295" t="s">
        <v>11468</v>
      </c>
      <c r="D3629" s="295" t="s">
        <v>11468</v>
      </c>
      <c r="E3629" s="295" t="s">
        <v>11469</v>
      </c>
      <c r="F3629" s="295" t="s">
        <v>11470</v>
      </c>
      <c r="G3629" s="295" t="s">
        <v>1594</v>
      </c>
      <c r="H3629" s="295" t="s">
        <v>1589</v>
      </c>
      <c r="I3629" s="295" t="s">
        <v>1714</v>
      </c>
      <c r="J3629" s="295" t="s">
        <v>174</v>
      </c>
      <c r="K3629" s="295" t="s">
        <v>1892</v>
      </c>
      <c r="L3629" s="286">
        <v>0</v>
      </c>
      <c r="M3629" s="295" t="s">
        <v>16372</v>
      </c>
    </row>
    <row r="3630" spans="1:13" ht="15" customHeight="1" x14ac:dyDescent="0.25">
      <c r="A3630" s="295" t="s">
        <v>11471</v>
      </c>
      <c r="B3630" s="295" t="s">
        <v>11471</v>
      </c>
      <c r="C3630" s="295" t="s">
        <v>11472</v>
      </c>
      <c r="D3630" s="295" t="s">
        <v>11472</v>
      </c>
      <c r="E3630" s="295" t="s">
        <v>35</v>
      </c>
      <c r="F3630" s="295" t="s">
        <v>11473</v>
      </c>
      <c r="G3630" s="295" t="s">
        <v>168</v>
      </c>
      <c r="H3630" s="295" t="s">
        <v>1589</v>
      </c>
      <c r="I3630" s="295" t="s">
        <v>1598</v>
      </c>
      <c r="J3630" s="295" t="s">
        <v>836</v>
      </c>
      <c r="K3630" s="295" t="s">
        <v>1603</v>
      </c>
      <c r="L3630" s="287">
        <v>0</v>
      </c>
      <c r="M3630" s="295" t="s">
        <v>16372</v>
      </c>
    </row>
    <row r="3631" spans="1:13" ht="15" customHeight="1" x14ac:dyDescent="0.25">
      <c r="A3631" s="295" t="s">
        <v>11474</v>
      </c>
      <c r="B3631" s="295" t="s">
        <v>11474</v>
      </c>
      <c r="C3631" s="295" t="s">
        <v>987</v>
      </c>
      <c r="D3631" s="295" t="s">
        <v>987</v>
      </c>
      <c r="E3631" s="295" t="s">
        <v>11475</v>
      </c>
      <c r="F3631" s="295" t="s">
        <v>11476</v>
      </c>
      <c r="G3631" s="295" t="s">
        <v>168</v>
      </c>
      <c r="H3631" s="295" t="s">
        <v>1589</v>
      </c>
      <c r="I3631" s="295" t="s">
        <v>1598</v>
      </c>
      <c r="J3631" s="295" t="s">
        <v>836</v>
      </c>
      <c r="K3631" s="295" t="s">
        <v>1603</v>
      </c>
      <c r="L3631" s="287">
        <v>0</v>
      </c>
      <c r="M3631" s="295" t="s">
        <v>16372</v>
      </c>
    </row>
    <row r="3632" spans="1:13" ht="15" customHeight="1" x14ac:dyDescent="0.25">
      <c r="A3632" s="295" t="s">
        <v>11477</v>
      </c>
      <c r="B3632" s="295" t="s">
        <v>11477</v>
      </c>
      <c r="C3632" s="295" t="s">
        <v>11478</v>
      </c>
      <c r="D3632" s="295" t="s">
        <v>11478</v>
      </c>
      <c r="E3632" s="295" t="s">
        <v>6085</v>
      </c>
      <c r="F3632" s="295" t="s">
        <v>11479</v>
      </c>
      <c r="G3632" s="295" t="s">
        <v>168</v>
      </c>
      <c r="H3632" s="295" t="s">
        <v>1589</v>
      </c>
      <c r="I3632" s="295" t="s">
        <v>1598</v>
      </c>
      <c r="J3632" s="295" t="s">
        <v>836</v>
      </c>
      <c r="K3632" s="295" t="s">
        <v>1603</v>
      </c>
      <c r="L3632" s="286">
        <v>6</v>
      </c>
      <c r="M3632" s="295" t="s">
        <v>171</v>
      </c>
    </row>
    <row r="3633" spans="1:13" ht="15" customHeight="1" x14ac:dyDescent="0.25">
      <c r="A3633" s="295" t="s">
        <v>11480</v>
      </c>
      <c r="B3633" s="295" t="s">
        <v>11480</v>
      </c>
      <c r="C3633" s="295" t="s">
        <v>11481</v>
      </c>
      <c r="D3633" s="295" t="s">
        <v>11481</v>
      </c>
      <c r="E3633" s="295" t="s">
        <v>1774</v>
      </c>
      <c r="F3633" s="295" t="s">
        <v>11482</v>
      </c>
      <c r="G3633" s="295" t="s">
        <v>168</v>
      </c>
      <c r="H3633" s="295" t="s">
        <v>1589</v>
      </c>
      <c r="I3633" s="295" t="s">
        <v>1598</v>
      </c>
      <c r="J3633" s="295" t="s">
        <v>836</v>
      </c>
      <c r="K3633" s="295" t="s">
        <v>1603</v>
      </c>
      <c r="L3633" s="286">
        <v>6</v>
      </c>
      <c r="M3633" s="295" t="s">
        <v>171</v>
      </c>
    </row>
    <row r="3634" spans="1:13" ht="15" customHeight="1" x14ac:dyDescent="0.25">
      <c r="A3634" s="295" t="s">
        <v>11483</v>
      </c>
      <c r="B3634" s="295" t="s">
        <v>11483</v>
      </c>
      <c r="C3634" s="295" t="s">
        <v>11484</v>
      </c>
      <c r="D3634" s="295" t="s">
        <v>11484</v>
      </c>
      <c r="E3634" s="295" t="s">
        <v>35</v>
      </c>
      <c r="F3634" s="295" t="s">
        <v>11485</v>
      </c>
      <c r="G3634" s="295" t="s">
        <v>168</v>
      </c>
      <c r="H3634" s="295" t="s">
        <v>1589</v>
      </c>
      <c r="I3634" s="295" t="s">
        <v>1598</v>
      </c>
      <c r="J3634" s="295" t="s">
        <v>836</v>
      </c>
      <c r="K3634" s="295" t="s">
        <v>1603</v>
      </c>
      <c r="L3634" s="287">
        <v>0</v>
      </c>
      <c r="M3634" s="295" t="s">
        <v>16372</v>
      </c>
    </row>
    <row r="3635" spans="1:13" ht="15" customHeight="1" x14ac:dyDescent="0.25">
      <c r="A3635" s="295" t="s">
        <v>11486</v>
      </c>
      <c r="B3635" s="295" t="s">
        <v>11486</v>
      </c>
      <c r="C3635" s="295" t="s">
        <v>988</v>
      </c>
      <c r="D3635" s="295" t="s">
        <v>988</v>
      </c>
      <c r="E3635" s="295" t="s">
        <v>11487</v>
      </c>
      <c r="F3635" s="295" t="s">
        <v>11488</v>
      </c>
      <c r="G3635" s="295" t="s">
        <v>1594</v>
      </c>
      <c r="H3635" s="295" t="s">
        <v>1589</v>
      </c>
      <c r="I3635" s="295" t="s">
        <v>1598</v>
      </c>
      <c r="J3635" s="295" t="s">
        <v>836</v>
      </c>
      <c r="L3635" s="286">
        <v>6</v>
      </c>
      <c r="M3635" s="295" t="s">
        <v>171</v>
      </c>
    </row>
    <row r="3636" spans="1:13" ht="15" customHeight="1" x14ac:dyDescent="0.25">
      <c r="A3636" s="295" t="s">
        <v>11489</v>
      </c>
      <c r="B3636" s="295" t="s">
        <v>11489</v>
      </c>
      <c r="C3636" s="295" t="s">
        <v>11490</v>
      </c>
      <c r="D3636" s="295" t="s">
        <v>11490</v>
      </c>
      <c r="E3636" s="295" t="s">
        <v>1606</v>
      </c>
      <c r="F3636" s="295" t="s">
        <v>11491</v>
      </c>
      <c r="G3636" s="295" t="s">
        <v>168</v>
      </c>
      <c r="H3636" s="295" t="s">
        <v>1589</v>
      </c>
      <c r="I3636" s="295" t="s">
        <v>1598</v>
      </c>
      <c r="J3636" s="295" t="s">
        <v>524</v>
      </c>
      <c r="K3636" s="295" t="s">
        <v>1603</v>
      </c>
      <c r="L3636" s="286">
        <v>5</v>
      </c>
      <c r="M3636" s="295" t="s">
        <v>171</v>
      </c>
    </row>
    <row r="3637" spans="1:13" ht="15" customHeight="1" x14ac:dyDescent="0.25">
      <c r="A3637" s="295" t="s">
        <v>11492</v>
      </c>
      <c r="B3637" s="295" t="s">
        <v>11492</v>
      </c>
      <c r="C3637" s="295" t="s">
        <v>11493</v>
      </c>
      <c r="D3637" s="295" t="s">
        <v>11493</v>
      </c>
      <c r="E3637" s="295" t="s">
        <v>1606</v>
      </c>
      <c r="F3637" s="295" t="s">
        <v>11494</v>
      </c>
      <c r="G3637" s="295" t="s">
        <v>1594</v>
      </c>
      <c r="H3637" s="295" t="s">
        <v>1589</v>
      </c>
      <c r="I3637" s="295" t="s">
        <v>1598</v>
      </c>
      <c r="J3637" s="295" t="s">
        <v>524</v>
      </c>
      <c r="L3637" s="286">
        <v>5</v>
      </c>
      <c r="M3637" s="295" t="s">
        <v>171</v>
      </c>
    </row>
    <row r="3638" spans="1:13" ht="15" customHeight="1" x14ac:dyDescent="0.25">
      <c r="A3638" s="295" t="s">
        <v>11495</v>
      </c>
      <c r="B3638" s="295" t="s">
        <v>11495</v>
      </c>
      <c r="C3638" s="295" t="s">
        <v>11496</v>
      </c>
      <c r="D3638" s="295" t="s">
        <v>11496</v>
      </c>
      <c r="E3638" s="295" t="s">
        <v>2988</v>
      </c>
      <c r="F3638" s="295" t="s">
        <v>11497</v>
      </c>
      <c r="G3638" s="295" t="s">
        <v>168</v>
      </c>
      <c r="H3638" s="295" t="s">
        <v>1589</v>
      </c>
      <c r="I3638" s="295" t="s">
        <v>1598</v>
      </c>
      <c r="J3638" s="295" t="s">
        <v>188</v>
      </c>
      <c r="K3638" s="295" t="s">
        <v>1603</v>
      </c>
      <c r="L3638" s="286">
        <v>0</v>
      </c>
      <c r="M3638" s="295" t="s">
        <v>16372</v>
      </c>
    </row>
    <row r="3639" spans="1:13" ht="15" customHeight="1" x14ac:dyDescent="0.25">
      <c r="A3639" s="295" t="s">
        <v>11498</v>
      </c>
      <c r="B3639" s="295" t="s">
        <v>11498</v>
      </c>
      <c r="C3639" s="295" t="s">
        <v>11499</v>
      </c>
      <c r="D3639" s="295" t="s">
        <v>11499</v>
      </c>
      <c r="E3639" s="295" t="s">
        <v>1606</v>
      </c>
      <c r="F3639" s="295" t="s">
        <v>11500</v>
      </c>
      <c r="G3639" s="295" t="s">
        <v>1594</v>
      </c>
      <c r="H3639" s="295" t="s">
        <v>1589</v>
      </c>
      <c r="I3639" s="295" t="s">
        <v>1598</v>
      </c>
      <c r="J3639" s="295" t="s">
        <v>188</v>
      </c>
      <c r="L3639" s="286">
        <v>0</v>
      </c>
      <c r="M3639" s="295" t="s">
        <v>16372</v>
      </c>
    </row>
    <row r="3640" spans="1:13" ht="15" customHeight="1" x14ac:dyDescent="0.25">
      <c r="A3640" s="295" t="s">
        <v>11501</v>
      </c>
      <c r="B3640" s="295" t="s">
        <v>11501</v>
      </c>
      <c r="C3640" s="295" t="s">
        <v>11502</v>
      </c>
      <c r="D3640" s="295" t="s">
        <v>11502</v>
      </c>
      <c r="E3640" s="295" t="s">
        <v>1606</v>
      </c>
      <c r="F3640" s="295" t="s">
        <v>11503</v>
      </c>
      <c r="G3640" s="295" t="s">
        <v>168</v>
      </c>
      <c r="H3640" s="295" t="s">
        <v>1589</v>
      </c>
      <c r="I3640" s="295" t="s">
        <v>1598</v>
      </c>
      <c r="J3640" s="295" t="s">
        <v>2809</v>
      </c>
      <c r="K3640" s="295" t="s">
        <v>1955</v>
      </c>
      <c r="L3640" s="286">
        <v>0</v>
      </c>
      <c r="M3640" s="295" t="s">
        <v>16372</v>
      </c>
    </row>
    <row r="3641" spans="1:13" ht="15" customHeight="1" x14ac:dyDescent="0.25">
      <c r="A3641" s="295" t="s">
        <v>11504</v>
      </c>
      <c r="B3641" s="295" t="s">
        <v>11504</v>
      </c>
      <c r="C3641" s="295" t="s">
        <v>11505</v>
      </c>
      <c r="D3641" s="295" t="s">
        <v>11505</v>
      </c>
      <c r="E3641" s="295" t="s">
        <v>1606</v>
      </c>
      <c r="F3641" s="295" t="s">
        <v>11506</v>
      </c>
      <c r="G3641" s="295" t="s">
        <v>1594</v>
      </c>
      <c r="H3641" s="295" t="s">
        <v>1589</v>
      </c>
      <c r="I3641" s="295" t="s">
        <v>1598</v>
      </c>
      <c r="J3641" s="295" t="s">
        <v>2809</v>
      </c>
      <c r="L3641" s="286">
        <v>0</v>
      </c>
      <c r="M3641" s="295" t="s">
        <v>16372</v>
      </c>
    </row>
    <row r="3642" spans="1:13" ht="15" customHeight="1" x14ac:dyDescent="0.25">
      <c r="A3642" s="295" t="s">
        <v>989</v>
      </c>
      <c r="B3642" s="295" t="s">
        <v>11507</v>
      </c>
      <c r="C3642" s="295" t="s">
        <v>11508</v>
      </c>
      <c r="D3642" s="295" t="s">
        <v>11509</v>
      </c>
      <c r="E3642" s="295" t="s">
        <v>11510</v>
      </c>
      <c r="F3642" s="295" t="s">
        <v>11511</v>
      </c>
      <c r="G3642" s="295" t="s">
        <v>1676</v>
      </c>
      <c r="H3642" s="295" t="s">
        <v>1632</v>
      </c>
      <c r="I3642" s="283" t="s">
        <v>1598</v>
      </c>
      <c r="J3642" s="283" t="s">
        <v>181</v>
      </c>
      <c r="K3642" s="283" t="s">
        <v>1603</v>
      </c>
      <c r="L3642" s="287">
        <v>7</v>
      </c>
      <c r="M3642" s="295" t="s">
        <v>171</v>
      </c>
    </row>
    <row r="3643" spans="1:13" ht="15" customHeight="1" x14ac:dyDescent="0.25">
      <c r="A3643" s="295" t="s">
        <v>11512</v>
      </c>
      <c r="B3643" s="295" t="s">
        <v>11507</v>
      </c>
      <c r="C3643" s="295" t="s">
        <v>11513</v>
      </c>
      <c r="D3643" s="295" t="s">
        <v>11509</v>
      </c>
      <c r="E3643" s="295" t="s">
        <v>11514</v>
      </c>
      <c r="F3643" s="295" t="s">
        <v>11511</v>
      </c>
      <c r="G3643" s="295" t="s">
        <v>1738</v>
      </c>
      <c r="H3643" s="295" t="s">
        <v>1632</v>
      </c>
      <c r="I3643" s="283" t="s">
        <v>1598</v>
      </c>
      <c r="J3643" s="283" t="s">
        <v>181</v>
      </c>
      <c r="K3643" s="283" t="s">
        <v>1603</v>
      </c>
      <c r="L3643" s="287">
        <v>7</v>
      </c>
      <c r="M3643" s="295" t="s">
        <v>171</v>
      </c>
    </row>
    <row r="3644" spans="1:13" ht="15" customHeight="1" x14ac:dyDescent="0.25">
      <c r="A3644" s="295" t="s">
        <v>11515</v>
      </c>
      <c r="B3644" s="295" t="s">
        <v>11516</v>
      </c>
      <c r="C3644" s="295" t="s">
        <v>11517</v>
      </c>
      <c r="D3644" s="295" t="s">
        <v>11518</v>
      </c>
      <c r="E3644" s="295" t="s">
        <v>11519</v>
      </c>
      <c r="F3644" s="295" t="s">
        <v>11520</v>
      </c>
      <c r="G3644" s="295" t="s">
        <v>168</v>
      </c>
      <c r="H3644" s="295" t="s">
        <v>1632</v>
      </c>
      <c r="I3644" s="295" t="s">
        <v>1598</v>
      </c>
      <c r="J3644" s="295" t="s">
        <v>181</v>
      </c>
      <c r="K3644" s="295" t="s">
        <v>1603</v>
      </c>
      <c r="L3644" s="287">
        <v>5</v>
      </c>
      <c r="M3644" s="295" t="s">
        <v>171</v>
      </c>
    </row>
    <row r="3645" spans="1:13" ht="15" customHeight="1" x14ac:dyDescent="0.25">
      <c r="A3645" s="295" t="s">
        <v>11521</v>
      </c>
      <c r="B3645" s="295" t="s">
        <v>11522</v>
      </c>
      <c r="C3645" s="295" t="s">
        <v>11523</v>
      </c>
      <c r="D3645" s="295" t="s">
        <v>11524</v>
      </c>
      <c r="E3645" s="295" t="s">
        <v>11525</v>
      </c>
      <c r="F3645" s="295" t="s">
        <v>11526</v>
      </c>
      <c r="G3645" s="295" t="s">
        <v>168</v>
      </c>
      <c r="H3645" s="295" t="s">
        <v>1632</v>
      </c>
      <c r="I3645" s="295" t="s">
        <v>1598</v>
      </c>
      <c r="J3645" s="295" t="s">
        <v>181</v>
      </c>
      <c r="K3645" s="295" t="s">
        <v>1603</v>
      </c>
      <c r="L3645" s="287">
        <v>3</v>
      </c>
      <c r="M3645" s="295" t="s">
        <v>171</v>
      </c>
    </row>
    <row r="3646" spans="1:13" ht="15" customHeight="1" x14ac:dyDescent="0.25">
      <c r="A3646" s="295" t="s">
        <v>11527</v>
      </c>
      <c r="B3646" s="295" t="s">
        <v>11528</v>
      </c>
      <c r="C3646" s="295" t="s">
        <v>11529</v>
      </c>
      <c r="D3646" s="295" t="s">
        <v>11530</v>
      </c>
      <c r="E3646" s="295" t="s">
        <v>11531</v>
      </c>
      <c r="F3646" s="295" t="s">
        <v>11532</v>
      </c>
      <c r="G3646" s="295" t="s">
        <v>168</v>
      </c>
      <c r="H3646" s="295" t="s">
        <v>1632</v>
      </c>
      <c r="I3646" s="295" t="s">
        <v>1598</v>
      </c>
      <c r="J3646" s="295" t="s">
        <v>181</v>
      </c>
      <c r="K3646" s="295" t="s">
        <v>1603</v>
      </c>
      <c r="L3646" s="287">
        <v>8</v>
      </c>
      <c r="M3646" s="295" t="s">
        <v>171</v>
      </c>
    </row>
    <row r="3647" spans="1:13" ht="15" customHeight="1" x14ac:dyDescent="0.25">
      <c r="A3647" s="295" t="s">
        <v>11533</v>
      </c>
      <c r="B3647" s="295" t="s">
        <v>11534</v>
      </c>
      <c r="C3647" s="295" t="s">
        <v>11535</v>
      </c>
      <c r="D3647" s="295" t="s">
        <v>11536</v>
      </c>
      <c r="E3647" s="295" t="s">
        <v>11537</v>
      </c>
      <c r="F3647" s="295" t="s">
        <v>11538</v>
      </c>
      <c r="G3647" s="295" t="s">
        <v>168</v>
      </c>
      <c r="H3647" s="295" t="s">
        <v>1632</v>
      </c>
      <c r="I3647" s="295" t="s">
        <v>1598</v>
      </c>
      <c r="J3647" s="295" t="s">
        <v>181</v>
      </c>
      <c r="K3647" s="295" t="s">
        <v>1603</v>
      </c>
      <c r="L3647" s="287">
        <v>9</v>
      </c>
      <c r="M3647" s="295" t="s">
        <v>171</v>
      </c>
    </row>
    <row r="3648" spans="1:13" ht="15" customHeight="1" x14ac:dyDescent="0.25">
      <c r="A3648" s="295" t="s">
        <v>11539</v>
      </c>
      <c r="B3648" s="295" t="s">
        <v>11540</v>
      </c>
      <c r="C3648" s="295" t="s">
        <v>11541</v>
      </c>
      <c r="D3648" s="295" t="s">
        <v>11542</v>
      </c>
      <c r="E3648" s="295" t="s">
        <v>11543</v>
      </c>
      <c r="F3648" s="295" t="s">
        <v>11544</v>
      </c>
      <c r="G3648" s="295" t="s">
        <v>168</v>
      </c>
      <c r="H3648" s="295" t="s">
        <v>1632</v>
      </c>
      <c r="I3648" s="295" t="s">
        <v>1598</v>
      </c>
      <c r="J3648" s="295" t="s">
        <v>181</v>
      </c>
      <c r="K3648" s="295" t="s">
        <v>1603</v>
      </c>
      <c r="L3648" s="286">
        <v>0</v>
      </c>
      <c r="M3648" s="295" t="s">
        <v>16372</v>
      </c>
    </row>
    <row r="3649" spans="1:13" ht="15" customHeight="1" x14ac:dyDescent="0.25">
      <c r="A3649" s="295" t="s">
        <v>11545</v>
      </c>
      <c r="B3649" s="295" t="s">
        <v>11534</v>
      </c>
      <c r="C3649" s="295" t="s">
        <v>11546</v>
      </c>
      <c r="D3649" s="295" t="s">
        <v>11536</v>
      </c>
      <c r="E3649" s="295" t="s">
        <v>11547</v>
      </c>
      <c r="F3649" s="295" t="s">
        <v>11538</v>
      </c>
      <c r="G3649" s="295" t="s">
        <v>168</v>
      </c>
      <c r="H3649" s="295" t="s">
        <v>1632</v>
      </c>
      <c r="I3649" s="295" t="s">
        <v>1598</v>
      </c>
      <c r="J3649" s="295" t="s">
        <v>181</v>
      </c>
      <c r="K3649" s="295" t="s">
        <v>1603</v>
      </c>
      <c r="L3649" s="287">
        <v>9</v>
      </c>
      <c r="M3649" s="295" t="s">
        <v>171</v>
      </c>
    </row>
    <row r="3650" spans="1:13" ht="15" customHeight="1" x14ac:dyDescent="0.25">
      <c r="A3650" s="295" t="s">
        <v>994</v>
      </c>
      <c r="B3650" s="295" t="s">
        <v>11548</v>
      </c>
      <c r="C3650" s="295" t="s">
        <v>11549</v>
      </c>
      <c r="D3650" s="295" t="s">
        <v>995</v>
      </c>
      <c r="E3650" s="295" t="s">
        <v>11550</v>
      </c>
      <c r="F3650" s="295" t="s">
        <v>11551</v>
      </c>
      <c r="G3650" s="295" t="s">
        <v>168</v>
      </c>
      <c r="H3650" s="295" t="s">
        <v>1632</v>
      </c>
      <c r="I3650" s="295" t="s">
        <v>1598</v>
      </c>
      <c r="J3650" s="295" t="s">
        <v>181</v>
      </c>
      <c r="K3650" s="295" t="s">
        <v>1603</v>
      </c>
      <c r="L3650" s="287">
        <v>0</v>
      </c>
      <c r="M3650" s="295" t="s">
        <v>16372</v>
      </c>
    </row>
    <row r="3651" spans="1:13" ht="15" customHeight="1" x14ac:dyDescent="0.25">
      <c r="A3651" s="295" t="s">
        <v>992</v>
      </c>
      <c r="B3651" s="295" t="s">
        <v>11552</v>
      </c>
      <c r="C3651" s="295" t="s">
        <v>11553</v>
      </c>
      <c r="D3651" s="295" t="s">
        <v>993</v>
      </c>
      <c r="E3651" s="295" t="s">
        <v>10402</v>
      </c>
      <c r="F3651" s="295" t="s">
        <v>11554</v>
      </c>
      <c r="G3651" s="295" t="s">
        <v>168</v>
      </c>
      <c r="H3651" s="295" t="s">
        <v>1632</v>
      </c>
      <c r="I3651" s="295" t="s">
        <v>1598</v>
      </c>
      <c r="J3651" s="295" t="s">
        <v>181</v>
      </c>
      <c r="K3651" s="295" t="s">
        <v>1603</v>
      </c>
      <c r="L3651" s="287">
        <v>4</v>
      </c>
      <c r="M3651" s="295" t="s">
        <v>171</v>
      </c>
    </row>
    <row r="3652" spans="1:13" ht="15" customHeight="1" x14ac:dyDescent="0.25">
      <c r="A3652" s="295" t="s">
        <v>11555</v>
      </c>
      <c r="B3652" s="295" t="s">
        <v>11556</v>
      </c>
      <c r="C3652" s="295" t="s">
        <v>11557</v>
      </c>
      <c r="D3652" s="295" t="s">
        <v>11558</v>
      </c>
      <c r="E3652" s="295" t="s">
        <v>11559</v>
      </c>
      <c r="F3652" s="295" t="s">
        <v>11560</v>
      </c>
      <c r="G3652" s="295" t="s">
        <v>1678</v>
      </c>
      <c r="H3652" s="295" t="s">
        <v>1632</v>
      </c>
      <c r="I3652" s="283" t="s">
        <v>1598</v>
      </c>
      <c r="J3652" s="283" t="s">
        <v>181</v>
      </c>
      <c r="K3652" s="283" t="s">
        <v>1603</v>
      </c>
      <c r="L3652" s="287">
        <v>4</v>
      </c>
      <c r="M3652" s="295" t="s">
        <v>171</v>
      </c>
    </row>
    <row r="3653" spans="1:13" ht="15" customHeight="1" x14ac:dyDescent="0.25">
      <c r="A3653" s="295" t="s">
        <v>1449</v>
      </c>
      <c r="B3653" s="295" t="s">
        <v>11561</v>
      </c>
      <c r="C3653" s="295" t="s">
        <v>11562</v>
      </c>
      <c r="D3653" s="295" t="s">
        <v>1450</v>
      </c>
      <c r="E3653" s="295" t="s">
        <v>4913</v>
      </c>
      <c r="F3653" s="295" t="s">
        <v>11563</v>
      </c>
      <c r="G3653" s="295" t="s">
        <v>168</v>
      </c>
      <c r="H3653" s="295" t="s">
        <v>1632</v>
      </c>
      <c r="I3653" s="295" t="s">
        <v>1598</v>
      </c>
      <c r="J3653" s="295" t="s">
        <v>181</v>
      </c>
      <c r="K3653" s="295" t="s">
        <v>1603</v>
      </c>
      <c r="L3653" s="287">
        <v>2</v>
      </c>
      <c r="M3653" s="295" t="s">
        <v>171</v>
      </c>
    </row>
    <row r="3654" spans="1:13" ht="15" customHeight="1" x14ac:dyDescent="0.25">
      <c r="A3654" s="295" t="s">
        <v>11564</v>
      </c>
      <c r="B3654" s="295" t="s">
        <v>11565</v>
      </c>
      <c r="C3654" s="295" t="s">
        <v>11566</v>
      </c>
      <c r="D3654" s="295" t="s">
        <v>11567</v>
      </c>
      <c r="E3654" s="295" t="s">
        <v>11568</v>
      </c>
      <c r="F3654" s="295" t="s">
        <v>11569</v>
      </c>
      <c r="G3654" s="295" t="s">
        <v>168</v>
      </c>
      <c r="H3654" s="295" t="s">
        <v>1632</v>
      </c>
      <c r="I3654" s="295" t="s">
        <v>1598</v>
      </c>
      <c r="J3654" s="295" t="s">
        <v>181</v>
      </c>
      <c r="K3654" s="295" t="s">
        <v>1603</v>
      </c>
      <c r="L3654" s="287">
        <v>0</v>
      </c>
      <c r="M3654" s="295" t="s">
        <v>16372</v>
      </c>
    </row>
    <row r="3655" spans="1:13" ht="15" customHeight="1" x14ac:dyDescent="0.25">
      <c r="A3655" s="295" t="s">
        <v>996</v>
      </c>
      <c r="B3655" s="295" t="s">
        <v>11570</v>
      </c>
      <c r="C3655" s="295" t="s">
        <v>11571</v>
      </c>
      <c r="D3655" s="295" t="s">
        <v>997</v>
      </c>
      <c r="E3655" s="295" t="s">
        <v>1610</v>
      </c>
      <c r="F3655" s="295" t="s">
        <v>11572</v>
      </c>
      <c r="G3655" s="295" t="s">
        <v>168</v>
      </c>
      <c r="H3655" s="295" t="s">
        <v>1632</v>
      </c>
      <c r="I3655" s="295" t="s">
        <v>1598</v>
      </c>
      <c r="J3655" s="295" t="s">
        <v>181</v>
      </c>
      <c r="K3655" s="295" t="s">
        <v>1603</v>
      </c>
      <c r="L3655" s="287">
        <v>0</v>
      </c>
      <c r="M3655" s="295" t="s">
        <v>16372</v>
      </c>
    </row>
    <row r="3656" spans="1:13" ht="15" customHeight="1" x14ac:dyDescent="0.25">
      <c r="A3656" s="295" t="s">
        <v>11573</v>
      </c>
      <c r="B3656" s="295" t="s">
        <v>11574</v>
      </c>
      <c r="C3656" s="295" t="s">
        <v>11575</v>
      </c>
      <c r="D3656" s="295" t="s">
        <v>11576</v>
      </c>
      <c r="E3656" s="295" t="s">
        <v>11577</v>
      </c>
      <c r="F3656" s="295" t="s">
        <v>11578</v>
      </c>
      <c r="G3656" s="295" t="s">
        <v>168</v>
      </c>
      <c r="H3656" s="295" t="s">
        <v>1632</v>
      </c>
      <c r="I3656" s="295" t="s">
        <v>1598</v>
      </c>
      <c r="J3656" s="295" t="s">
        <v>181</v>
      </c>
      <c r="K3656" s="295" t="s">
        <v>1603</v>
      </c>
      <c r="L3656" s="286">
        <v>0</v>
      </c>
      <c r="M3656" s="295" t="s">
        <v>16372</v>
      </c>
    </row>
    <row r="3657" spans="1:13" ht="15" customHeight="1" x14ac:dyDescent="0.25">
      <c r="A3657" s="295" t="s">
        <v>11579</v>
      </c>
      <c r="B3657" s="295" t="s">
        <v>11580</v>
      </c>
      <c r="C3657" s="295" t="s">
        <v>11581</v>
      </c>
      <c r="D3657" s="295" t="s">
        <v>11582</v>
      </c>
      <c r="E3657" s="295" t="s">
        <v>3898</v>
      </c>
      <c r="F3657" s="295" t="s">
        <v>11583</v>
      </c>
      <c r="G3657" s="295" t="s">
        <v>168</v>
      </c>
      <c r="H3657" s="295" t="s">
        <v>1632</v>
      </c>
      <c r="I3657" s="295" t="s">
        <v>1598</v>
      </c>
      <c r="J3657" s="295" t="s">
        <v>181</v>
      </c>
      <c r="K3657" s="295" t="s">
        <v>1603</v>
      </c>
      <c r="L3657" s="287">
        <v>2</v>
      </c>
      <c r="M3657" s="295" t="s">
        <v>171</v>
      </c>
    </row>
    <row r="3658" spans="1:13" ht="15" customHeight="1" x14ac:dyDescent="0.25">
      <c r="A3658" s="295" t="s">
        <v>11584</v>
      </c>
      <c r="B3658" s="295" t="s">
        <v>11585</v>
      </c>
      <c r="C3658" s="295" t="s">
        <v>11586</v>
      </c>
      <c r="D3658" s="295" t="s">
        <v>11587</v>
      </c>
      <c r="E3658" s="295" t="s">
        <v>11588</v>
      </c>
      <c r="F3658" s="295" t="s">
        <v>11589</v>
      </c>
      <c r="G3658" s="295" t="s">
        <v>168</v>
      </c>
      <c r="H3658" s="295" t="s">
        <v>1632</v>
      </c>
      <c r="I3658" s="295" t="s">
        <v>1598</v>
      </c>
      <c r="J3658" s="295" t="s">
        <v>181</v>
      </c>
      <c r="K3658" s="295" t="s">
        <v>1603</v>
      </c>
      <c r="L3658" s="287">
        <v>0</v>
      </c>
      <c r="M3658" s="295" t="s">
        <v>16372</v>
      </c>
    </row>
    <row r="3659" spans="1:13" ht="15" customHeight="1" x14ac:dyDescent="0.25">
      <c r="A3659" s="295" t="s">
        <v>999</v>
      </c>
      <c r="B3659" s="295" t="s">
        <v>11590</v>
      </c>
      <c r="C3659" s="295" t="s">
        <v>11591</v>
      </c>
      <c r="D3659" s="295" t="s">
        <v>1000</v>
      </c>
      <c r="E3659" s="295" t="s">
        <v>11592</v>
      </c>
      <c r="F3659" s="295" t="s">
        <v>11593</v>
      </c>
      <c r="G3659" s="295" t="s">
        <v>168</v>
      </c>
      <c r="H3659" s="295" t="s">
        <v>1632</v>
      </c>
      <c r="I3659" s="295" t="s">
        <v>1598</v>
      </c>
      <c r="J3659" s="295" t="s">
        <v>181</v>
      </c>
      <c r="K3659" s="295" t="s">
        <v>1603</v>
      </c>
      <c r="L3659" s="287">
        <v>5</v>
      </c>
      <c r="M3659" s="295" t="s">
        <v>171</v>
      </c>
    </row>
    <row r="3660" spans="1:13" ht="15" customHeight="1" x14ac:dyDescent="0.25">
      <c r="A3660" s="295" t="s">
        <v>11594</v>
      </c>
      <c r="B3660" s="295" t="s">
        <v>11595</v>
      </c>
      <c r="C3660" s="295" t="s">
        <v>11596</v>
      </c>
      <c r="D3660" s="295" t="s">
        <v>11597</v>
      </c>
      <c r="E3660" s="295" t="s">
        <v>11598</v>
      </c>
      <c r="F3660" s="295" t="s">
        <v>11599</v>
      </c>
      <c r="G3660" s="295" t="s">
        <v>168</v>
      </c>
      <c r="H3660" s="295" t="s">
        <v>1632</v>
      </c>
      <c r="I3660" s="295" t="s">
        <v>1598</v>
      </c>
      <c r="J3660" s="295" t="s">
        <v>181</v>
      </c>
      <c r="K3660" s="295" t="s">
        <v>1603</v>
      </c>
      <c r="L3660" s="287">
        <v>8</v>
      </c>
      <c r="M3660" s="295" t="s">
        <v>171</v>
      </c>
    </row>
    <row r="3661" spans="1:13" ht="15" customHeight="1" x14ac:dyDescent="0.25">
      <c r="A3661" s="295" t="s">
        <v>11600</v>
      </c>
      <c r="B3661" s="295" t="s">
        <v>11601</v>
      </c>
      <c r="C3661" s="295" t="s">
        <v>11602</v>
      </c>
      <c r="D3661" s="295" t="s">
        <v>11603</v>
      </c>
      <c r="E3661" s="295" t="s">
        <v>11604</v>
      </c>
      <c r="F3661" s="295" t="s">
        <v>11605</v>
      </c>
      <c r="G3661" s="295" t="s">
        <v>168</v>
      </c>
      <c r="H3661" s="295" t="s">
        <v>1632</v>
      </c>
      <c r="I3661" s="295" t="s">
        <v>1598</v>
      </c>
      <c r="J3661" s="295" t="s">
        <v>181</v>
      </c>
      <c r="K3661" s="295" t="s">
        <v>1603</v>
      </c>
      <c r="L3661" s="287">
        <v>3</v>
      </c>
      <c r="M3661" s="295" t="s">
        <v>171</v>
      </c>
    </row>
    <row r="3662" spans="1:13" ht="15" customHeight="1" x14ac:dyDescent="0.25">
      <c r="A3662" s="295" t="s">
        <v>11606</v>
      </c>
      <c r="B3662" s="295" t="s">
        <v>11607</v>
      </c>
      <c r="C3662" s="295" t="s">
        <v>11608</v>
      </c>
      <c r="D3662" s="295" t="s">
        <v>11609</v>
      </c>
      <c r="E3662" s="295" t="s">
        <v>11610</v>
      </c>
      <c r="F3662" s="295" t="s">
        <v>11611</v>
      </c>
      <c r="G3662" s="295" t="s">
        <v>1676</v>
      </c>
      <c r="H3662" s="295" t="s">
        <v>1632</v>
      </c>
      <c r="I3662" s="295" t="s">
        <v>1598</v>
      </c>
      <c r="J3662" s="295" t="s">
        <v>181</v>
      </c>
      <c r="K3662" s="295" t="s">
        <v>1603</v>
      </c>
      <c r="L3662" s="287">
        <v>8</v>
      </c>
      <c r="M3662" s="295" t="s">
        <v>171</v>
      </c>
    </row>
    <row r="3663" spans="1:13" ht="15" customHeight="1" x14ac:dyDescent="0.25">
      <c r="A3663" s="295" t="s">
        <v>11612</v>
      </c>
      <c r="B3663" s="295" t="s">
        <v>11607</v>
      </c>
      <c r="C3663" s="295" t="s">
        <v>11613</v>
      </c>
      <c r="D3663" s="295" t="s">
        <v>11609</v>
      </c>
      <c r="E3663" s="295" t="s">
        <v>11610</v>
      </c>
      <c r="F3663" s="295" t="s">
        <v>11611</v>
      </c>
      <c r="G3663" s="295" t="s">
        <v>1678</v>
      </c>
      <c r="H3663" s="295" t="s">
        <v>1632</v>
      </c>
      <c r="I3663" s="283" t="s">
        <v>1598</v>
      </c>
      <c r="J3663" s="283" t="s">
        <v>181</v>
      </c>
      <c r="K3663" s="283" t="s">
        <v>1603</v>
      </c>
      <c r="L3663" s="287">
        <v>8</v>
      </c>
      <c r="M3663" s="295" t="s">
        <v>171</v>
      </c>
    </row>
    <row r="3664" spans="1:13" ht="15" customHeight="1" x14ac:dyDescent="0.25">
      <c r="A3664" s="295" t="s">
        <v>11614</v>
      </c>
      <c r="B3664" s="295" t="s">
        <v>11615</v>
      </c>
      <c r="C3664" s="295" t="s">
        <v>11616</v>
      </c>
      <c r="D3664" s="295" t="s">
        <v>11617</v>
      </c>
      <c r="E3664" s="295" t="s">
        <v>1587</v>
      </c>
      <c r="F3664" s="295" t="s">
        <v>991</v>
      </c>
      <c r="G3664" s="295" t="s">
        <v>1594</v>
      </c>
      <c r="H3664" s="295" t="s">
        <v>1632</v>
      </c>
      <c r="I3664" s="295" t="s">
        <v>1598</v>
      </c>
      <c r="J3664" s="295" t="s">
        <v>181</v>
      </c>
      <c r="L3664" s="286">
        <v>0</v>
      </c>
      <c r="M3664" s="295" t="s">
        <v>16372</v>
      </c>
    </row>
    <row r="3665" spans="1:13" ht="15" customHeight="1" x14ac:dyDescent="0.25">
      <c r="A3665" s="295" t="s">
        <v>11618</v>
      </c>
      <c r="B3665" s="295" t="s">
        <v>11619</v>
      </c>
      <c r="C3665" s="295" t="s">
        <v>11620</v>
      </c>
      <c r="D3665" s="295" t="s">
        <v>11621</v>
      </c>
      <c r="E3665" s="295" t="s">
        <v>1587</v>
      </c>
      <c r="F3665" s="295" t="s">
        <v>991</v>
      </c>
      <c r="G3665" s="295" t="s">
        <v>1594</v>
      </c>
      <c r="H3665" s="295" t="s">
        <v>1632</v>
      </c>
      <c r="I3665" s="295" t="s">
        <v>1598</v>
      </c>
      <c r="J3665" s="295" t="s">
        <v>181</v>
      </c>
      <c r="L3665" s="286">
        <v>0</v>
      </c>
      <c r="M3665" s="295" t="s">
        <v>16372</v>
      </c>
    </row>
    <row r="3666" spans="1:13" ht="15" customHeight="1" x14ac:dyDescent="0.25">
      <c r="A3666" s="295" t="s">
        <v>11622</v>
      </c>
      <c r="B3666" s="295" t="s">
        <v>11623</v>
      </c>
      <c r="C3666" s="295" t="s">
        <v>11624</v>
      </c>
      <c r="D3666" s="295" t="s">
        <v>317</v>
      </c>
      <c r="E3666" s="295" t="s">
        <v>2003</v>
      </c>
      <c r="F3666" s="295" t="s">
        <v>11625</v>
      </c>
      <c r="G3666" s="295" t="s">
        <v>168</v>
      </c>
      <c r="H3666" s="295" t="s">
        <v>1632</v>
      </c>
      <c r="I3666" s="295" t="s">
        <v>1598</v>
      </c>
      <c r="J3666" s="295" t="s">
        <v>181</v>
      </c>
      <c r="K3666" s="295" t="s">
        <v>1603</v>
      </c>
      <c r="L3666" s="287">
        <v>4</v>
      </c>
      <c r="M3666" s="295" t="s">
        <v>171</v>
      </c>
    </row>
    <row r="3667" spans="1:13" ht="15" customHeight="1" x14ac:dyDescent="0.25">
      <c r="A3667" s="295" t="s">
        <v>11626</v>
      </c>
      <c r="B3667" s="295" t="s">
        <v>11626</v>
      </c>
      <c r="C3667" s="295" t="s">
        <v>11627</v>
      </c>
      <c r="D3667" s="295" t="s">
        <v>11627</v>
      </c>
      <c r="E3667" s="295" t="s">
        <v>11628</v>
      </c>
      <c r="F3667" s="295" t="s">
        <v>11629</v>
      </c>
      <c r="G3667" s="295" t="s">
        <v>168</v>
      </c>
      <c r="H3667" s="295" t="s">
        <v>1589</v>
      </c>
      <c r="I3667" s="295" t="s">
        <v>1598</v>
      </c>
      <c r="J3667" s="295" t="s">
        <v>177</v>
      </c>
      <c r="K3667" s="295" t="s">
        <v>1603</v>
      </c>
      <c r="L3667" s="286">
        <v>0</v>
      </c>
      <c r="M3667" s="295" t="s">
        <v>16372</v>
      </c>
    </row>
    <row r="3668" spans="1:13" ht="15" customHeight="1" x14ac:dyDescent="0.25">
      <c r="A3668" s="295" t="s">
        <v>11630</v>
      </c>
      <c r="B3668" s="295" t="s">
        <v>11630</v>
      </c>
      <c r="C3668" s="295" t="s">
        <v>1003</v>
      </c>
      <c r="D3668" s="295" t="s">
        <v>1003</v>
      </c>
      <c r="E3668" s="295" t="s">
        <v>1592</v>
      </c>
      <c r="F3668" s="295" t="s">
        <v>11631</v>
      </c>
      <c r="G3668" s="295" t="s">
        <v>1594</v>
      </c>
      <c r="H3668" s="295" t="s">
        <v>1589</v>
      </c>
      <c r="I3668" s="295" t="s">
        <v>1598</v>
      </c>
      <c r="J3668" s="295" t="s">
        <v>177</v>
      </c>
      <c r="L3668" s="286">
        <v>0</v>
      </c>
      <c r="M3668" s="295" t="s">
        <v>16372</v>
      </c>
    </row>
    <row r="3669" spans="1:13" ht="15" customHeight="1" x14ac:dyDescent="0.25">
      <c r="A3669" s="295" t="s">
        <v>11632</v>
      </c>
      <c r="B3669" s="295" t="s">
        <v>11632</v>
      </c>
      <c r="C3669" s="295" t="s">
        <v>11633</v>
      </c>
      <c r="D3669" s="295" t="s">
        <v>11633</v>
      </c>
      <c r="E3669" s="295" t="s">
        <v>11634</v>
      </c>
      <c r="F3669" s="295" t="s">
        <v>11635</v>
      </c>
      <c r="G3669" s="295" t="s">
        <v>168</v>
      </c>
      <c r="H3669" s="295" t="s">
        <v>1589</v>
      </c>
      <c r="I3669" s="295" t="s">
        <v>1598</v>
      </c>
      <c r="J3669" s="295" t="s">
        <v>270</v>
      </c>
      <c r="K3669" s="295" t="s">
        <v>1603</v>
      </c>
      <c r="L3669" s="286">
        <v>0</v>
      </c>
      <c r="M3669" s="295" t="s">
        <v>16372</v>
      </c>
    </row>
    <row r="3670" spans="1:13" ht="15" customHeight="1" x14ac:dyDescent="0.25">
      <c r="A3670" s="295" t="s">
        <v>11636</v>
      </c>
      <c r="B3670" s="295" t="s">
        <v>11636</v>
      </c>
      <c r="C3670" s="295" t="s">
        <v>11637</v>
      </c>
      <c r="D3670" s="295" t="s">
        <v>11637</v>
      </c>
      <c r="E3670" s="295" t="s">
        <v>11638</v>
      </c>
      <c r="F3670" s="295" t="s">
        <v>6292</v>
      </c>
      <c r="G3670" s="295" t="s">
        <v>1594</v>
      </c>
      <c r="H3670" s="295" t="s">
        <v>1589</v>
      </c>
      <c r="I3670" s="295" t="s">
        <v>1598</v>
      </c>
      <c r="J3670" s="295" t="s">
        <v>270</v>
      </c>
      <c r="L3670" s="286">
        <v>0</v>
      </c>
      <c r="M3670" s="295" t="s">
        <v>16372</v>
      </c>
    </row>
    <row r="3671" spans="1:13" ht="15" customHeight="1" x14ac:dyDescent="0.25">
      <c r="A3671" s="295" t="s">
        <v>11639</v>
      </c>
      <c r="B3671" s="295" t="s">
        <v>11639</v>
      </c>
      <c r="C3671" s="295" t="s">
        <v>11640</v>
      </c>
      <c r="D3671" s="295" t="s">
        <v>11640</v>
      </c>
      <c r="E3671" s="295" t="s">
        <v>11641</v>
      </c>
      <c r="F3671" s="295" t="s">
        <v>11642</v>
      </c>
      <c r="G3671" s="295" t="s">
        <v>168</v>
      </c>
      <c r="H3671" s="295" t="s">
        <v>1589</v>
      </c>
      <c r="I3671" s="295" t="s">
        <v>1598</v>
      </c>
      <c r="J3671" s="295" t="s">
        <v>1247</v>
      </c>
      <c r="K3671" s="295" t="s">
        <v>1603</v>
      </c>
      <c r="L3671" s="286">
        <v>0</v>
      </c>
      <c r="M3671" s="295" t="s">
        <v>16372</v>
      </c>
    </row>
    <row r="3672" spans="1:13" ht="15" customHeight="1" x14ac:dyDescent="0.25">
      <c r="A3672" s="295" t="s">
        <v>11643</v>
      </c>
      <c r="B3672" s="295" t="s">
        <v>11643</v>
      </c>
      <c r="C3672" s="295" t="s">
        <v>11644</v>
      </c>
      <c r="D3672" s="295" t="s">
        <v>11644</v>
      </c>
      <c r="E3672" s="295" t="s">
        <v>11645</v>
      </c>
      <c r="F3672" s="295" t="s">
        <v>11646</v>
      </c>
      <c r="G3672" s="295" t="s">
        <v>1594</v>
      </c>
      <c r="H3672" s="295" t="s">
        <v>1589</v>
      </c>
      <c r="I3672" s="295" t="s">
        <v>1598</v>
      </c>
      <c r="J3672" s="295" t="s">
        <v>1247</v>
      </c>
      <c r="L3672" s="286">
        <v>0</v>
      </c>
      <c r="M3672" s="295" t="s">
        <v>16372</v>
      </c>
    </row>
    <row r="3673" spans="1:13" ht="15" customHeight="1" x14ac:dyDescent="0.25">
      <c r="A3673" s="295" t="s">
        <v>11647</v>
      </c>
      <c r="B3673" s="295" t="s">
        <v>11647</v>
      </c>
      <c r="C3673" s="295" t="s">
        <v>11648</v>
      </c>
      <c r="D3673" s="295" t="s">
        <v>11648</v>
      </c>
      <c r="E3673" s="295" t="s">
        <v>11649</v>
      </c>
      <c r="F3673" s="295" t="s">
        <v>11650</v>
      </c>
      <c r="G3673" s="295" t="s">
        <v>1702</v>
      </c>
      <c r="H3673" s="295" t="s">
        <v>1589</v>
      </c>
      <c r="I3673" s="295" t="s">
        <v>1598</v>
      </c>
      <c r="J3673" s="295" t="s">
        <v>1247</v>
      </c>
      <c r="K3673" s="295" t="s">
        <v>1603</v>
      </c>
      <c r="L3673" s="286">
        <v>0</v>
      </c>
      <c r="M3673" s="295" t="s">
        <v>16372</v>
      </c>
    </row>
    <row r="3674" spans="1:13" ht="15" customHeight="1" x14ac:dyDescent="0.25">
      <c r="A3674" s="295" t="s">
        <v>11651</v>
      </c>
      <c r="B3674" s="295" t="s">
        <v>11651</v>
      </c>
      <c r="C3674" s="295" t="s">
        <v>11652</v>
      </c>
      <c r="D3674" s="295" t="s">
        <v>11652</v>
      </c>
      <c r="E3674" s="295" t="s">
        <v>1880</v>
      </c>
      <c r="F3674" s="295" t="s">
        <v>11653</v>
      </c>
      <c r="G3674" s="295" t="s">
        <v>168</v>
      </c>
      <c r="H3674" s="295" t="s">
        <v>1589</v>
      </c>
      <c r="I3674" s="295" t="s">
        <v>1598</v>
      </c>
      <c r="J3674" s="295" t="s">
        <v>757</v>
      </c>
      <c r="K3674" s="295" t="s">
        <v>1603</v>
      </c>
      <c r="L3674" s="286">
        <v>9</v>
      </c>
      <c r="M3674" s="295" t="s">
        <v>171</v>
      </c>
    </row>
    <row r="3675" spans="1:13" ht="15" customHeight="1" x14ac:dyDescent="0.25">
      <c r="A3675" s="295" t="s">
        <v>11654</v>
      </c>
      <c r="B3675" s="295" t="s">
        <v>11654</v>
      </c>
      <c r="C3675" s="295" t="s">
        <v>1006</v>
      </c>
      <c r="D3675" s="295" t="s">
        <v>1006</v>
      </c>
      <c r="E3675" s="295" t="s">
        <v>11645</v>
      </c>
      <c r="F3675" s="295" t="s">
        <v>1007</v>
      </c>
      <c r="G3675" s="295" t="s">
        <v>1594</v>
      </c>
      <c r="H3675" s="295" t="s">
        <v>1589</v>
      </c>
      <c r="I3675" s="295" t="s">
        <v>1598</v>
      </c>
      <c r="J3675" s="295" t="s">
        <v>757</v>
      </c>
      <c r="L3675" s="286">
        <v>9</v>
      </c>
      <c r="M3675" s="295" t="s">
        <v>171</v>
      </c>
    </row>
    <row r="3676" spans="1:13" ht="15" customHeight="1" x14ac:dyDescent="0.25">
      <c r="A3676" s="295" t="s">
        <v>1004</v>
      </c>
      <c r="B3676" s="295" t="s">
        <v>1004</v>
      </c>
      <c r="C3676" s="295" t="s">
        <v>1005</v>
      </c>
      <c r="D3676" s="295" t="s">
        <v>1005</v>
      </c>
      <c r="E3676" s="295" t="s">
        <v>1606</v>
      </c>
      <c r="F3676" s="295" t="s">
        <v>11655</v>
      </c>
      <c r="G3676" s="295" t="s">
        <v>168</v>
      </c>
      <c r="H3676" s="295" t="s">
        <v>1589</v>
      </c>
      <c r="I3676" s="295" t="s">
        <v>1714</v>
      </c>
      <c r="J3676" s="295" t="s">
        <v>174</v>
      </c>
      <c r="K3676" s="295" t="s">
        <v>1892</v>
      </c>
      <c r="L3676" s="286">
        <v>1</v>
      </c>
      <c r="M3676" s="295" t="s">
        <v>171</v>
      </c>
    </row>
    <row r="3677" spans="1:13" ht="15" customHeight="1" x14ac:dyDescent="0.25">
      <c r="A3677" s="295" t="s">
        <v>11656</v>
      </c>
      <c r="B3677" s="295" t="s">
        <v>11656</v>
      </c>
      <c r="C3677" s="295" t="s">
        <v>11657</v>
      </c>
      <c r="D3677" s="295" t="s">
        <v>11657</v>
      </c>
      <c r="E3677" s="295" t="s">
        <v>1606</v>
      </c>
      <c r="F3677" s="295" t="s">
        <v>11658</v>
      </c>
      <c r="G3677" s="295" t="s">
        <v>168</v>
      </c>
      <c r="H3677" s="295" t="s">
        <v>1589</v>
      </c>
      <c r="I3677" s="295" t="s">
        <v>1714</v>
      </c>
      <c r="J3677" s="295" t="s">
        <v>174</v>
      </c>
      <c r="K3677" s="295" t="s">
        <v>1892</v>
      </c>
      <c r="L3677" s="286">
        <v>0</v>
      </c>
      <c r="M3677" s="295" t="s">
        <v>16372</v>
      </c>
    </row>
    <row r="3678" spans="1:13" ht="15" customHeight="1" x14ac:dyDescent="0.25">
      <c r="A3678" s="295" t="s">
        <v>11659</v>
      </c>
      <c r="B3678" s="295" t="s">
        <v>11659</v>
      </c>
      <c r="C3678" s="295" t="s">
        <v>11660</v>
      </c>
      <c r="D3678" s="295" t="s">
        <v>11660</v>
      </c>
      <c r="E3678" s="295" t="s">
        <v>1606</v>
      </c>
      <c r="F3678" s="295" t="s">
        <v>11661</v>
      </c>
      <c r="G3678" s="295" t="s">
        <v>1594</v>
      </c>
      <c r="H3678" s="295" t="s">
        <v>1589</v>
      </c>
      <c r="I3678" s="295" t="s">
        <v>1714</v>
      </c>
      <c r="J3678" s="295" t="s">
        <v>174</v>
      </c>
      <c r="L3678" s="286">
        <v>1</v>
      </c>
      <c r="M3678" s="295" t="s">
        <v>171</v>
      </c>
    </row>
    <row r="3679" spans="1:13" ht="15" customHeight="1" x14ac:dyDescent="0.25">
      <c r="A3679" s="295" t="s">
        <v>16878</v>
      </c>
      <c r="B3679" s="295" t="s">
        <v>16879</v>
      </c>
      <c r="C3679" s="295" t="s">
        <v>17442</v>
      </c>
      <c r="D3679" s="295" t="s">
        <v>17624</v>
      </c>
      <c r="E3679" s="295" t="s">
        <v>17658</v>
      </c>
      <c r="G3679" s="295" t="s">
        <v>168</v>
      </c>
      <c r="H3679" s="295" t="s">
        <v>1632</v>
      </c>
      <c r="I3679" s="295" t="s">
        <v>14673</v>
      </c>
      <c r="J3679" s="295" t="s">
        <v>17926</v>
      </c>
      <c r="K3679" s="295" t="s">
        <v>14674</v>
      </c>
      <c r="L3679" s="287">
        <v>1</v>
      </c>
      <c r="M3679" s="295" t="s">
        <v>171</v>
      </c>
    </row>
    <row r="3680" spans="1:13" ht="15" customHeight="1" x14ac:dyDescent="0.25">
      <c r="A3680" s="295" t="s">
        <v>11662</v>
      </c>
      <c r="B3680" s="295" t="s">
        <v>11662</v>
      </c>
      <c r="C3680" s="295" t="s">
        <v>11663</v>
      </c>
      <c r="D3680" s="295" t="s">
        <v>11663</v>
      </c>
      <c r="E3680" s="295" t="s">
        <v>7802</v>
      </c>
      <c r="F3680" s="295" t="s">
        <v>11664</v>
      </c>
      <c r="G3680" s="295" t="s">
        <v>1676</v>
      </c>
      <c r="H3680" s="295" t="s">
        <v>1589</v>
      </c>
      <c r="I3680" s="295" t="s">
        <v>1598</v>
      </c>
      <c r="J3680" s="295" t="s">
        <v>179</v>
      </c>
      <c r="K3680" s="295" t="s">
        <v>1755</v>
      </c>
      <c r="L3680" s="287">
        <v>8</v>
      </c>
      <c r="M3680" s="295" t="s">
        <v>171</v>
      </c>
    </row>
    <row r="3681" spans="1:13" ht="15" customHeight="1" x14ac:dyDescent="0.25">
      <c r="A3681" s="295" t="s">
        <v>11665</v>
      </c>
      <c r="B3681" s="295" t="s">
        <v>11665</v>
      </c>
      <c r="C3681" s="295" t="s">
        <v>11666</v>
      </c>
      <c r="D3681" s="295" t="s">
        <v>11666</v>
      </c>
      <c r="E3681" s="295" t="s">
        <v>7802</v>
      </c>
      <c r="F3681" s="295" t="s">
        <v>11667</v>
      </c>
      <c r="G3681" s="295" t="s">
        <v>1678</v>
      </c>
      <c r="H3681" s="295" t="s">
        <v>1589</v>
      </c>
      <c r="I3681" s="295" t="s">
        <v>1598</v>
      </c>
      <c r="J3681" s="295" t="s">
        <v>179</v>
      </c>
      <c r="K3681" s="295" t="s">
        <v>1755</v>
      </c>
      <c r="L3681" s="286">
        <v>8</v>
      </c>
      <c r="M3681" s="295" t="s">
        <v>171</v>
      </c>
    </row>
    <row r="3682" spans="1:13" ht="15" customHeight="1" x14ac:dyDescent="0.25">
      <c r="A3682" s="295" t="s">
        <v>11668</v>
      </c>
      <c r="B3682" s="295" t="s">
        <v>11668</v>
      </c>
      <c r="C3682" s="295" t="s">
        <v>11669</v>
      </c>
      <c r="D3682" s="295" t="s">
        <v>11669</v>
      </c>
      <c r="E3682" s="295" t="s">
        <v>1606</v>
      </c>
      <c r="F3682" s="295" t="s">
        <v>11670</v>
      </c>
      <c r="G3682" s="295" t="s">
        <v>1594</v>
      </c>
      <c r="H3682" s="295" t="s">
        <v>1589</v>
      </c>
      <c r="I3682" s="295" t="s">
        <v>1598</v>
      </c>
      <c r="J3682" s="295" t="s">
        <v>179</v>
      </c>
      <c r="L3682" s="286">
        <v>8</v>
      </c>
      <c r="M3682" s="295" t="s">
        <v>171</v>
      </c>
    </row>
    <row r="3683" spans="1:13" ht="15" customHeight="1" x14ac:dyDescent="0.25">
      <c r="A3683" s="295" t="s">
        <v>11671</v>
      </c>
      <c r="B3683" s="295" t="s">
        <v>11671</v>
      </c>
      <c r="C3683" s="295" t="s">
        <v>11672</v>
      </c>
      <c r="D3683" s="295" t="s">
        <v>11672</v>
      </c>
      <c r="E3683" s="295" t="s">
        <v>1618</v>
      </c>
      <c r="F3683" s="295" t="s">
        <v>11673</v>
      </c>
      <c r="G3683" s="295" t="s">
        <v>1594</v>
      </c>
      <c r="H3683" s="295" t="s">
        <v>1589</v>
      </c>
      <c r="I3683" s="295" t="s">
        <v>1598</v>
      </c>
      <c r="J3683" s="295" t="s">
        <v>524</v>
      </c>
      <c r="L3683" s="286">
        <v>0</v>
      </c>
      <c r="M3683" s="295" t="s">
        <v>16372</v>
      </c>
    </row>
    <row r="3684" spans="1:13" ht="15" customHeight="1" x14ac:dyDescent="0.25">
      <c r="A3684" s="295" t="s">
        <v>11674</v>
      </c>
      <c r="B3684" s="295" t="s">
        <v>11674</v>
      </c>
      <c r="C3684" s="295" t="s">
        <v>11675</v>
      </c>
      <c r="D3684" s="295" t="s">
        <v>11675</v>
      </c>
      <c r="E3684" s="295" t="s">
        <v>11676</v>
      </c>
      <c r="F3684" s="295" t="s">
        <v>11677</v>
      </c>
      <c r="G3684" s="295" t="s">
        <v>168</v>
      </c>
      <c r="H3684" s="295" t="s">
        <v>1589</v>
      </c>
      <c r="I3684" s="295" t="s">
        <v>1598</v>
      </c>
      <c r="J3684" s="295" t="s">
        <v>524</v>
      </c>
      <c r="K3684" s="295" t="s">
        <v>1603</v>
      </c>
      <c r="L3684" s="286">
        <v>0</v>
      </c>
      <c r="M3684" s="295" t="s">
        <v>16372</v>
      </c>
    </row>
    <row r="3685" spans="1:13" ht="15" customHeight="1" x14ac:dyDescent="0.25">
      <c r="A3685" s="295" t="s">
        <v>11679</v>
      </c>
      <c r="B3685" s="295" t="s">
        <v>11679</v>
      </c>
      <c r="C3685" s="295" t="s">
        <v>11680</v>
      </c>
      <c r="D3685" s="295" t="s">
        <v>11680</v>
      </c>
      <c r="E3685" s="295" t="s">
        <v>11681</v>
      </c>
      <c r="F3685" s="295" t="s">
        <v>11682</v>
      </c>
      <c r="G3685" s="295" t="s">
        <v>168</v>
      </c>
      <c r="H3685" s="295" t="s">
        <v>1589</v>
      </c>
      <c r="I3685" s="295" t="s">
        <v>1746</v>
      </c>
      <c r="J3685" s="295" t="s">
        <v>11334</v>
      </c>
      <c r="K3685" s="295" t="s">
        <v>1603</v>
      </c>
      <c r="L3685" s="286">
        <v>8</v>
      </c>
      <c r="M3685" s="295" t="s">
        <v>171</v>
      </c>
    </row>
    <row r="3686" spans="1:13" ht="15" customHeight="1" x14ac:dyDescent="0.25">
      <c r="A3686" s="295" t="s">
        <v>11684</v>
      </c>
      <c r="B3686" s="295" t="s">
        <v>11684</v>
      </c>
      <c r="C3686" s="295" t="s">
        <v>11685</v>
      </c>
      <c r="D3686" s="295" t="s">
        <v>11685</v>
      </c>
      <c r="E3686" s="295" t="s">
        <v>11686</v>
      </c>
      <c r="F3686" s="295" t="s">
        <v>11687</v>
      </c>
      <c r="G3686" s="295" t="s">
        <v>168</v>
      </c>
      <c r="H3686" s="295" t="s">
        <v>1589</v>
      </c>
      <c r="I3686" s="295" t="s">
        <v>1746</v>
      </c>
      <c r="J3686" s="295" t="s">
        <v>11334</v>
      </c>
      <c r="K3686" s="295" t="s">
        <v>1603</v>
      </c>
      <c r="L3686" s="286">
        <v>7</v>
      </c>
      <c r="M3686" s="295" t="s">
        <v>171</v>
      </c>
    </row>
    <row r="3687" spans="1:13" ht="15" customHeight="1" x14ac:dyDescent="0.25">
      <c r="A3687" s="295" t="s">
        <v>11689</v>
      </c>
      <c r="B3687" s="295" t="s">
        <v>11689</v>
      </c>
      <c r="C3687" s="295" t="s">
        <v>11690</v>
      </c>
      <c r="D3687" s="295" t="s">
        <v>11690</v>
      </c>
      <c r="E3687" s="295" t="s">
        <v>11691</v>
      </c>
      <c r="F3687" s="295" t="s">
        <v>11692</v>
      </c>
      <c r="G3687" s="295" t="s">
        <v>1594</v>
      </c>
      <c r="H3687" s="295" t="s">
        <v>1589</v>
      </c>
      <c r="I3687" s="295" t="s">
        <v>1746</v>
      </c>
      <c r="J3687" s="295" t="s">
        <v>11334</v>
      </c>
      <c r="L3687" s="286">
        <v>8</v>
      </c>
      <c r="M3687" s="295" t="s">
        <v>171</v>
      </c>
    </row>
    <row r="3688" spans="1:13" ht="15" customHeight="1" x14ac:dyDescent="0.25">
      <c r="A3688" s="295" t="s">
        <v>11693</v>
      </c>
      <c r="B3688" s="295" t="s">
        <v>11693</v>
      </c>
      <c r="C3688" s="295" t="s">
        <v>11694</v>
      </c>
      <c r="D3688" s="295" t="s">
        <v>11694</v>
      </c>
      <c r="E3688" s="295" t="s">
        <v>11695</v>
      </c>
      <c r="F3688" s="295" t="s">
        <v>11696</v>
      </c>
      <c r="G3688" s="295" t="s">
        <v>168</v>
      </c>
      <c r="H3688" s="295" t="s">
        <v>1589</v>
      </c>
      <c r="I3688" s="295" t="s">
        <v>1598</v>
      </c>
      <c r="J3688" s="295" t="s">
        <v>11697</v>
      </c>
      <c r="K3688" s="295" t="s">
        <v>1325</v>
      </c>
      <c r="L3688" s="287">
        <v>0</v>
      </c>
      <c r="M3688" s="295" t="s">
        <v>16372</v>
      </c>
    </row>
    <row r="3689" spans="1:13" ht="15" customHeight="1" x14ac:dyDescent="0.25">
      <c r="A3689" s="295" t="s">
        <v>11698</v>
      </c>
      <c r="B3689" s="295" t="s">
        <v>11698</v>
      </c>
      <c r="C3689" s="295" t="s">
        <v>11699</v>
      </c>
      <c r="D3689" s="295" t="s">
        <v>11699</v>
      </c>
      <c r="E3689" s="295" t="s">
        <v>1652</v>
      </c>
      <c r="F3689" s="295" t="s">
        <v>11700</v>
      </c>
      <c r="G3689" s="295" t="s">
        <v>168</v>
      </c>
      <c r="H3689" s="295" t="s">
        <v>1589</v>
      </c>
      <c r="I3689" s="295" t="s">
        <v>1598</v>
      </c>
      <c r="J3689" s="295" t="s">
        <v>11697</v>
      </c>
      <c r="K3689" s="295" t="s">
        <v>1325</v>
      </c>
      <c r="L3689" s="286">
        <v>0</v>
      </c>
      <c r="M3689" s="295" t="s">
        <v>16372</v>
      </c>
    </row>
    <row r="3690" spans="1:13" ht="15" customHeight="1" x14ac:dyDescent="0.25">
      <c r="A3690" s="295" t="s">
        <v>11701</v>
      </c>
      <c r="B3690" s="295" t="s">
        <v>11701</v>
      </c>
      <c r="C3690" s="295" t="s">
        <v>11702</v>
      </c>
      <c r="D3690" s="295" t="s">
        <v>11702</v>
      </c>
      <c r="E3690" s="295" t="s">
        <v>11695</v>
      </c>
      <c r="F3690" s="295" t="s">
        <v>11703</v>
      </c>
      <c r="G3690" s="295" t="s">
        <v>1594</v>
      </c>
      <c r="H3690" s="295" t="s">
        <v>1589</v>
      </c>
      <c r="I3690" s="295" t="s">
        <v>1598</v>
      </c>
      <c r="J3690" s="295" t="s">
        <v>11697</v>
      </c>
      <c r="L3690" s="286">
        <v>0</v>
      </c>
      <c r="M3690" s="295" t="s">
        <v>16372</v>
      </c>
    </row>
    <row r="3691" spans="1:13" ht="15" customHeight="1" x14ac:dyDescent="0.25">
      <c r="A3691" s="295" t="s">
        <v>11704</v>
      </c>
      <c r="B3691" s="295" t="s">
        <v>11704</v>
      </c>
      <c r="C3691" s="295" t="s">
        <v>11705</v>
      </c>
      <c r="D3691" s="295" t="s">
        <v>11705</v>
      </c>
      <c r="E3691" s="295" t="s">
        <v>1606</v>
      </c>
      <c r="F3691" s="295" t="s">
        <v>11706</v>
      </c>
      <c r="G3691" s="295" t="s">
        <v>168</v>
      </c>
      <c r="H3691" s="295" t="s">
        <v>1589</v>
      </c>
      <c r="I3691" s="295" t="s">
        <v>1598</v>
      </c>
      <c r="J3691" s="295" t="s">
        <v>1008</v>
      </c>
      <c r="K3691" s="295" t="s">
        <v>1230</v>
      </c>
      <c r="L3691" s="286">
        <v>0</v>
      </c>
      <c r="M3691" s="295" t="s">
        <v>16372</v>
      </c>
    </row>
    <row r="3692" spans="1:13" ht="15" customHeight="1" x14ac:dyDescent="0.25">
      <c r="A3692" s="295" t="s">
        <v>11707</v>
      </c>
      <c r="B3692" s="295" t="s">
        <v>11707</v>
      </c>
      <c r="C3692" s="295" t="s">
        <v>11708</v>
      </c>
      <c r="D3692" s="295" t="s">
        <v>11708</v>
      </c>
      <c r="E3692" s="295" t="s">
        <v>1606</v>
      </c>
      <c r="F3692" s="295" t="s">
        <v>11709</v>
      </c>
      <c r="G3692" s="295" t="s">
        <v>168</v>
      </c>
      <c r="H3692" s="295" t="s">
        <v>1589</v>
      </c>
      <c r="I3692" s="295" t="s">
        <v>1598</v>
      </c>
      <c r="J3692" s="295" t="s">
        <v>1008</v>
      </c>
      <c r="K3692" s="295" t="s">
        <v>1230</v>
      </c>
      <c r="L3692" s="286">
        <v>0</v>
      </c>
      <c r="M3692" s="295" t="s">
        <v>16372</v>
      </c>
    </row>
    <row r="3693" spans="1:13" ht="15" customHeight="1" x14ac:dyDescent="0.25">
      <c r="A3693" s="295" t="s">
        <v>11710</v>
      </c>
      <c r="B3693" s="295" t="s">
        <v>11710</v>
      </c>
      <c r="C3693" s="295" t="s">
        <v>11711</v>
      </c>
      <c r="D3693" s="295" t="s">
        <v>11711</v>
      </c>
      <c r="E3693" s="295" t="s">
        <v>1606</v>
      </c>
      <c r="F3693" s="295" t="s">
        <v>11712</v>
      </c>
      <c r="G3693" s="295" t="s">
        <v>1594</v>
      </c>
      <c r="H3693" s="295" t="s">
        <v>1589</v>
      </c>
      <c r="I3693" s="295" t="s">
        <v>1598</v>
      </c>
      <c r="J3693" s="295" t="s">
        <v>1008</v>
      </c>
      <c r="L3693" s="286">
        <v>0</v>
      </c>
      <c r="M3693" s="295" t="s">
        <v>16372</v>
      </c>
    </row>
    <row r="3694" spans="1:13" ht="15" customHeight="1" x14ac:dyDescent="0.25">
      <c r="A3694" s="295" t="s">
        <v>16881</v>
      </c>
      <c r="B3694" s="295" t="s">
        <v>16881</v>
      </c>
      <c r="C3694" s="295" t="s">
        <v>17444</v>
      </c>
      <c r="D3694" s="295" t="s">
        <v>17444</v>
      </c>
      <c r="E3694" s="295" t="s">
        <v>17717</v>
      </c>
      <c r="G3694" s="295" t="s">
        <v>1678</v>
      </c>
      <c r="H3694" s="295" t="s">
        <v>1589</v>
      </c>
      <c r="I3694" s="295" t="s">
        <v>14673</v>
      </c>
      <c r="J3694" s="295" t="s">
        <v>17935</v>
      </c>
      <c r="K3694" s="295" t="s">
        <v>14674</v>
      </c>
      <c r="L3694" s="287">
        <v>6</v>
      </c>
      <c r="M3694" s="295" t="s">
        <v>171</v>
      </c>
    </row>
    <row r="3695" spans="1:13" ht="15" customHeight="1" x14ac:dyDescent="0.25">
      <c r="A3695" s="295" t="s">
        <v>16882</v>
      </c>
      <c r="B3695" s="295" t="s">
        <v>16882</v>
      </c>
      <c r="C3695" s="295" t="s">
        <v>17445</v>
      </c>
      <c r="D3695" s="295" t="s">
        <v>17445</v>
      </c>
      <c r="E3695" s="295" t="s">
        <v>17830</v>
      </c>
      <c r="G3695" s="295" t="s">
        <v>168</v>
      </c>
      <c r="H3695" s="295" t="s">
        <v>1589</v>
      </c>
      <c r="I3695" s="295" t="s">
        <v>14673</v>
      </c>
      <c r="J3695" s="295" t="s">
        <v>17935</v>
      </c>
      <c r="K3695" s="295" t="s">
        <v>14674</v>
      </c>
      <c r="L3695" s="287">
        <v>5</v>
      </c>
      <c r="M3695" s="295" t="s">
        <v>171</v>
      </c>
    </row>
    <row r="3696" spans="1:13" ht="15" customHeight="1" x14ac:dyDescent="0.25">
      <c r="A3696" s="295" t="s">
        <v>16883</v>
      </c>
      <c r="B3696" s="295" t="s">
        <v>16882</v>
      </c>
      <c r="C3696" s="295" t="s">
        <v>17446</v>
      </c>
      <c r="D3696" s="295" t="s">
        <v>17445</v>
      </c>
      <c r="E3696" s="295" t="s">
        <v>17837</v>
      </c>
      <c r="G3696" s="295" t="s">
        <v>168</v>
      </c>
      <c r="H3696" s="295" t="s">
        <v>1632</v>
      </c>
      <c r="I3696" s="295" t="s">
        <v>14673</v>
      </c>
      <c r="J3696" s="295" t="s">
        <v>17935</v>
      </c>
      <c r="K3696" s="295" t="s">
        <v>14674</v>
      </c>
      <c r="L3696" s="287">
        <v>5</v>
      </c>
      <c r="M3696" s="295" t="s">
        <v>171</v>
      </c>
    </row>
    <row r="3697" spans="1:13" ht="15" customHeight="1" x14ac:dyDescent="0.25">
      <c r="A3697" s="295" t="s">
        <v>16880</v>
      </c>
      <c r="B3697" s="295" t="s">
        <v>16880</v>
      </c>
      <c r="C3697" s="295" t="s">
        <v>17443</v>
      </c>
      <c r="D3697" s="295" t="s">
        <v>17443</v>
      </c>
      <c r="G3697" s="295" t="s">
        <v>1594</v>
      </c>
      <c r="H3697" s="295" t="s">
        <v>1589</v>
      </c>
      <c r="I3697" s="295" t="s">
        <v>14673</v>
      </c>
      <c r="J3697" s="295" t="s">
        <v>17935</v>
      </c>
      <c r="K3697" s="295" t="s">
        <v>14674</v>
      </c>
      <c r="L3697" s="287">
        <v>5</v>
      </c>
      <c r="M3697" s="295" t="s">
        <v>171</v>
      </c>
    </row>
    <row r="3698" spans="1:13" ht="15" customHeight="1" x14ac:dyDescent="0.25">
      <c r="A3698" s="295" t="s">
        <v>1012</v>
      </c>
      <c r="B3698" s="295" t="s">
        <v>1012</v>
      </c>
      <c r="C3698" s="295" t="s">
        <v>1013</v>
      </c>
      <c r="D3698" s="295" t="s">
        <v>1013</v>
      </c>
      <c r="E3698" s="295" t="s">
        <v>1606</v>
      </c>
      <c r="F3698" s="295" t="s">
        <v>11713</v>
      </c>
      <c r="G3698" s="295" t="s">
        <v>168</v>
      </c>
      <c r="H3698" s="295" t="s">
        <v>1589</v>
      </c>
      <c r="I3698" s="295" t="s">
        <v>1714</v>
      </c>
      <c r="J3698" s="295" t="s">
        <v>174</v>
      </c>
      <c r="K3698" s="295" t="s">
        <v>1892</v>
      </c>
      <c r="L3698" s="286">
        <v>0</v>
      </c>
      <c r="M3698" s="295" t="s">
        <v>16372</v>
      </c>
    </row>
    <row r="3699" spans="1:13" ht="15" customHeight="1" x14ac:dyDescent="0.25">
      <c r="A3699" s="295" t="s">
        <v>11714</v>
      </c>
      <c r="B3699" s="295" t="s">
        <v>11714</v>
      </c>
      <c r="C3699" s="295" t="s">
        <v>1010</v>
      </c>
      <c r="D3699" s="295" t="s">
        <v>1010</v>
      </c>
      <c r="E3699" s="295" t="s">
        <v>1606</v>
      </c>
      <c r="F3699" s="295" t="s">
        <v>11713</v>
      </c>
      <c r="G3699" s="295" t="s">
        <v>1594</v>
      </c>
      <c r="H3699" s="295" t="s">
        <v>1589</v>
      </c>
      <c r="I3699" s="295" t="s">
        <v>1714</v>
      </c>
      <c r="J3699" s="295" t="s">
        <v>174</v>
      </c>
      <c r="L3699" s="286">
        <v>0</v>
      </c>
      <c r="M3699" s="295" t="s">
        <v>16372</v>
      </c>
    </row>
    <row r="3700" spans="1:13" ht="15" customHeight="1" x14ac:dyDescent="0.25">
      <c r="A3700" s="295" t="s">
        <v>11715</v>
      </c>
      <c r="B3700" s="295" t="s">
        <v>11715</v>
      </c>
      <c r="C3700" s="295" t="s">
        <v>11716</v>
      </c>
      <c r="D3700" s="295" t="s">
        <v>11716</v>
      </c>
      <c r="E3700" s="295" t="s">
        <v>1606</v>
      </c>
      <c r="F3700" s="295" t="s">
        <v>11717</v>
      </c>
      <c r="G3700" s="295" t="s">
        <v>1676</v>
      </c>
      <c r="H3700" s="295" t="s">
        <v>1589</v>
      </c>
      <c r="I3700" s="295" t="s">
        <v>1598</v>
      </c>
      <c r="J3700" s="295" t="s">
        <v>499</v>
      </c>
      <c r="K3700" s="295" t="s">
        <v>1603</v>
      </c>
      <c r="L3700" s="287">
        <v>8</v>
      </c>
      <c r="M3700" s="295" t="s">
        <v>171</v>
      </c>
    </row>
    <row r="3701" spans="1:13" ht="15" customHeight="1" x14ac:dyDescent="0.25">
      <c r="A3701" s="295" t="s">
        <v>11719</v>
      </c>
      <c r="B3701" s="295" t="s">
        <v>11719</v>
      </c>
      <c r="C3701" s="295" t="s">
        <v>11720</v>
      </c>
      <c r="D3701" s="295" t="s">
        <v>11720</v>
      </c>
      <c r="E3701" s="295" t="s">
        <v>1606</v>
      </c>
      <c r="F3701" s="295" t="s">
        <v>11717</v>
      </c>
      <c r="G3701" s="295" t="s">
        <v>1738</v>
      </c>
      <c r="H3701" s="295" t="s">
        <v>1589</v>
      </c>
      <c r="I3701" s="295" t="s">
        <v>1598</v>
      </c>
      <c r="J3701" s="295" t="s">
        <v>499</v>
      </c>
      <c r="K3701" s="295" t="s">
        <v>1603</v>
      </c>
      <c r="L3701" s="286">
        <v>8</v>
      </c>
      <c r="M3701" s="295" t="s">
        <v>171</v>
      </c>
    </row>
    <row r="3702" spans="1:13" ht="15" customHeight="1" x14ac:dyDescent="0.25">
      <c r="A3702" s="295" t="s">
        <v>11718</v>
      </c>
      <c r="B3702" s="295" t="s">
        <v>11719</v>
      </c>
      <c r="C3702" s="295" t="s">
        <v>11721</v>
      </c>
      <c r="D3702" s="295" t="s">
        <v>11720</v>
      </c>
      <c r="E3702" s="295" t="s">
        <v>1606</v>
      </c>
      <c r="F3702" s="295" t="s">
        <v>11717</v>
      </c>
      <c r="G3702" s="295" t="s">
        <v>1678</v>
      </c>
      <c r="H3702" s="295" t="s">
        <v>1632</v>
      </c>
      <c r="I3702" s="295" t="s">
        <v>1598</v>
      </c>
      <c r="J3702" s="295" t="s">
        <v>499</v>
      </c>
      <c r="K3702" s="295" t="s">
        <v>1603</v>
      </c>
      <c r="L3702" s="286">
        <v>8</v>
      </c>
      <c r="M3702" s="295" t="s">
        <v>171</v>
      </c>
    </row>
    <row r="3703" spans="1:13" ht="15" customHeight="1" x14ac:dyDescent="0.25">
      <c r="A3703" s="295" t="s">
        <v>11722</v>
      </c>
      <c r="B3703" s="295" t="s">
        <v>11722</v>
      </c>
      <c r="C3703" s="295" t="s">
        <v>11723</v>
      </c>
      <c r="D3703" s="295" t="s">
        <v>11723</v>
      </c>
      <c r="E3703" s="295" t="s">
        <v>1606</v>
      </c>
      <c r="F3703" s="295" t="s">
        <v>11724</v>
      </c>
      <c r="G3703" s="295" t="s">
        <v>1676</v>
      </c>
      <c r="H3703" s="295" t="s">
        <v>1589</v>
      </c>
      <c r="I3703" s="295" t="s">
        <v>1598</v>
      </c>
      <c r="J3703" s="295" t="s">
        <v>499</v>
      </c>
      <c r="K3703" s="295" t="s">
        <v>1603</v>
      </c>
      <c r="L3703" s="287">
        <v>7</v>
      </c>
      <c r="M3703" s="295" t="s">
        <v>171</v>
      </c>
    </row>
    <row r="3704" spans="1:13" ht="15" customHeight="1" x14ac:dyDescent="0.25">
      <c r="A3704" s="295" t="s">
        <v>11726</v>
      </c>
      <c r="B3704" s="295" t="s">
        <v>11726</v>
      </c>
      <c r="C3704" s="295" t="s">
        <v>11727</v>
      </c>
      <c r="D3704" s="295" t="s">
        <v>11727</v>
      </c>
      <c r="E3704" s="295" t="s">
        <v>1606</v>
      </c>
      <c r="F3704" s="295" t="s">
        <v>11724</v>
      </c>
      <c r="G3704" s="295" t="s">
        <v>1738</v>
      </c>
      <c r="H3704" s="295" t="s">
        <v>1589</v>
      </c>
      <c r="I3704" s="295" t="s">
        <v>1598</v>
      </c>
      <c r="J3704" s="295" t="s">
        <v>499</v>
      </c>
      <c r="K3704" s="295" t="s">
        <v>1603</v>
      </c>
      <c r="L3704" s="286">
        <v>7</v>
      </c>
      <c r="M3704" s="295" t="s">
        <v>171</v>
      </c>
    </row>
    <row r="3705" spans="1:13" ht="15" customHeight="1" x14ac:dyDescent="0.25">
      <c r="A3705" s="295" t="s">
        <v>11725</v>
      </c>
      <c r="B3705" s="295" t="s">
        <v>11726</v>
      </c>
      <c r="C3705" s="295" t="s">
        <v>11728</v>
      </c>
      <c r="D3705" s="295" t="s">
        <v>11727</v>
      </c>
      <c r="E3705" s="295" t="s">
        <v>1606</v>
      </c>
      <c r="F3705" s="295" t="s">
        <v>11724</v>
      </c>
      <c r="G3705" s="295" t="s">
        <v>1678</v>
      </c>
      <c r="H3705" s="295" t="s">
        <v>1632</v>
      </c>
      <c r="I3705" s="295" t="s">
        <v>1598</v>
      </c>
      <c r="J3705" s="295" t="s">
        <v>499</v>
      </c>
      <c r="K3705" s="295" t="s">
        <v>1603</v>
      </c>
      <c r="L3705" s="286">
        <v>7</v>
      </c>
      <c r="M3705" s="295" t="s">
        <v>171</v>
      </c>
    </row>
    <row r="3706" spans="1:13" ht="15" customHeight="1" x14ac:dyDescent="0.25">
      <c r="A3706" s="295" t="s">
        <v>11729</v>
      </c>
      <c r="B3706" s="295" t="s">
        <v>11729</v>
      </c>
      <c r="C3706" s="295" t="s">
        <v>11730</v>
      </c>
      <c r="D3706" s="295" t="s">
        <v>11730</v>
      </c>
      <c r="E3706" s="295" t="s">
        <v>1606</v>
      </c>
      <c r="F3706" s="295" t="s">
        <v>11731</v>
      </c>
      <c r="G3706" s="295" t="s">
        <v>168</v>
      </c>
      <c r="H3706" s="295" t="s">
        <v>1589</v>
      </c>
      <c r="I3706" s="295" t="s">
        <v>1598</v>
      </c>
      <c r="J3706" s="295" t="s">
        <v>499</v>
      </c>
      <c r="K3706" s="295" t="s">
        <v>1603</v>
      </c>
      <c r="L3706" s="286">
        <v>0</v>
      </c>
      <c r="M3706" s="295" t="s">
        <v>16372</v>
      </c>
    </row>
    <row r="3707" spans="1:13" ht="15" customHeight="1" x14ac:dyDescent="0.25">
      <c r="A3707" s="295" t="s">
        <v>11732</v>
      </c>
      <c r="B3707" s="295" t="s">
        <v>11732</v>
      </c>
      <c r="C3707" s="295" t="s">
        <v>11733</v>
      </c>
      <c r="D3707" s="295" t="s">
        <v>11733</v>
      </c>
      <c r="E3707" s="295" t="s">
        <v>1606</v>
      </c>
      <c r="F3707" s="295" t="s">
        <v>11734</v>
      </c>
      <c r="G3707" s="295" t="s">
        <v>1676</v>
      </c>
      <c r="H3707" s="295" t="s">
        <v>1589</v>
      </c>
      <c r="I3707" s="295" t="s">
        <v>1598</v>
      </c>
      <c r="J3707" s="295" t="s">
        <v>499</v>
      </c>
      <c r="K3707" s="295" t="s">
        <v>1603</v>
      </c>
      <c r="L3707" s="287">
        <v>8</v>
      </c>
      <c r="M3707" s="295" t="s">
        <v>171</v>
      </c>
    </row>
    <row r="3708" spans="1:13" ht="15" customHeight="1" x14ac:dyDescent="0.25">
      <c r="A3708" s="295" t="s">
        <v>11736</v>
      </c>
      <c r="B3708" s="295" t="s">
        <v>11736</v>
      </c>
      <c r="C3708" s="295" t="s">
        <v>11737</v>
      </c>
      <c r="D3708" s="295" t="s">
        <v>11737</v>
      </c>
      <c r="E3708" s="295" t="s">
        <v>1606</v>
      </c>
      <c r="F3708" s="295" t="s">
        <v>11734</v>
      </c>
      <c r="G3708" s="295" t="s">
        <v>1738</v>
      </c>
      <c r="H3708" s="295" t="s">
        <v>1589</v>
      </c>
      <c r="I3708" s="295" t="s">
        <v>1598</v>
      </c>
      <c r="J3708" s="295" t="s">
        <v>499</v>
      </c>
      <c r="K3708" s="295" t="s">
        <v>1603</v>
      </c>
      <c r="L3708" s="286">
        <v>8</v>
      </c>
      <c r="M3708" s="295" t="s">
        <v>171</v>
      </c>
    </row>
    <row r="3709" spans="1:13" ht="15" customHeight="1" x14ac:dyDescent="0.25">
      <c r="A3709" s="295" t="s">
        <v>11735</v>
      </c>
      <c r="B3709" s="295" t="s">
        <v>11736</v>
      </c>
      <c r="C3709" s="295" t="s">
        <v>11738</v>
      </c>
      <c r="D3709" s="295" t="s">
        <v>11737</v>
      </c>
      <c r="E3709" s="295" t="s">
        <v>1606</v>
      </c>
      <c r="F3709" s="295" t="s">
        <v>11734</v>
      </c>
      <c r="G3709" s="295" t="s">
        <v>1678</v>
      </c>
      <c r="H3709" s="295" t="s">
        <v>1632</v>
      </c>
      <c r="I3709" s="295" t="s">
        <v>1598</v>
      </c>
      <c r="J3709" s="295" t="s">
        <v>499</v>
      </c>
      <c r="K3709" s="295" t="s">
        <v>1603</v>
      </c>
      <c r="L3709" s="286">
        <v>8</v>
      </c>
      <c r="M3709" s="295" t="s">
        <v>171</v>
      </c>
    </row>
    <row r="3710" spans="1:13" ht="15" customHeight="1" x14ac:dyDescent="0.25">
      <c r="A3710" s="295" t="s">
        <v>11739</v>
      </c>
      <c r="B3710" s="295" t="s">
        <v>11739</v>
      </c>
      <c r="C3710" s="295" t="s">
        <v>1011</v>
      </c>
      <c r="D3710" s="295" t="s">
        <v>1011</v>
      </c>
      <c r="E3710" s="295" t="s">
        <v>1606</v>
      </c>
      <c r="F3710" s="295" t="s">
        <v>1009</v>
      </c>
      <c r="G3710" s="295" t="s">
        <v>1594</v>
      </c>
      <c r="H3710" s="295" t="s">
        <v>1589</v>
      </c>
      <c r="I3710" s="295" t="s">
        <v>1598</v>
      </c>
      <c r="J3710" s="295" t="s">
        <v>499</v>
      </c>
      <c r="L3710" s="286">
        <v>7</v>
      </c>
      <c r="M3710" s="295" t="s">
        <v>171</v>
      </c>
    </row>
    <row r="3711" spans="1:13" ht="15" customHeight="1" x14ac:dyDescent="0.25">
      <c r="A3711" s="295" t="s">
        <v>11740</v>
      </c>
      <c r="B3711" s="295" t="s">
        <v>11740</v>
      </c>
      <c r="C3711" s="295" t="s">
        <v>11741</v>
      </c>
      <c r="D3711" s="295" t="s">
        <v>11741</v>
      </c>
      <c r="E3711" s="295" t="s">
        <v>1606</v>
      </c>
      <c r="F3711" s="295" t="s">
        <v>11742</v>
      </c>
      <c r="G3711" s="295" t="s">
        <v>168</v>
      </c>
      <c r="H3711" s="295" t="s">
        <v>1589</v>
      </c>
      <c r="I3711" s="295" t="s">
        <v>1598</v>
      </c>
      <c r="J3711" s="295" t="s">
        <v>499</v>
      </c>
      <c r="K3711" s="295" t="s">
        <v>1603</v>
      </c>
      <c r="L3711" s="286">
        <v>7</v>
      </c>
      <c r="M3711" s="295" t="s">
        <v>171</v>
      </c>
    </row>
    <row r="3712" spans="1:13" ht="15" customHeight="1" x14ac:dyDescent="0.25">
      <c r="A3712" s="295" t="s">
        <v>11743</v>
      </c>
      <c r="B3712" s="295" t="s">
        <v>11743</v>
      </c>
      <c r="C3712" s="295" t="s">
        <v>11744</v>
      </c>
      <c r="D3712" s="295" t="s">
        <v>11744</v>
      </c>
      <c r="E3712" s="295" t="s">
        <v>11745</v>
      </c>
      <c r="F3712" s="295" t="s">
        <v>11746</v>
      </c>
      <c r="G3712" s="295" t="s">
        <v>168</v>
      </c>
      <c r="H3712" s="295" t="s">
        <v>1589</v>
      </c>
      <c r="I3712" s="295" t="s">
        <v>1598</v>
      </c>
      <c r="J3712" s="295" t="s">
        <v>2549</v>
      </c>
      <c r="K3712" s="295" t="s">
        <v>2253</v>
      </c>
      <c r="L3712" s="286">
        <v>8</v>
      </c>
      <c r="M3712" s="295" t="s">
        <v>171</v>
      </c>
    </row>
    <row r="3713" spans="1:13" ht="15" customHeight="1" x14ac:dyDescent="0.25">
      <c r="A3713" s="295" t="s">
        <v>11747</v>
      </c>
      <c r="B3713" s="295" t="s">
        <v>11747</v>
      </c>
      <c r="C3713" s="295" t="s">
        <v>11748</v>
      </c>
      <c r="D3713" s="295" t="s">
        <v>11748</v>
      </c>
      <c r="E3713" s="295" t="s">
        <v>2665</v>
      </c>
      <c r="F3713" s="295" t="s">
        <v>11749</v>
      </c>
      <c r="G3713" s="295" t="s">
        <v>1594</v>
      </c>
      <c r="H3713" s="295" t="s">
        <v>1589</v>
      </c>
      <c r="I3713" s="295" t="s">
        <v>1598</v>
      </c>
      <c r="J3713" s="295" t="s">
        <v>2549</v>
      </c>
      <c r="L3713" s="286">
        <v>8</v>
      </c>
      <c r="M3713" s="295" t="s">
        <v>171</v>
      </c>
    </row>
    <row r="3714" spans="1:13" ht="15" customHeight="1" x14ac:dyDescent="0.25">
      <c r="A3714" s="295" t="s">
        <v>2726</v>
      </c>
      <c r="B3714" s="295" t="s">
        <v>2722</v>
      </c>
      <c r="C3714" s="295" t="s">
        <v>11750</v>
      </c>
      <c r="D3714" s="295" t="s">
        <v>2723</v>
      </c>
      <c r="E3714" s="295" t="s">
        <v>11751</v>
      </c>
      <c r="F3714" s="295" t="s">
        <v>2725</v>
      </c>
      <c r="G3714" s="295" t="s">
        <v>168</v>
      </c>
      <c r="H3714" s="295" t="s">
        <v>1632</v>
      </c>
      <c r="I3714" s="295" t="s">
        <v>1598</v>
      </c>
      <c r="J3714" s="295" t="s">
        <v>226</v>
      </c>
      <c r="K3714" s="295" t="s">
        <v>1230</v>
      </c>
      <c r="L3714" s="286">
        <v>6</v>
      </c>
      <c r="M3714" s="295" t="s">
        <v>171</v>
      </c>
    </row>
    <row r="3715" spans="1:13" ht="15" customHeight="1" x14ac:dyDescent="0.25">
      <c r="A3715" s="295" t="s">
        <v>2721</v>
      </c>
      <c r="B3715" s="295" t="s">
        <v>2717</v>
      </c>
      <c r="C3715" s="295" t="s">
        <v>11752</v>
      </c>
      <c r="D3715" s="295" t="s">
        <v>2718</v>
      </c>
      <c r="E3715" s="295" t="s">
        <v>11753</v>
      </c>
      <c r="F3715" s="295" t="s">
        <v>2720</v>
      </c>
      <c r="G3715" s="295" t="s">
        <v>168</v>
      </c>
      <c r="H3715" s="295" t="s">
        <v>1632</v>
      </c>
      <c r="I3715" s="295" t="s">
        <v>1598</v>
      </c>
      <c r="J3715" s="295" t="s">
        <v>226</v>
      </c>
      <c r="K3715" s="295" t="s">
        <v>1230</v>
      </c>
      <c r="L3715" s="286">
        <v>6</v>
      </c>
      <c r="M3715" s="295" t="s">
        <v>171</v>
      </c>
    </row>
    <row r="3716" spans="1:13" ht="15" customHeight="1" x14ac:dyDescent="0.25">
      <c r="A3716" s="295" t="s">
        <v>2716</v>
      </c>
      <c r="B3716" s="295" t="s">
        <v>2712</v>
      </c>
      <c r="C3716" s="295" t="s">
        <v>11754</v>
      </c>
      <c r="D3716" s="295" t="s">
        <v>2713</v>
      </c>
      <c r="E3716" s="295" t="s">
        <v>11755</v>
      </c>
      <c r="F3716" s="295" t="s">
        <v>2715</v>
      </c>
      <c r="G3716" s="295" t="s">
        <v>168</v>
      </c>
      <c r="H3716" s="295" t="s">
        <v>1632</v>
      </c>
      <c r="I3716" s="295" t="s">
        <v>1598</v>
      </c>
      <c r="J3716" s="295" t="s">
        <v>226</v>
      </c>
      <c r="K3716" s="295" t="s">
        <v>1230</v>
      </c>
      <c r="L3716" s="286">
        <v>6</v>
      </c>
      <c r="M3716" s="295" t="s">
        <v>171</v>
      </c>
    </row>
    <row r="3717" spans="1:13" ht="15" customHeight="1" x14ac:dyDescent="0.25">
      <c r="A3717" s="295" t="s">
        <v>11756</v>
      </c>
      <c r="B3717" s="295" t="s">
        <v>11756</v>
      </c>
      <c r="C3717" s="295" t="s">
        <v>11757</v>
      </c>
      <c r="D3717" s="295" t="s">
        <v>11757</v>
      </c>
      <c r="E3717" s="295" t="s">
        <v>3150</v>
      </c>
      <c r="F3717" s="295" t="s">
        <v>2729</v>
      </c>
      <c r="G3717" s="295" t="s">
        <v>1594</v>
      </c>
      <c r="H3717" s="295" t="s">
        <v>1589</v>
      </c>
      <c r="I3717" s="295" t="s">
        <v>1598</v>
      </c>
      <c r="J3717" s="295" t="s">
        <v>226</v>
      </c>
      <c r="L3717" s="286">
        <v>0</v>
      </c>
      <c r="M3717" s="295" t="s">
        <v>16372</v>
      </c>
    </row>
    <row r="3718" spans="1:13" ht="15" customHeight="1" x14ac:dyDescent="0.25">
      <c r="A3718" s="295" t="s">
        <v>11758</v>
      </c>
      <c r="B3718" s="295" t="s">
        <v>11758</v>
      </c>
      <c r="C3718" s="295" t="s">
        <v>11759</v>
      </c>
      <c r="D3718" s="295" t="s">
        <v>11759</v>
      </c>
      <c r="E3718" s="295" t="s">
        <v>11760</v>
      </c>
      <c r="F3718" s="295" t="s">
        <v>11761</v>
      </c>
      <c r="G3718" s="295" t="s">
        <v>168</v>
      </c>
      <c r="H3718" s="295" t="s">
        <v>1589</v>
      </c>
      <c r="I3718" s="295" t="s">
        <v>1598</v>
      </c>
      <c r="J3718" s="295" t="s">
        <v>226</v>
      </c>
      <c r="K3718" s="295" t="s">
        <v>1230</v>
      </c>
      <c r="L3718" s="286">
        <v>0</v>
      </c>
      <c r="M3718" s="295" t="s">
        <v>16372</v>
      </c>
    </row>
    <row r="3719" spans="1:13" ht="15" customHeight="1" x14ac:dyDescent="0.25">
      <c r="A3719" s="295" t="s">
        <v>11762</v>
      </c>
      <c r="B3719" s="295" t="s">
        <v>1016</v>
      </c>
      <c r="C3719" s="295" t="s">
        <v>11763</v>
      </c>
      <c r="D3719" s="295" t="s">
        <v>1017</v>
      </c>
      <c r="E3719" s="295" t="s">
        <v>11764</v>
      </c>
      <c r="F3719" s="295" t="s">
        <v>11765</v>
      </c>
      <c r="G3719" s="295" t="s">
        <v>168</v>
      </c>
      <c r="H3719" s="295" t="s">
        <v>1632</v>
      </c>
      <c r="I3719" s="295" t="s">
        <v>1714</v>
      </c>
      <c r="J3719" s="295" t="s">
        <v>174</v>
      </c>
      <c r="K3719" s="295" t="s">
        <v>1892</v>
      </c>
      <c r="L3719" s="287">
        <v>7</v>
      </c>
      <c r="M3719" s="295" t="s">
        <v>171</v>
      </c>
    </row>
    <row r="3720" spans="1:13" ht="15" customHeight="1" x14ac:dyDescent="0.25">
      <c r="A3720" s="295" t="s">
        <v>1014</v>
      </c>
      <c r="B3720" s="295" t="s">
        <v>1014</v>
      </c>
      <c r="C3720" s="295" t="s">
        <v>1015</v>
      </c>
      <c r="D3720" s="295" t="s">
        <v>1015</v>
      </c>
      <c r="E3720" s="295" t="s">
        <v>11766</v>
      </c>
      <c r="F3720" s="295" t="s">
        <v>11767</v>
      </c>
      <c r="G3720" s="295" t="s">
        <v>1676</v>
      </c>
      <c r="H3720" s="295" t="s">
        <v>1589</v>
      </c>
      <c r="I3720" s="295" t="s">
        <v>1714</v>
      </c>
      <c r="J3720" s="295" t="s">
        <v>174</v>
      </c>
      <c r="K3720" s="295" t="s">
        <v>1892</v>
      </c>
      <c r="L3720" s="287">
        <v>0</v>
      </c>
      <c r="M3720" s="295" t="s">
        <v>16372</v>
      </c>
    </row>
    <row r="3721" spans="1:13" ht="15" customHeight="1" x14ac:dyDescent="0.25">
      <c r="A3721" s="295" t="s">
        <v>1016</v>
      </c>
      <c r="B3721" s="295" t="s">
        <v>1016</v>
      </c>
      <c r="C3721" s="295" t="s">
        <v>1017</v>
      </c>
      <c r="D3721" s="295" t="s">
        <v>1017</v>
      </c>
      <c r="E3721" s="295" t="s">
        <v>11768</v>
      </c>
      <c r="F3721" s="295" t="s">
        <v>11769</v>
      </c>
      <c r="G3721" s="295" t="s">
        <v>1738</v>
      </c>
      <c r="H3721" s="295" t="s">
        <v>1589</v>
      </c>
      <c r="I3721" s="295" t="s">
        <v>1714</v>
      </c>
      <c r="J3721" s="295" t="s">
        <v>174</v>
      </c>
      <c r="K3721" s="295" t="s">
        <v>1892</v>
      </c>
      <c r="L3721" s="286">
        <v>7</v>
      </c>
      <c r="M3721" s="295" t="s">
        <v>171</v>
      </c>
    </row>
    <row r="3722" spans="1:13" ht="15" customHeight="1" x14ac:dyDescent="0.25">
      <c r="A3722" s="295" t="s">
        <v>1018</v>
      </c>
      <c r="B3722" s="295" t="s">
        <v>1018</v>
      </c>
      <c r="C3722" s="295" t="s">
        <v>1019</v>
      </c>
      <c r="D3722" s="295" t="s">
        <v>1019</v>
      </c>
      <c r="E3722" s="295" t="s">
        <v>11770</v>
      </c>
      <c r="F3722" s="295" t="s">
        <v>11771</v>
      </c>
      <c r="G3722" s="295" t="s">
        <v>1738</v>
      </c>
      <c r="H3722" s="295" t="s">
        <v>1589</v>
      </c>
      <c r="I3722" s="295" t="s">
        <v>1714</v>
      </c>
      <c r="J3722" s="295" t="s">
        <v>174</v>
      </c>
      <c r="K3722" s="295" t="s">
        <v>1892</v>
      </c>
      <c r="L3722" s="286">
        <v>0</v>
      </c>
      <c r="M3722" s="295" t="s">
        <v>16372</v>
      </c>
    </row>
    <row r="3723" spans="1:13" ht="15" customHeight="1" x14ac:dyDescent="0.25">
      <c r="A3723" s="295" t="s">
        <v>11772</v>
      </c>
      <c r="B3723" s="295" t="s">
        <v>11772</v>
      </c>
      <c r="C3723" s="295" t="s">
        <v>11773</v>
      </c>
      <c r="D3723" s="295" t="s">
        <v>11773</v>
      </c>
      <c r="E3723" s="295" t="s">
        <v>2437</v>
      </c>
      <c r="F3723" s="295" t="s">
        <v>11774</v>
      </c>
      <c r="G3723" s="295" t="s">
        <v>1594</v>
      </c>
      <c r="H3723" s="295" t="s">
        <v>1589</v>
      </c>
      <c r="I3723" s="295" t="s">
        <v>1714</v>
      </c>
      <c r="J3723" s="295" t="s">
        <v>174</v>
      </c>
      <c r="L3723" s="286">
        <v>2</v>
      </c>
      <c r="M3723" s="295" t="s">
        <v>171</v>
      </c>
    </row>
    <row r="3724" spans="1:13" ht="15" customHeight="1" x14ac:dyDescent="0.25">
      <c r="A3724" s="295" t="s">
        <v>11775</v>
      </c>
      <c r="B3724" s="295" t="s">
        <v>11775</v>
      </c>
      <c r="C3724" s="295" t="s">
        <v>11776</v>
      </c>
      <c r="D3724" s="295" t="s">
        <v>11776</v>
      </c>
      <c r="E3724" s="295" t="s">
        <v>1606</v>
      </c>
      <c r="F3724" s="295" t="s">
        <v>11777</v>
      </c>
      <c r="G3724" s="295" t="s">
        <v>168</v>
      </c>
      <c r="H3724" s="295" t="s">
        <v>1589</v>
      </c>
      <c r="I3724" s="295" t="s">
        <v>1598</v>
      </c>
      <c r="J3724" s="295" t="s">
        <v>11778</v>
      </c>
      <c r="K3724" s="295" t="s">
        <v>1603</v>
      </c>
      <c r="L3724" s="286">
        <v>7</v>
      </c>
      <c r="M3724" s="295" t="s">
        <v>171</v>
      </c>
    </row>
    <row r="3725" spans="1:13" ht="15" customHeight="1" x14ac:dyDescent="0.25">
      <c r="A3725" s="295" t="s">
        <v>11779</v>
      </c>
      <c r="B3725" s="295" t="s">
        <v>11779</v>
      </c>
      <c r="C3725" s="295" t="s">
        <v>11780</v>
      </c>
      <c r="D3725" s="295" t="s">
        <v>11780</v>
      </c>
      <c r="E3725" s="295" t="s">
        <v>1606</v>
      </c>
      <c r="F3725" s="295" t="s">
        <v>11781</v>
      </c>
      <c r="G3725" s="295" t="s">
        <v>1594</v>
      </c>
      <c r="H3725" s="295" t="s">
        <v>1589</v>
      </c>
      <c r="I3725" s="295" t="s">
        <v>1598</v>
      </c>
      <c r="J3725" s="295" t="s">
        <v>11778</v>
      </c>
      <c r="L3725" s="286">
        <v>7</v>
      </c>
      <c r="M3725" s="295" t="s">
        <v>171</v>
      </c>
    </row>
    <row r="3726" spans="1:13" ht="15" customHeight="1" x14ac:dyDescent="0.25">
      <c r="A3726" s="295" t="s">
        <v>11782</v>
      </c>
      <c r="B3726" s="295" t="s">
        <v>11782</v>
      </c>
      <c r="C3726" s="295" t="s">
        <v>11783</v>
      </c>
      <c r="D3726" s="295" t="s">
        <v>11783</v>
      </c>
      <c r="E3726" s="295" t="s">
        <v>4892</v>
      </c>
      <c r="F3726" s="295" t="s">
        <v>11784</v>
      </c>
      <c r="G3726" s="295" t="s">
        <v>168</v>
      </c>
      <c r="H3726" s="295" t="s">
        <v>1589</v>
      </c>
      <c r="I3726" s="295" t="s">
        <v>1598</v>
      </c>
      <c r="J3726" s="295" t="s">
        <v>11778</v>
      </c>
      <c r="K3726" s="295" t="s">
        <v>1603</v>
      </c>
      <c r="L3726" s="286">
        <v>5</v>
      </c>
      <c r="M3726" s="295" t="s">
        <v>171</v>
      </c>
    </row>
    <row r="3727" spans="1:13" ht="15" customHeight="1" x14ac:dyDescent="0.25">
      <c r="A3727" s="295" t="s">
        <v>11785</v>
      </c>
      <c r="B3727" s="295" t="s">
        <v>11785</v>
      </c>
      <c r="C3727" s="295" t="s">
        <v>11786</v>
      </c>
      <c r="D3727" s="295" t="s">
        <v>11786</v>
      </c>
      <c r="E3727" s="295" t="s">
        <v>6693</v>
      </c>
      <c r="F3727" s="295" t="s">
        <v>11787</v>
      </c>
      <c r="G3727" s="295" t="s">
        <v>168</v>
      </c>
      <c r="H3727" s="295" t="s">
        <v>1589</v>
      </c>
      <c r="I3727" s="295" t="s">
        <v>1598</v>
      </c>
      <c r="J3727" s="295" t="s">
        <v>11778</v>
      </c>
      <c r="K3727" s="295" t="s">
        <v>1603</v>
      </c>
      <c r="L3727" s="286">
        <v>0</v>
      </c>
      <c r="M3727" s="295" t="s">
        <v>16372</v>
      </c>
    </row>
    <row r="3728" spans="1:13" ht="15" customHeight="1" x14ac:dyDescent="0.25">
      <c r="A3728" s="295" t="s">
        <v>11788</v>
      </c>
      <c r="B3728" s="295" t="s">
        <v>11788</v>
      </c>
      <c r="C3728" s="295" t="s">
        <v>11789</v>
      </c>
      <c r="D3728" s="295" t="s">
        <v>11789</v>
      </c>
      <c r="E3728" s="295" t="s">
        <v>3909</v>
      </c>
      <c r="F3728" s="295" t="s">
        <v>11790</v>
      </c>
      <c r="G3728" s="295" t="s">
        <v>1594</v>
      </c>
      <c r="H3728" s="295" t="s">
        <v>1589</v>
      </c>
      <c r="I3728" s="295" t="s">
        <v>1598</v>
      </c>
      <c r="J3728" s="295" t="s">
        <v>11778</v>
      </c>
      <c r="L3728" s="286">
        <v>3</v>
      </c>
      <c r="M3728" s="295" t="s">
        <v>171</v>
      </c>
    </row>
    <row r="3729" spans="1:13" ht="15" customHeight="1" x14ac:dyDescent="0.25">
      <c r="A3729" s="295" t="s">
        <v>11791</v>
      </c>
      <c r="B3729" s="295" t="s">
        <v>11791</v>
      </c>
      <c r="C3729" s="295" t="s">
        <v>11792</v>
      </c>
      <c r="D3729" s="295" t="s">
        <v>11792</v>
      </c>
      <c r="E3729" s="295" t="s">
        <v>1606</v>
      </c>
      <c r="F3729" s="295" t="s">
        <v>11793</v>
      </c>
      <c r="G3729" s="295" t="s">
        <v>168</v>
      </c>
      <c r="H3729" s="295" t="s">
        <v>1589</v>
      </c>
      <c r="I3729" s="295" t="s">
        <v>1598</v>
      </c>
      <c r="J3729" s="295" t="s">
        <v>1247</v>
      </c>
      <c r="K3729" s="295" t="s">
        <v>1603</v>
      </c>
      <c r="L3729" s="286">
        <v>0</v>
      </c>
      <c r="M3729" s="295" t="s">
        <v>16372</v>
      </c>
    </row>
    <row r="3730" spans="1:13" ht="15" customHeight="1" x14ac:dyDescent="0.25">
      <c r="A3730" s="295" t="s">
        <v>11794</v>
      </c>
      <c r="B3730" s="295" t="s">
        <v>11794</v>
      </c>
      <c r="C3730" s="295" t="s">
        <v>11795</v>
      </c>
      <c r="D3730" s="295" t="s">
        <v>11795</v>
      </c>
      <c r="E3730" s="295" t="s">
        <v>1606</v>
      </c>
      <c r="F3730" s="295" t="s">
        <v>11796</v>
      </c>
      <c r="G3730" s="295" t="s">
        <v>168</v>
      </c>
      <c r="H3730" s="295" t="s">
        <v>1589</v>
      </c>
      <c r="I3730" s="295" t="s">
        <v>1598</v>
      </c>
      <c r="J3730" s="295" t="s">
        <v>1247</v>
      </c>
      <c r="K3730" s="295" t="s">
        <v>1603</v>
      </c>
      <c r="L3730" s="286">
        <v>0</v>
      </c>
      <c r="M3730" s="295" t="s">
        <v>16372</v>
      </c>
    </row>
    <row r="3731" spans="1:13" ht="15" customHeight="1" x14ac:dyDescent="0.25">
      <c r="A3731" s="295" t="s">
        <v>11797</v>
      </c>
      <c r="B3731" s="295" t="s">
        <v>11797</v>
      </c>
      <c r="C3731" s="295" t="s">
        <v>11798</v>
      </c>
      <c r="D3731" s="295" t="s">
        <v>11798</v>
      </c>
      <c r="E3731" s="295" t="s">
        <v>11799</v>
      </c>
      <c r="F3731" s="295" t="s">
        <v>11800</v>
      </c>
      <c r="G3731" s="295" t="s">
        <v>168</v>
      </c>
      <c r="H3731" s="295" t="s">
        <v>1589</v>
      </c>
      <c r="I3731" s="295" t="s">
        <v>1598</v>
      </c>
      <c r="J3731" s="295" t="s">
        <v>1247</v>
      </c>
      <c r="K3731" s="295" t="s">
        <v>1603</v>
      </c>
      <c r="L3731" s="286">
        <v>1</v>
      </c>
      <c r="M3731" s="295" t="s">
        <v>171</v>
      </c>
    </row>
    <row r="3732" spans="1:13" ht="15" customHeight="1" x14ac:dyDescent="0.25">
      <c r="A3732" s="295" t="s">
        <v>11802</v>
      </c>
      <c r="B3732" s="295" t="s">
        <v>11802</v>
      </c>
      <c r="C3732" s="295" t="s">
        <v>11803</v>
      </c>
      <c r="D3732" s="295" t="s">
        <v>11803</v>
      </c>
      <c r="E3732" s="295" t="s">
        <v>2957</v>
      </c>
      <c r="F3732" s="295" t="s">
        <v>11804</v>
      </c>
      <c r="G3732" s="295" t="s">
        <v>168</v>
      </c>
      <c r="H3732" s="295" t="s">
        <v>1589</v>
      </c>
      <c r="I3732" s="295" t="s">
        <v>1598</v>
      </c>
      <c r="J3732" s="295" t="s">
        <v>1247</v>
      </c>
      <c r="K3732" s="295" t="s">
        <v>1603</v>
      </c>
      <c r="L3732" s="286">
        <v>1</v>
      </c>
      <c r="M3732" s="295" t="s">
        <v>171</v>
      </c>
    </row>
    <row r="3733" spans="1:13" ht="15" customHeight="1" x14ac:dyDescent="0.25">
      <c r="A3733" s="295" t="s">
        <v>11805</v>
      </c>
      <c r="B3733" s="295" t="s">
        <v>11806</v>
      </c>
      <c r="C3733" s="295" t="s">
        <v>11807</v>
      </c>
      <c r="D3733" s="295" t="s">
        <v>11808</v>
      </c>
      <c r="E3733" s="295" t="s">
        <v>2665</v>
      </c>
      <c r="F3733" s="295" t="s">
        <v>11809</v>
      </c>
      <c r="G3733" s="295" t="s">
        <v>168</v>
      </c>
      <c r="H3733" s="295" t="s">
        <v>1632</v>
      </c>
      <c r="I3733" s="295" t="s">
        <v>1598</v>
      </c>
      <c r="J3733" s="295" t="s">
        <v>1247</v>
      </c>
      <c r="K3733" s="295" t="s">
        <v>1603</v>
      </c>
      <c r="L3733" s="286">
        <v>1</v>
      </c>
      <c r="M3733" s="295" t="s">
        <v>171</v>
      </c>
    </row>
    <row r="3734" spans="1:13" ht="15" customHeight="1" x14ac:dyDescent="0.25">
      <c r="A3734" s="295" t="s">
        <v>11806</v>
      </c>
      <c r="B3734" s="295" t="s">
        <v>11806</v>
      </c>
      <c r="C3734" s="295" t="s">
        <v>11808</v>
      </c>
      <c r="D3734" s="295" t="s">
        <v>11808</v>
      </c>
      <c r="E3734" s="295" t="s">
        <v>11810</v>
      </c>
      <c r="F3734" s="295" t="s">
        <v>11809</v>
      </c>
      <c r="G3734" s="295" t="s">
        <v>1678</v>
      </c>
      <c r="H3734" s="295" t="s">
        <v>1589</v>
      </c>
      <c r="I3734" s="295" t="s">
        <v>1598</v>
      </c>
      <c r="J3734" s="295" t="s">
        <v>1247</v>
      </c>
      <c r="K3734" s="295" t="s">
        <v>1603</v>
      </c>
      <c r="L3734" s="286">
        <v>1</v>
      </c>
      <c r="M3734" s="295" t="s">
        <v>171</v>
      </c>
    </row>
    <row r="3735" spans="1:13" ht="15" customHeight="1" x14ac:dyDescent="0.25">
      <c r="A3735" s="295" t="s">
        <v>11812</v>
      </c>
      <c r="B3735" s="295" t="s">
        <v>11812</v>
      </c>
      <c r="C3735" s="295" t="s">
        <v>11813</v>
      </c>
      <c r="D3735" s="295" t="s">
        <v>11813</v>
      </c>
      <c r="E3735" s="295" t="s">
        <v>1696</v>
      </c>
      <c r="F3735" s="295" t="s">
        <v>11814</v>
      </c>
      <c r="G3735" s="295" t="s">
        <v>1676</v>
      </c>
      <c r="H3735" s="295" t="s">
        <v>1589</v>
      </c>
      <c r="I3735" s="295" t="s">
        <v>1598</v>
      </c>
      <c r="J3735" s="295" t="s">
        <v>1247</v>
      </c>
      <c r="K3735" s="295" t="s">
        <v>1603</v>
      </c>
      <c r="L3735" s="286">
        <v>0</v>
      </c>
      <c r="M3735" s="295" t="s">
        <v>16372</v>
      </c>
    </row>
    <row r="3736" spans="1:13" ht="15" customHeight="1" x14ac:dyDescent="0.25">
      <c r="A3736" s="295" t="s">
        <v>11815</v>
      </c>
      <c r="B3736" s="295" t="s">
        <v>11815</v>
      </c>
      <c r="C3736" s="295" t="s">
        <v>11816</v>
      </c>
      <c r="D3736" s="295" t="s">
        <v>11816</v>
      </c>
      <c r="E3736" s="295" t="s">
        <v>11817</v>
      </c>
      <c r="F3736" s="295" t="s">
        <v>11814</v>
      </c>
      <c r="G3736" s="295" t="s">
        <v>1678</v>
      </c>
      <c r="H3736" s="295" t="s">
        <v>1589</v>
      </c>
      <c r="I3736" s="295" t="s">
        <v>1598</v>
      </c>
      <c r="J3736" s="295" t="s">
        <v>1247</v>
      </c>
      <c r="K3736" s="295" t="s">
        <v>1603</v>
      </c>
      <c r="L3736" s="287">
        <v>0</v>
      </c>
      <c r="M3736" s="295" t="s">
        <v>16372</v>
      </c>
    </row>
    <row r="3737" spans="1:13" ht="15" customHeight="1" x14ac:dyDescent="0.25">
      <c r="A3737" s="295" t="s">
        <v>11818</v>
      </c>
      <c r="B3737" s="295" t="s">
        <v>11818</v>
      </c>
      <c r="C3737" s="295" t="s">
        <v>11819</v>
      </c>
      <c r="D3737" s="295" t="s">
        <v>11819</v>
      </c>
      <c r="E3737" s="295" t="s">
        <v>1606</v>
      </c>
      <c r="F3737" s="295" t="s">
        <v>11820</v>
      </c>
      <c r="G3737" s="295" t="s">
        <v>1676</v>
      </c>
      <c r="H3737" s="295" t="s">
        <v>1589</v>
      </c>
      <c r="I3737" s="295" t="s">
        <v>1598</v>
      </c>
      <c r="J3737" s="295" t="s">
        <v>1247</v>
      </c>
      <c r="K3737" s="295" t="s">
        <v>1603</v>
      </c>
      <c r="L3737" s="287">
        <v>1</v>
      </c>
      <c r="M3737" s="295" t="s">
        <v>171</v>
      </c>
    </row>
    <row r="3738" spans="1:13" ht="15" customHeight="1" x14ac:dyDescent="0.25">
      <c r="A3738" s="295" t="s">
        <v>11801</v>
      </c>
      <c r="B3738" s="295" t="s">
        <v>11797</v>
      </c>
      <c r="C3738" s="295" t="s">
        <v>11822</v>
      </c>
      <c r="D3738" s="295" t="s">
        <v>11798</v>
      </c>
      <c r="E3738" s="295" t="s">
        <v>11823</v>
      </c>
      <c r="F3738" s="295" t="s">
        <v>11800</v>
      </c>
      <c r="G3738" s="295" t="s">
        <v>1678</v>
      </c>
      <c r="H3738" s="295" t="s">
        <v>1632</v>
      </c>
      <c r="I3738" s="295" t="s">
        <v>1598</v>
      </c>
      <c r="J3738" s="295" t="s">
        <v>1247</v>
      </c>
      <c r="K3738" s="295" t="s">
        <v>1603</v>
      </c>
      <c r="L3738" s="286">
        <v>1</v>
      </c>
      <c r="M3738" s="295" t="s">
        <v>171</v>
      </c>
    </row>
    <row r="3739" spans="1:13" ht="15" customHeight="1" x14ac:dyDescent="0.25">
      <c r="A3739" s="295" t="s">
        <v>11821</v>
      </c>
      <c r="B3739" s="295" t="s">
        <v>11821</v>
      </c>
      <c r="C3739" s="295" t="s">
        <v>11824</v>
      </c>
      <c r="D3739" s="295" t="s">
        <v>11824</v>
      </c>
      <c r="E3739" s="295" t="s">
        <v>11825</v>
      </c>
      <c r="F3739" s="295" t="s">
        <v>11820</v>
      </c>
      <c r="G3739" s="295" t="s">
        <v>1678</v>
      </c>
      <c r="H3739" s="295" t="s">
        <v>1589</v>
      </c>
      <c r="I3739" s="295" t="s">
        <v>1598</v>
      </c>
      <c r="J3739" s="295" t="s">
        <v>1247</v>
      </c>
      <c r="K3739" s="295" t="s">
        <v>1603</v>
      </c>
      <c r="L3739" s="286">
        <v>1</v>
      </c>
      <c r="M3739" s="295" t="s">
        <v>171</v>
      </c>
    </row>
    <row r="3740" spans="1:13" ht="15" customHeight="1" x14ac:dyDescent="0.25">
      <c r="A3740" s="295" t="s">
        <v>11826</v>
      </c>
      <c r="B3740" s="295" t="s">
        <v>11826</v>
      </c>
      <c r="C3740" s="295" t="s">
        <v>1020</v>
      </c>
      <c r="D3740" s="295" t="s">
        <v>1020</v>
      </c>
      <c r="E3740" s="295" t="s">
        <v>1606</v>
      </c>
      <c r="F3740" s="295" t="s">
        <v>11827</v>
      </c>
      <c r="G3740" s="295" t="s">
        <v>1594</v>
      </c>
      <c r="H3740" s="295" t="s">
        <v>1589</v>
      </c>
      <c r="I3740" s="295" t="s">
        <v>1598</v>
      </c>
      <c r="J3740" s="295" t="s">
        <v>1247</v>
      </c>
      <c r="L3740" s="286">
        <v>1</v>
      </c>
      <c r="M3740" s="295" t="s">
        <v>171</v>
      </c>
    </row>
    <row r="3741" spans="1:13" ht="15" customHeight="1" x14ac:dyDescent="0.25">
      <c r="A3741" s="295" t="s">
        <v>11811</v>
      </c>
      <c r="B3741" s="295" t="s">
        <v>11806</v>
      </c>
      <c r="C3741" s="295" t="s">
        <v>11828</v>
      </c>
      <c r="D3741" s="295" t="s">
        <v>11808</v>
      </c>
      <c r="E3741" s="295" t="s">
        <v>11829</v>
      </c>
      <c r="F3741" s="295" t="s">
        <v>11809</v>
      </c>
      <c r="G3741" s="295" t="s">
        <v>168</v>
      </c>
      <c r="H3741" s="295" t="s">
        <v>1632</v>
      </c>
      <c r="I3741" s="295" t="s">
        <v>1598</v>
      </c>
      <c r="J3741" s="295" t="s">
        <v>1247</v>
      </c>
      <c r="K3741" s="295" t="s">
        <v>1603</v>
      </c>
      <c r="L3741" s="286">
        <v>1</v>
      </c>
      <c r="M3741" s="295" t="s">
        <v>171</v>
      </c>
    </row>
    <row r="3742" spans="1:13" ht="15" customHeight="1" x14ac:dyDescent="0.25">
      <c r="A3742" s="295" t="s">
        <v>11830</v>
      </c>
      <c r="B3742" s="295" t="s">
        <v>11830</v>
      </c>
      <c r="C3742" s="295" t="s">
        <v>11831</v>
      </c>
      <c r="D3742" s="295" t="s">
        <v>11831</v>
      </c>
      <c r="E3742" s="295" t="s">
        <v>1592</v>
      </c>
      <c r="F3742" s="295" t="s">
        <v>11832</v>
      </c>
      <c r="G3742" s="295" t="s">
        <v>168</v>
      </c>
      <c r="H3742" s="295" t="s">
        <v>1589</v>
      </c>
      <c r="I3742" s="295" t="s">
        <v>1598</v>
      </c>
      <c r="J3742" s="295" t="s">
        <v>1247</v>
      </c>
      <c r="K3742" s="295" t="s">
        <v>1603</v>
      </c>
      <c r="L3742" s="286">
        <v>3</v>
      </c>
      <c r="M3742" s="295" t="s">
        <v>171</v>
      </c>
    </row>
    <row r="3743" spans="1:13" ht="15" customHeight="1" x14ac:dyDescent="0.25">
      <c r="A3743" s="295" t="s">
        <v>16885</v>
      </c>
      <c r="B3743" s="295" t="s">
        <v>16885</v>
      </c>
      <c r="C3743" s="295" t="s">
        <v>17448</v>
      </c>
      <c r="D3743" s="295" t="s">
        <v>17448</v>
      </c>
      <c r="E3743" s="295" t="s">
        <v>6878</v>
      </c>
      <c r="G3743" s="295" t="s">
        <v>168</v>
      </c>
      <c r="H3743" s="295" t="s">
        <v>1589</v>
      </c>
      <c r="I3743" s="295" t="s">
        <v>14673</v>
      </c>
      <c r="J3743" s="295" t="s">
        <v>17931</v>
      </c>
      <c r="K3743" s="295" t="s">
        <v>14674</v>
      </c>
      <c r="L3743" s="287">
        <v>3</v>
      </c>
      <c r="M3743" s="295" t="s">
        <v>171</v>
      </c>
    </row>
    <row r="3744" spans="1:13" ht="15" customHeight="1" x14ac:dyDescent="0.25">
      <c r="A3744" s="295" t="s">
        <v>16886</v>
      </c>
      <c r="B3744" s="295" t="s">
        <v>16886</v>
      </c>
      <c r="C3744" s="295" t="s">
        <v>17449</v>
      </c>
      <c r="D3744" s="295" t="s">
        <v>17449</v>
      </c>
      <c r="E3744" s="295" t="s">
        <v>17748</v>
      </c>
      <c r="G3744" s="295" t="s">
        <v>168</v>
      </c>
      <c r="H3744" s="295" t="s">
        <v>1589</v>
      </c>
      <c r="I3744" s="295" t="s">
        <v>14673</v>
      </c>
      <c r="J3744" s="295" t="s">
        <v>17931</v>
      </c>
      <c r="K3744" s="295" t="s">
        <v>14674</v>
      </c>
      <c r="L3744" s="287">
        <v>1</v>
      </c>
      <c r="M3744" s="295" t="s">
        <v>171</v>
      </c>
    </row>
    <row r="3745" spans="1:13" ht="15" customHeight="1" x14ac:dyDescent="0.25">
      <c r="A3745" s="295" t="s">
        <v>16884</v>
      </c>
      <c r="B3745" s="295" t="s">
        <v>16884</v>
      </c>
      <c r="C3745" s="295" t="s">
        <v>17447</v>
      </c>
      <c r="D3745" s="295" t="s">
        <v>17447</v>
      </c>
      <c r="G3745" s="295" t="s">
        <v>1594</v>
      </c>
      <c r="H3745" s="295" t="s">
        <v>1589</v>
      </c>
      <c r="I3745" s="295" t="s">
        <v>14673</v>
      </c>
      <c r="J3745" s="295" t="s">
        <v>17931</v>
      </c>
      <c r="K3745" s="295" t="s">
        <v>14674</v>
      </c>
      <c r="L3745" s="287">
        <v>1</v>
      </c>
      <c r="M3745" s="295" t="s">
        <v>171</v>
      </c>
    </row>
    <row r="3746" spans="1:13" ht="15" customHeight="1" x14ac:dyDescent="0.25">
      <c r="A3746" s="295" t="s">
        <v>11833</v>
      </c>
      <c r="B3746" s="295" t="s">
        <v>11833</v>
      </c>
      <c r="C3746" s="295" t="s">
        <v>11834</v>
      </c>
      <c r="D3746" s="295" t="s">
        <v>11834</v>
      </c>
      <c r="E3746" s="295" t="s">
        <v>7675</v>
      </c>
      <c r="F3746" s="295" t="s">
        <v>11835</v>
      </c>
      <c r="G3746" s="295" t="s">
        <v>168</v>
      </c>
      <c r="H3746" s="295" t="s">
        <v>1589</v>
      </c>
      <c r="I3746" s="295" t="s">
        <v>1598</v>
      </c>
      <c r="J3746" s="295" t="s">
        <v>226</v>
      </c>
      <c r="K3746" s="295" t="s">
        <v>1230</v>
      </c>
      <c r="L3746" s="286">
        <v>8</v>
      </c>
      <c r="M3746" s="295" t="s">
        <v>171</v>
      </c>
    </row>
    <row r="3747" spans="1:13" ht="15" customHeight="1" x14ac:dyDescent="0.25">
      <c r="A3747" s="295" t="s">
        <v>11836</v>
      </c>
      <c r="B3747" s="295" t="s">
        <v>11836</v>
      </c>
      <c r="C3747" s="295" t="s">
        <v>11837</v>
      </c>
      <c r="D3747" s="295" t="s">
        <v>11837</v>
      </c>
      <c r="E3747" s="295" t="s">
        <v>11838</v>
      </c>
      <c r="F3747" s="295" t="s">
        <v>11835</v>
      </c>
      <c r="G3747" s="295" t="s">
        <v>1594</v>
      </c>
      <c r="H3747" s="295" t="s">
        <v>1589</v>
      </c>
      <c r="I3747" s="295" t="s">
        <v>1598</v>
      </c>
      <c r="J3747" s="295" t="s">
        <v>226</v>
      </c>
      <c r="L3747" s="286">
        <v>8</v>
      </c>
      <c r="M3747" s="295" t="s">
        <v>171</v>
      </c>
    </row>
    <row r="3748" spans="1:13" ht="15" customHeight="1" x14ac:dyDescent="0.25">
      <c r="A3748" s="295" t="s">
        <v>11839</v>
      </c>
      <c r="B3748" s="295" t="s">
        <v>11839</v>
      </c>
      <c r="C3748" s="295" t="s">
        <v>11840</v>
      </c>
      <c r="D3748" s="295" t="s">
        <v>11840</v>
      </c>
      <c r="E3748" s="295" t="s">
        <v>11841</v>
      </c>
      <c r="F3748" s="295" t="s">
        <v>11842</v>
      </c>
      <c r="G3748" s="295" t="s">
        <v>1594</v>
      </c>
      <c r="H3748" s="295" t="s">
        <v>1589</v>
      </c>
      <c r="I3748" s="295" t="s">
        <v>1598</v>
      </c>
      <c r="J3748" s="295" t="s">
        <v>188</v>
      </c>
      <c r="L3748" s="286">
        <v>0</v>
      </c>
      <c r="M3748" s="295" t="s">
        <v>16372</v>
      </c>
    </row>
    <row r="3749" spans="1:13" s="298" customFormat="1" ht="15" customHeight="1" x14ac:dyDescent="0.25">
      <c r="A3749" s="295" t="s">
        <v>11843</v>
      </c>
      <c r="B3749" s="295" t="s">
        <v>11843</v>
      </c>
      <c r="C3749" s="295" t="s">
        <v>11844</v>
      </c>
      <c r="D3749" s="295" t="s">
        <v>11844</v>
      </c>
      <c r="E3749" s="295" t="s">
        <v>2234</v>
      </c>
      <c r="F3749" s="295" t="s">
        <v>11845</v>
      </c>
      <c r="G3749" s="295" t="s">
        <v>168</v>
      </c>
      <c r="H3749" s="295" t="s">
        <v>1589</v>
      </c>
      <c r="I3749" s="295" t="s">
        <v>1598</v>
      </c>
      <c r="J3749" s="295" t="s">
        <v>188</v>
      </c>
      <c r="K3749" s="295" t="s">
        <v>1603</v>
      </c>
      <c r="L3749" s="286">
        <v>0</v>
      </c>
      <c r="M3749" s="295" t="s">
        <v>16372</v>
      </c>
    </row>
    <row r="3750" spans="1:13" ht="15" customHeight="1" x14ac:dyDescent="0.25">
      <c r="A3750" s="295" t="s">
        <v>11846</v>
      </c>
      <c r="B3750" s="295" t="s">
        <v>11846</v>
      </c>
      <c r="C3750" s="295" t="s">
        <v>11847</v>
      </c>
      <c r="D3750" s="295" t="s">
        <v>11847</v>
      </c>
      <c r="E3750" s="295" t="s">
        <v>1606</v>
      </c>
      <c r="F3750" s="295" t="s">
        <v>11848</v>
      </c>
      <c r="G3750" s="295" t="s">
        <v>168</v>
      </c>
      <c r="H3750" s="295" t="s">
        <v>1589</v>
      </c>
      <c r="I3750" s="295" t="s">
        <v>1598</v>
      </c>
      <c r="J3750" s="295" t="s">
        <v>11849</v>
      </c>
      <c r="K3750" s="295" t="s">
        <v>1603</v>
      </c>
      <c r="L3750" s="286">
        <v>1</v>
      </c>
      <c r="M3750" s="295" t="s">
        <v>171</v>
      </c>
    </row>
    <row r="3751" spans="1:13" ht="15" customHeight="1" x14ac:dyDescent="0.25">
      <c r="A3751" s="295" t="s">
        <v>11850</v>
      </c>
      <c r="B3751" s="295" t="s">
        <v>11850</v>
      </c>
      <c r="C3751" s="295" t="s">
        <v>11851</v>
      </c>
      <c r="D3751" s="295" t="s">
        <v>11851</v>
      </c>
      <c r="E3751" s="295" t="s">
        <v>1606</v>
      </c>
      <c r="F3751" s="295" t="s">
        <v>11848</v>
      </c>
      <c r="G3751" s="295" t="s">
        <v>1594</v>
      </c>
      <c r="H3751" s="295" t="s">
        <v>1589</v>
      </c>
      <c r="I3751" s="295" t="s">
        <v>1598</v>
      </c>
      <c r="J3751" s="295" t="s">
        <v>11849</v>
      </c>
      <c r="L3751" s="286">
        <v>1</v>
      </c>
      <c r="M3751" s="295" t="s">
        <v>171</v>
      </c>
    </row>
    <row r="3752" spans="1:13" ht="15" customHeight="1" x14ac:dyDescent="0.25">
      <c r="A3752" s="295" t="s">
        <v>11852</v>
      </c>
      <c r="B3752" s="295" t="s">
        <v>11852</v>
      </c>
      <c r="C3752" s="295" t="s">
        <v>11853</v>
      </c>
      <c r="D3752" s="295" t="s">
        <v>11853</v>
      </c>
      <c r="E3752" s="295" t="s">
        <v>11854</v>
      </c>
      <c r="F3752" s="295" t="s">
        <v>11855</v>
      </c>
      <c r="G3752" s="295" t="s">
        <v>168</v>
      </c>
      <c r="H3752" s="295" t="s">
        <v>1589</v>
      </c>
      <c r="I3752" s="295" t="s">
        <v>1590</v>
      </c>
      <c r="J3752" s="295" t="s">
        <v>170</v>
      </c>
      <c r="K3752" s="295" t="s">
        <v>1325</v>
      </c>
      <c r="L3752" s="286">
        <v>0</v>
      </c>
      <c r="M3752" s="295" t="s">
        <v>16372</v>
      </c>
    </row>
    <row r="3753" spans="1:13" ht="15" customHeight="1" x14ac:dyDescent="0.25">
      <c r="A3753" s="295" t="s">
        <v>11856</v>
      </c>
      <c r="B3753" s="295" t="s">
        <v>11856</v>
      </c>
      <c r="C3753" s="295" t="s">
        <v>11857</v>
      </c>
      <c r="D3753" s="295" t="s">
        <v>11857</v>
      </c>
      <c r="E3753" s="295" t="s">
        <v>11858</v>
      </c>
      <c r="F3753" s="295" t="s">
        <v>11859</v>
      </c>
      <c r="G3753" s="295" t="s">
        <v>168</v>
      </c>
      <c r="H3753" s="295" t="s">
        <v>1589</v>
      </c>
      <c r="I3753" s="295" t="s">
        <v>1590</v>
      </c>
      <c r="J3753" s="295" t="s">
        <v>170</v>
      </c>
      <c r="K3753" s="295" t="s">
        <v>1325</v>
      </c>
      <c r="L3753" s="286">
        <v>10</v>
      </c>
      <c r="M3753" s="295" t="s">
        <v>171</v>
      </c>
    </row>
    <row r="3754" spans="1:13" ht="15" customHeight="1" x14ac:dyDescent="0.25">
      <c r="A3754" s="295" t="s">
        <v>11860</v>
      </c>
      <c r="B3754" s="295" t="s">
        <v>11860</v>
      </c>
      <c r="C3754" s="295" t="s">
        <v>11861</v>
      </c>
      <c r="D3754" s="295" t="s">
        <v>11861</v>
      </c>
      <c r="E3754" s="295" t="s">
        <v>5600</v>
      </c>
      <c r="F3754" s="295" t="s">
        <v>11862</v>
      </c>
      <c r="G3754" s="295" t="s">
        <v>168</v>
      </c>
      <c r="H3754" s="295" t="s">
        <v>1589</v>
      </c>
      <c r="I3754" s="295" t="s">
        <v>1590</v>
      </c>
      <c r="J3754" s="295" t="s">
        <v>170</v>
      </c>
      <c r="K3754" s="295" t="s">
        <v>1325</v>
      </c>
      <c r="L3754" s="286">
        <v>8</v>
      </c>
      <c r="M3754" s="295" t="s">
        <v>171</v>
      </c>
    </row>
    <row r="3755" spans="1:13" ht="15" customHeight="1" x14ac:dyDescent="0.25">
      <c r="A3755" s="295" t="s">
        <v>11863</v>
      </c>
      <c r="B3755" s="295" t="s">
        <v>11863</v>
      </c>
      <c r="C3755" s="295" t="s">
        <v>11864</v>
      </c>
      <c r="D3755" s="295" t="s">
        <v>11864</v>
      </c>
      <c r="E3755" s="295" t="s">
        <v>11865</v>
      </c>
      <c r="F3755" s="295" t="s">
        <v>11866</v>
      </c>
      <c r="G3755" s="295" t="s">
        <v>1594</v>
      </c>
      <c r="H3755" s="295" t="s">
        <v>1589</v>
      </c>
      <c r="I3755" s="295" t="s">
        <v>1590</v>
      </c>
      <c r="J3755" s="295" t="s">
        <v>170</v>
      </c>
      <c r="L3755" s="286">
        <v>8</v>
      </c>
      <c r="M3755" s="295" t="s">
        <v>171</v>
      </c>
    </row>
    <row r="3756" spans="1:13" ht="15" customHeight="1" x14ac:dyDescent="0.25">
      <c r="A3756" s="295" t="s">
        <v>11867</v>
      </c>
      <c r="B3756" s="295" t="s">
        <v>11867</v>
      </c>
      <c r="C3756" s="295" t="s">
        <v>11868</v>
      </c>
      <c r="D3756" s="295" t="s">
        <v>11868</v>
      </c>
      <c r="E3756" s="295" t="s">
        <v>1606</v>
      </c>
      <c r="F3756" s="295" t="s">
        <v>11869</v>
      </c>
      <c r="G3756" s="295" t="s">
        <v>168</v>
      </c>
      <c r="H3756" s="295" t="s">
        <v>1589</v>
      </c>
      <c r="I3756" s="295" t="s">
        <v>1598</v>
      </c>
      <c r="J3756" s="295" t="s">
        <v>177</v>
      </c>
      <c r="K3756" s="295" t="s">
        <v>1603</v>
      </c>
      <c r="L3756" s="286">
        <v>0</v>
      </c>
      <c r="M3756" s="295" t="s">
        <v>16372</v>
      </c>
    </row>
    <row r="3757" spans="1:13" ht="15" customHeight="1" x14ac:dyDescent="0.25">
      <c r="A3757" s="295" t="s">
        <v>11870</v>
      </c>
      <c r="B3757" s="295" t="s">
        <v>11870</v>
      </c>
      <c r="C3757" s="295" t="s">
        <v>11871</v>
      </c>
      <c r="D3757" s="295" t="s">
        <v>11871</v>
      </c>
      <c r="E3757" s="295" t="s">
        <v>1606</v>
      </c>
      <c r="F3757" s="295" t="s">
        <v>11872</v>
      </c>
      <c r="G3757" s="295" t="s">
        <v>168</v>
      </c>
      <c r="H3757" s="295" t="s">
        <v>1589</v>
      </c>
      <c r="I3757" s="295" t="s">
        <v>1598</v>
      </c>
      <c r="J3757" s="295" t="s">
        <v>177</v>
      </c>
      <c r="K3757" s="295" t="s">
        <v>1603</v>
      </c>
      <c r="L3757" s="286">
        <v>0</v>
      </c>
      <c r="M3757" s="295" t="s">
        <v>16372</v>
      </c>
    </row>
    <row r="3758" spans="1:13" ht="15" customHeight="1" x14ac:dyDescent="0.25">
      <c r="A3758" s="295" t="s">
        <v>11873</v>
      </c>
      <c r="B3758" s="295" t="s">
        <v>11873</v>
      </c>
      <c r="C3758" s="295" t="s">
        <v>11874</v>
      </c>
      <c r="D3758" s="295" t="s">
        <v>11874</v>
      </c>
      <c r="E3758" s="295" t="s">
        <v>1606</v>
      </c>
      <c r="F3758" s="295" t="s">
        <v>11875</v>
      </c>
      <c r="G3758" s="295" t="s">
        <v>1594</v>
      </c>
      <c r="H3758" s="295" t="s">
        <v>1589</v>
      </c>
      <c r="I3758" s="295" t="s">
        <v>1598</v>
      </c>
      <c r="J3758" s="295" t="s">
        <v>177</v>
      </c>
      <c r="L3758" s="286">
        <v>0</v>
      </c>
      <c r="M3758" s="295" t="s">
        <v>16372</v>
      </c>
    </row>
    <row r="3759" spans="1:13" ht="15" customHeight="1" x14ac:dyDescent="0.25">
      <c r="A3759" s="295" t="s">
        <v>11876</v>
      </c>
      <c r="B3759" s="295" t="s">
        <v>11876</v>
      </c>
      <c r="C3759" s="295" t="s">
        <v>11877</v>
      </c>
      <c r="D3759" s="295" t="s">
        <v>11877</v>
      </c>
      <c r="E3759" s="295" t="s">
        <v>11878</v>
      </c>
      <c r="F3759" s="295" t="s">
        <v>11879</v>
      </c>
      <c r="G3759" s="295" t="s">
        <v>168</v>
      </c>
      <c r="H3759" s="295" t="s">
        <v>1589</v>
      </c>
      <c r="I3759" s="295" t="s">
        <v>1598</v>
      </c>
      <c r="J3759" s="295" t="s">
        <v>983</v>
      </c>
      <c r="K3759" s="295" t="s">
        <v>1603</v>
      </c>
      <c r="L3759" s="286">
        <v>6</v>
      </c>
      <c r="M3759" s="295" t="s">
        <v>171</v>
      </c>
    </row>
    <row r="3760" spans="1:13" ht="15" customHeight="1" x14ac:dyDescent="0.25">
      <c r="A3760" s="295" t="s">
        <v>11880</v>
      </c>
      <c r="B3760" s="295" t="s">
        <v>11880</v>
      </c>
      <c r="C3760" s="295" t="s">
        <v>11881</v>
      </c>
      <c r="D3760" s="295" t="s">
        <v>11881</v>
      </c>
      <c r="E3760" s="295" t="s">
        <v>4913</v>
      </c>
      <c r="F3760" s="295" t="s">
        <v>11882</v>
      </c>
      <c r="G3760" s="295" t="s">
        <v>168</v>
      </c>
      <c r="H3760" s="295" t="s">
        <v>1589</v>
      </c>
      <c r="I3760" s="295" t="s">
        <v>1598</v>
      </c>
      <c r="J3760" s="295" t="s">
        <v>983</v>
      </c>
      <c r="K3760" s="295" t="s">
        <v>1603</v>
      </c>
      <c r="L3760" s="286">
        <v>3</v>
      </c>
      <c r="M3760" s="295" t="s">
        <v>171</v>
      </c>
    </row>
    <row r="3761" spans="1:13" ht="15" customHeight="1" x14ac:dyDescent="0.25">
      <c r="A3761" s="295" t="s">
        <v>11883</v>
      </c>
      <c r="B3761" s="295" t="s">
        <v>11883</v>
      </c>
      <c r="C3761" s="295" t="s">
        <v>11884</v>
      </c>
      <c r="D3761" s="295" t="s">
        <v>11884</v>
      </c>
      <c r="E3761" s="295" t="s">
        <v>3150</v>
      </c>
      <c r="F3761" s="295" t="s">
        <v>11882</v>
      </c>
      <c r="G3761" s="295" t="s">
        <v>1594</v>
      </c>
      <c r="H3761" s="295" t="s">
        <v>1589</v>
      </c>
      <c r="I3761" s="295" t="s">
        <v>1598</v>
      </c>
      <c r="J3761" s="295" t="s">
        <v>983</v>
      </c>
      <c r="L3761" s="286">
        <v>5</v>
      </c>
      <c r="M3761" s="295" t="s">
        <v>171</v>
      </c>
    </row>
    <row r="3762" spans="1:13" ht="15" customHeight="1" x14ac:dyDescent="0.25">
      <c r="A3762" s="295" t="s">
        <v>11885</v>
      </c>
      <c r="B3762" s="295" t="s">
        <v>11885</v>
      </c>
      <c r="C3762" s="295" t="s">
        <v>11886</v>
      </c>
      <c r="D3762" s="295" t="s">
        <v>11886</v>
      </c>
      <c r="E3762" s="295" t="s">
        <v>1606</v>
      </c>
      <c r="F3762" s="295" t="s">
        <v>11887</v>
      </c>
      <c r="G3762" s="295" t="s">
        <v>168</v>
      </c>
      <c r="H3762" s="295" t="s">
        <v>1589</v>
      </c>
      <c r="I3762" s="295" t="s">
        <v>1598</v>
      </c>
      <c r="J3762" s="295" t="s">
        <v>237</v>
      </c>
      <c r="K3762" s="295" t="s">
        <v>1603</v>
      </c>
      <c r="L3762" s="286">
        <v>0</v>
      </c>
      <c r="M3762" s="295" t="s">
        <v>16372</v>
      </c>
    </row>
    <row r="3763" spans="1:13" ht="15" customHeight="1" x14ac:dyDescent="0.25">
      <c r="A3763" s="295" t="s">
        <v>11888</v>
      </c>
      <c r="B3763" s="295" t="s">
        <v>11888</v>
      </c>
      <c r="C3763" s="295" t="s">
        <v>11889</v>
      </c>
      <c r="D3763" s="295" t="s">
        <v>11889</v>
      </c>
      <c r="E3763" s="295" t="s">
        <v>1606</v>
      </c>
      <c r="F3763" s="295" t="s">
        <v>11890</v>
      </c>
      <c r="G3763" s="295" t="s">
        <v>1594</v>
      </c>
      <c r="H3763" s="295" t="s">
        <v>1589</v>
      </c>
      <c r="I3763" s="295" t="s">
        <v>1598</v>
      </c>
      <c r="J3763" s="295" t="s">
        <v>237</v>
      </c>
      <c r="L3763" s="286">
        <v>0</v>
      </c>
      <c r="M3763" s="295" t="s">
        <v>16372</v>
      </c>
    </row>
    <row r="3764" spans="1:13" ht="15" customHeight="1" x14ac:dyDescent="0.25">
      <c r="A3764" s="295" t="s">
        <v>11891</v>
      </c>
      <c r="B3764" s="295" t="s">
        <v>11891</v>
      </c>
      <c r="C3764" s="295" t="s">
        <v>11892</v>
      </c>
      <c r="D3764" s="295" t="s">
        <v>11892</v>
      </c>
      <c r="E3764" s="295" t="s">
        <v>11893</v>
      </c>
      <c r="F3764" s="295" t="s">
        <v>11894</v>
      </c>
      <c r="G3764" s="295" t="s">
        <v>1594</v>
      </c>
      <c r="H3764" s="295" t="s">
        <v>1589</v>
      </c>
      <c r="I3764" s="295" t="s">
        <v>1714</v>
      </c>
      <c r="J3764" s="295" t="s">
        <v>821</v>
      </c>
      <c r="L3764" s="286">
        <v>0</v>
      </c>
      <c r="M3764" s="295" t="s">
        <v>16372</v>
      </c>
    </row>
    <row r="3765" spans="1:13" ht="15" customHeight="1" x14ac:dyDescent="0.25">
      <c r="A3765" s="295" t="s">
        <v>11895</v>
      </c>
      <c r="B3765" s="295" t="s">
        <v>11895</v>
      </c>
      <c r="C3765" s="295" t="s">
        <v>11896</v>
      </c>
      <c r="D3765" s="295" t="s">
        <v>11896</v>
      </c>
      <c r="E3765" s="295" t="s">
        <v>11897</v>
      </c>
      <c r="F3765" s="295" t="s">
        <v>11894</v>
      </c>
      <c r="G3765" s="295" t="s">
        <v>168</v>
      </c>
      <c r="H3765" s="295" t="s">
        <v>1589</v>
      </c>
      <c r="I3765" s="295" t="s">
        <v>1714</v>
      </c>
      <c r="J3765" s="295" t="s">
        <v>821</v>
      </c>
      <c r="K3765" s="295" t="s">
        <v>1603</v>
      </c>
      <c r="L3765" s="286">
        <v>0</v>
      </c>
      <c r="M3765" s="295" t="s">
        <v>16372</v>
      </c>
    </row>
    <row r="3766" spans="1:13" ht="15" customHeight="1" x14ac:dyDescent="0.25">
      <c r="A3766" s="295" t="s">
        <v>11898</v>
      </c>
      <c r="B3766" s="295" t="s">
        <v>11898</v>
      </c>
      <c r="C3766" s="295" t="s">
        <v>11899</v>
      </c>
      <c r="D3766" s="295" t="s">
        <v>11899</v>
      </c>
      <c r="E3766" s="295" t="s">
        <v>1592</v>
      </c>
      <c r="F3766" s="295" t="s">
        <v>11900</v>
      </c>
      <c r="G3766" s="295" t="s">
        <v>168</v>
      </c>
      <c r="H3766" s="295" t="s">
        <v>1589</v>
      </c>
      <c r="I3766" s="295" t="s">
        <v>1590</v>
      </c>
      <c r="J3766" s="295" t="s">
        <v>170</v>
      </c>
      <c r="K3766" s="295" t="s">
        <v>1325</v>
      </c>
      <c r="L3766" s="286">
        <v>6</v>
      </c>
      <c r="M3766" s="295" t="s">
        <v>171</v>
      </c>
    </row>
    <row r="3767" spans="1:13" ht="15" customHeight="1" x14ac:dyDescent="0.25">
      <c r="A3767" s="295" t="s">
        <v>11901</v>
      </c>
      <c r="B3767" s="295" t="s">
        <v>11901</v>
      </c>
      <c r="C3767" s="295" t="s">
        <v>11902</v>
      </c>
      <c r="D3767" s="295" t="s">
        <v>11902</v>
      </c>
      <c r="E3767" s="295" t="s">
        <v>11903</v>
      </c>
      <c r="F3767" s="295" t="s">
        <v>11904</v>
      </c>
      <c r="G3767" s="295" t="s">
        <v>168</v>
      </c>
      <c r="H3767" s="295" t="s">
        <v>1589</v>
      </c>
      <c r="I3767" s="295" t="s">
        <v>1590</v>
      </c>
      <c r="J3767" s="295" t="s">
        <v>170</v>
      </c>
      <c r="K3767" s="295" t="s">
        <v>1325</v>
      </c>
      <c r="L3767" s="286">
        <v>0</v>
      </c>
      <c r="M3767" s="295" t="s">
        <v>16372</v>
      </c>
    </row>
    <row r="3768" spans="1:13" ht="15" customHeight="1" x14ac:dyDescent="0.25">
      <c r="A3768" s="295" t="s">
        <v>11905</v>
      </c>
      <c r="B3768" s="295" t="s">
        <v>11905</v>
      </c>
      <c r="C3768" s="295" t="s">
        <v>11906</v>
      </c>
      <c r="D3768" s="295" t="s">
        <v>11906</v>
      </c>
      <c r="E3768" s="295" t="s">
        <v>1696</v>
      </c>
      <c r="F3768" s="295" t="s">
        <v>11907</v>
      </c>
      <c r="G3768" s="295" t="s">
        <v>168</v>
      </c>
      <c r="H3768" s="295" t="s">
        <v>1589</v>
      </c>
      <c r="I3768" s="295" t="s">
        <v>1590</v>
      </c>
      <c r="J3768" s="295" t="s">
        <v>170</v>
      </c>
      <c r="K3768" s="295" t="s">
        <v>1325</v>
      </c>
      <c r="L3768" s="286">
        <v>7</v>
      </c>
      <c r="M3768" s="295" t="s">
        <v>171</v>
      </c>
    </row>
    <row r="3769" spans="1:13" ht="15" customHeight="1" x14ac:dyDescent="0.25">
      <c r="A3769" s="295" t="s">
        <v>11908</v>
      </c>
      <c r="B3769" s="295" t="s">
        <v>11908</v>
      </c>
      <c r="C3769" s="295" t="s">
        <v>11909</v>
      </c>
      <c r="D3769" s="295" t="s">
        <v>11909</v>
      </c>
      <c r="E3769" s="295" t="s">
        <v>1774</v>
      </c>
      <c r="F3769" s="295" t="s">
        <v>11910</v>
      </c>
      <c r="G3769" s="295" t="s">
        <v>168</v>
      </c>
      <c r="H3769" s="295" t="s">
        <v>1589</v>
      </c>
      <c r="I3769" s="295" t="s">
        <v>1590</v>
      </c>
      <c r="J3769" s="295" t="s">
        <v>170</v>
      </c>
      <c r="K3769" s="295" t="s">
        <v>1325</v>
      </c>
      <c r="L3769" s="286">
        <v>10</v>
      </c>
      <c r="M3769" s="295" t="s">
        <v>171</v>
      </c>
    </row>
    <row r="3770" spans="1:13" ht="15" customHeight="1" x14ac:dyDescent="0.25">
      <c r="A3770" s="295" t="s">
        <v>11911</v>
      </c>
      <c r="B3770" s="295" t="s">
        <v>11911</v>
      </c>
      <c r="C3770" s="295" t="s">
        <v>11912</v>
      </c>
      <c r="D3770" s="295" t="s">
        <v>11912</v>
      </c>
      <c r="E3770" s="295" t="s">
        <v>5530</v>
      </c>
      <c r="F3770" s="295" t="s">
        <v>11913</v>
      </c>
      <c r="G3770" s="295" t="s">
        <v>168</v>
      </c>
      <c r="H3770" s="295" t="s">
        <v>1589</v>
      </c>
      <c r="I3770" s="295" t="s">
        <v>1590</v>
      </c>
      <c r="J3770" s="295" t="s">
        <v>170</v>
      </c>
      <c r="K3770" s="295" t="s">
        <v>1325</v>
      </c>
      <c r="L3770" s="286">
        <v>6</v>
      </c>
      <c r="M3770" s="295" t="s">
        <v>171</v>
      </c>
    </row>
    <row r="3771" spans="1:13" ht="15" customHeight="1" x14ac:dyDescent="0.25">
      <c r="A3771" s="295" t="s">
        <v>11914</v>
      </c>
      <c r="B3771" s="295" t="s">
        <v>11914</v>
      </c>
      <c r="C3771" s="295" t="s">
        <v>11915</v>
      </c>
      <c r="D3771" s="295" t="s">
        <v>11915</v>
      </c>
      <c r="E3771" s="295" t="s">
        <v>11916</v>
      </c>
      <c r="F3771" s="295" t="s">
        <v>11917</v>
      </c>
      <c r="G3771" s="295" t="s">
        <v>1702</v>
      </c>
      <c r="H3771" s="295" t="s">
        <v>1589</v>
      </c>
      <c r="I3771" s="295" t="s">
        <v>1590</v>
      </c>
      <c r="J3771" s="295" t="s">
        <v>170</v>
      </c>
      <c r="K3771" s="295" t="s">
        <v>1325</v>
      </c>
      <c r="L3771" s="286">
        <v>5</v>
      </c>
      <c r="M3771" s="295" t="s">
        <v>171</v>
      </c>
    </row>
    <row r="3772" spans="1:13" ht="15" customHeight="1" x14ac:dyDescent="0.25">
      <c r="A3772" s="295" t="s">
        <v>11919</v>
      </c>
      <c r="B3772" s="295" t="s">
        <v>11919</v>
      </c>
      <c r="C3772" s="295" t="s">
        <v>11920</v>
      </c>
      <c r="D3772" s="295" t="s">
        <v>11920</v>
      </c>
      <c r="E3772" s="295" t="s">
        <v>1880</v>
      </c>
      <c r="F3772" s="295" t="s">
        <v>11921</v>
      </c>
      <c r="G3772" s="295" t="s">
        <v>168</v>
      </c>
      <c r="H3772" s="295" t="s">
        <v>1589</v>
      </c>
      <c r="I3772" s="295" t="s">
        <v>1590</v>
      </c>
      <c r="J3772" s="295" t="s">
        <v>170</v>
      </c>
      <c r="K3772" s="295" t="s">
        <v>1325</v>
      </c>
      <c r="L3772" s="286">
        <v>8</v>
      </c>
      <c r="M3772" s="295" t="s">
        <v>171</v>
      </c>
    </row>
    <row r="3773" spans="1:13" ht="15" customHeight="1" x14ac:dyDescent="0.25">
      <c r="A3773" s="295" t="s">
        <v>11922</v>
      </c>
      <c r="B3773" s="295" t="s">
        <v>11922</v>
      </c>
      <c r="C3773" s="295" t="s">
        <v>11923</v>
      </c>
      <c r="D3773" s="295" t="s">
        <v>11923</v>
      </c>
      <c r="E3773" s="295" t="s">
        <v>1606</v>
      </c>
      <c r="F3773" s="295" t="s">
        <v>11924</v>
      </c>
      <c r="G3773" s="295" t="s">
        <v>1594</v>
      </c>
      <c r="H3773" s="295" t="s">
        <v>1589</v>
      </c>
      <c r="I3773" s="295" t="s">
        <v>1590</v>
      </c>
      <c r="J3773" s="295" t="s">
        <v>170</v>
      </c>
      <c r="L3773" s="286">
        <v>5</v>
      </c>
      <c r="M3773" s="295" t="s">
        <v>171</v>
      </c>
    </row>
    <row r="3774" spans="1:13" ht="15" customHeight="1" x14ac:dyDescent="0.25">
      <c r="A3774" s="295" t="s">
        <v>11925</v>
      </c>
      <c r="B3774" s="295" t="s">
        <v>11925</v>
      </c>
      <c r="C3774" s="295" t="s">
        <v>11926</v>
      </c>
      <c r="D3774" s="295" t="s">
        <v>11926</v>
      </c>
      <c r="E3774" s="295" t="s">
        <v>1606</v>
      </c>
      <c r="F3774" s="295" t="s">
        <v>11927</v>
      </c>
      <c r="G3774" s="295" t="s">
        <v>168</v>
      </c>
      <c r="H3774" s="295" t="s">
        <v>1589</v>
      </c>
      <c r="I3774" s="295" t="s">
        <v>1590</v>
      </c>
      <c r="J3774" s="295" t="s">
        <v>170</v>
      </c>
      <c r="K3774" s="295" t="s">
        <v>1325</v>
      </c>
      <c r="L3774" s="286">
        <v>5</v>
      </c>
      <c r="M3774" s="295" t="s">
        <v>171</v>
      </c>
    </row>
    <row r="3775" spans="1:13" ht="15" customHeight="1" x14ac:dyDescent="0.25">
      <c r="A3775" s="295" t="s">
        <v>11928</v>
      </c>
      <c r="B3775" s="295" t="s">
        <v>11928</v>
      </c>
      <c r="C3775" s="295" t="s">
        <v>11929</v>
      </c>
      <c r="D3775" s="295" t="s">
        <v>11929</v>
      </c>
      <c r="E3775" s="295" t="s">
        <v>1606</v>
      </c>
      <c r="F3775" s="295" t="s">
        <v>11930</v>
      </c>
      <c r="G3775" s="295" t="s">
        <v>168</v>
      </c>
      <c r="H3775" s="295" t="s">
        <v>1589</v>
      </c>
      <c r="I3775" s="295" t="s">
        <v>1590</v>
      </c>
      <c r="J3775" s="295" t="s">
        <v>170</v>
      </c>
      <c r="K3775" s="295" t="s">
        <v>1325</v>
      </c>
      <c r="L3775" s="286">
        <v>0</v>
      </c>
      <c r="M3775" s="295" t="s">
        <v>16372</v>
      </c>
    </row>
    <row r="3776" spans="1:13" ht="15" customHeight="1" x14ac:dyDescent="0.25">
      <c r="A3776" s="295" t="s">
        <v>11931</v>
      </c>
      <c r="B3776" s="295" t="s">
        <v>11931</v>
      </c>
      <c r="C3776" s="295" t="s">
        <v>11932</v>
      </c>
      <c r="D3776" s="295" t="s">
        <v>11932</v>
      </c>
      <c r="E3776" s="295" t="s">
        <v>1606</v>
      </c>
      <c r="F3776" s="295" t="s">
        <v>11933</v>
      </c>
      <c r="G3776" s="295" t="s">
        <v>168</v>
      </c>
      <c r="H3776" s="295" t="s">
        <v>1589</v>
      </c>
      <c r="I3776" s="295" t="s">
        <v>1590</v>
      </c>
      <c r="J3776" s="295" t="s">
        <v>170</v>
      </c>
      <c r="K3776" s="295" t="s">
        <v>1325</v>
      </c>
      <c r="L3776" s="286">
        <v>5</v>
      </c>
      <c r="M3776" s="295" t="s">
        <v>171</v>
      </c>
    </row>
    <row r="3777" spans="1:13" ht="15" customHeight="1" x14ac:dyDescent="0.25">
      <c r="A3777" s="295" t="s">
        <v>11934</v>
      </c>
      <c r="B3777" s="295" t="s">
        <v>11934</v>
      </c>
      <c r="C3777" s="295" t="s">
        <v>11935</v>
      </c>
      <c r="D3777" s="295" t="s">
        <v>11935</v>
      </c>
      <c r="E3777" s="295" t="s">
        <v>11936</v>
      </c>
      <c r="F3777" s="295" t="s">
        <v>11937</v>
      </c>
      <c r="G3777" s="295" t="s">
        <v>168</v>
      </c>
      <c r="H3777" s="295" t="s">
        <v>1589</v>
      </c>
      <c r="I3777" s="295" t="s">
        <v>1590</v>
      </c>
      <c r="J3777" s="295" t="s">
        <v>170</v>
      </c>
      <c r="K3777" s="295" t="s">
        <v>1325</v>
      </c>
      <c r="L3777" s="286">
        <v>0</v>
      </c>
      <c r="M3777" s="295" t="s">
        <v>16372</v>
      </c>
    </row>
    <row r="3778" spans="1:13" ht="15" customHeight="1" x14ac:dyDescent="0.25">
      <c r="A3778" s="295" t="s">
        <v>11938</v>
      </c>
      <c r="B3778" s="295" t="s">
        <v>11938</v>
      </c>
      <c r="C3778" s="295" t="s">
        <v>11939</v>
      </c>
      <c r="D3778" s="295" t="s">
        <v>11939</v>
      </c>
      <c r="E3778" s="295" t="s">
        <v>1592</v>
      </c>
      <c r="F3778" s="295" t="s">
        <v>11940</v>
      </c>
      <c r="G3778" s="295" t="s">
        <v>168</v>
      </c>
      <c r="H3778" s="295" t="s">
        <v>1589</v>
      </c>
      <c r="I3778" s="295" t="s">
        <v>1590</v>
      </c>
      <c r="J3778" s="295" t="s">
        <v>170</v>
      </c>
      <c r="K3778" s="295" t="s">
        <v>1325</v>
      </c>
      <c r="L3778" s="286">
        <v>3</v>
      </c>
      <c r="M3778" s="295" t="s">
        <v>171</v>
      </c>
    </row>
    <row r="3779" spans="1:13" ht="15" customHeight="1" x14ac:dyDescent="0.25">
      <c r="A3779" s="295" t="s">
        <v>11918</v>
      </c>
      <c r="B3779" s="295" t="s">
        <v>11914</v>
      </c>
      <c r="C3779" s="295" t="s">
        <v>11941</v>
      </c>
      <c r="D3779" s="295" t="s">
        <v>11915</v>
      </c>
      <c r="E3779" s="295" t="s">
        <v>11942</v>
      </c>
      <c r="F3779" s="295" t="s">
        <v>11917</v>
      </c>
      <c r="G3779" s="295" t="s">
        <v>1702</v>
      </c>
      <c r="H3779" s="295" t="s">
        <v>1632</v>
      </c>
      <c r="I3779" s="295" t="s">
        <v>1590</v>
      </c>
      <c r="J3779" s="295" t="s">
        <v>170</v>
      </c>
      <c r="K3779" s="295" t="s">
        <v>1325</v>
      </c>
      <c r="L3779" s="286">
        <v>5</v>
      </c>
      <c r="M3779" s="295" t="s">
        <v>171</v>
      </c>
    </row>
    <row r="3780" spans="1:13" ht="15" customHeight="1" x14ac:dyDescent="0.25">
      <c r="A3780" s="295" t="s">
        <v>11039</v>
      </c>
      <c r="B3780" s="295" t="s">
        <v>11039</v>
      </c>
      <c r="C3780" s="295" t="s">
        <v>11041</v>
      </c>
      <c r="D3780" s="295" t="s">
        <v>11041</v>
      </c>
      <c r="E3780" s="295" t="s">
        <v>11943</v>
      </c>
      <c r="F3780" s="295" t="s">
        <v>11944</v>
      </c>
      <c r="G3780" s="295" t="s">
        <v>168</v>
      </c>
      <c r="H3780" s="295" t="s">
        <v>1589</v>
      </c>
      <c r="I3780" s="295" t="s">
        <v>1714</v>
      </c>
      <c r="J3780" s="295" t="s">
        <v>174</v>
      </c>
      <c r="K3780" s="295" t="s">
        <v>1892</v>
      </c>
      <c r="L3780" s="286">
        <v>9</v>
      </c>
      <c r="M3780" s="295" t="s">
        <v>171</v>
      </c>
    </row>
    <row r="3781" spans="1:13" ht="15" customHeight="1" x14ac:dyDescent="0.25">
      <c r="A3781" s="295" t="s">
        <v>11053</v>
      </c>
      <c r="B3781" s="295" t="s">
        <v>11050</v>
      </c>
      <c r="C3781" s="295" t="s">
        <v>11945</v>
      </c>
      <c r="D3781" s="295" t="s">
        <v>11051</v>
      </c>
      <c r="E3781" s="295" t="s">
        <v>11946</v>
      </c>
      <c r="F3781" s="295" t="s">
        <v>11052</v>
      </c>
      <c r="G3781" s="295" t="s">
        <v>1594</v>
      </c>
      <c r="H3781" s="295" t="s">
        <v>1632</v>
      </c>
      <c r="I3781" s="295" t="s">
        <v>1714</v>
      </c>
      <c r="J3781" s="295" t="s">
        <v>174</v>
      </c>
      <c r="K3781" s="295" t="s">
        <v>1892</v>
      </c>
      <c r="L3781" s="286">
        <v>9</v>
      </c>
      <c r="M3781" s="295" t="s">
        <v>171</v>
      </c>
    </row>
    <row r="3782" spans="1:13" ht="15" customHeight="1" x14ac:dyDescent="0.25">
      <c r="A3782" s="295" t="s">
        <v>11947</v>
      </c>
      <c r="B3782" s="295" t="s">
        <v>11947</v>
      </c>
      <c r="C3782" s="295" t="s">
        <v>11948</v>
      </c>
      <c r="D3782" s="295" t="s">
        <v>11948</v>
      </c>
      <c r="E3782" s="295" t="s">
        <v>11949</v>
      </c>
      <c r="F3782" s="295" t="s">
        <v>11950</v>
      </c>
      <c r="G3782" s="295" t="s">
        <v>168</v>
      </c>
      <c r="H3782" s="295" t="s">
        <v>1589</v>
      </c>
      <c r="I3782" s="295" t="s">
        <v>1714</v>
      </c>
      <c r="J3782" s="295" t="s">
        <v>174</v>
      </c>
      <c r="K3782" s="295" t="s">
        <v>1892</v>
      </c>
      <c r="L3782" s="286">
        <v>6</v>
      </c>
      <c r="M3782" s="295" t="s">
        <v>171</v>
      </c>
    </row>
    <row r="3783" spans="1:13" ht="15" customHeight="1" x14ac:dyDescent="0.25">
      <c r="A3783" s="295" t="s">
        <v>11951</v>
      </c>
      <c r="B3783" s="295" t="s">
        <v>11951</v>
      </c>
      <c r="C3783" s="295" t="s">
        <v>11952</v>
      </c>
      <c r="D3783" s="295" t="s">
        <v>11952</v>
      </c>
      <c r="E3783" s="295" t="s">
        <v>11953</v>
      </c>
      <c r="F3783" s="295" t="s">
        <v>11954</v>
      </c>
      <c r="G3783" s="295" t="s">
        <v>1594</v>
      </c>
      <c r="H3783" s="295" t="s">
        <v>1589</v>
      </c>
      <c r="I3783" s="295" t="s">
        <v>1714</v>
      </c>
      <c r="J3783" s="295" t="s">
        <v>174</v>
      </c>
      <c r="L3783" s="286">
        <v>6</v>
      </c>
      <c r="M3783" s="295" t="s">
        <v>171</v>
      </c>
    </row>
    <row r="3784" spans="1:13" ht="15" customHeight="1" x14ac:dyDescent="0.25">
      <c r="A3784" s="295" t="s">
        <v>11955</v>
      </c>
      <c r="B3784" s="295" t="s">
        <v>11955</v>
      </c>
      <c r="C3784" s="295" t="s">
        <v>11956</v>
      </c>
      <c r="D3784" s="295" t="s">
        <v>11956</v>
      </c>
      <c r="E3784" s="295" t="s">
        <v>7572</v>
      </c>
      <c r="F3784" s="295" t="s">
        <v>11957</v>
      </c>
      <c r="G3784" s="295" t="s">
        <v>168</v>
      </c>
      <c r="H3784" s="295" t="s">
        <v>1589</v>
      </c>
      <c r="I3784" s="295" t="s">
        <v>1598</v>
      </c>
      <c r="J3784" s="295" t="s">
        <v>177</v>
      </c>
      <c r="K3784" s="295" t="s">
        <v>1603</v>
      </c>
      <c r="L3784" s="286">
        <v>5</v>
      </c>
      <c r="M3784" s="295" t="s">
        <v>171</v>
      </c>
    </row>
    <row r="3785" spans="1:13" ht="15" customHeight="1" x14ac:dyDescent="0.25">
      <c r="A3785" s="295" t="s">
        <v>5131</v>
      </c>
      <c r="B3785" s="295" t="s">
        <v>5131</v>
      </c>
      <c r="C3785" s="295" t="s">
        <v>5133</v>
      </c>
      <c r="D3785" s="295" t="s">
        <v>5133</v>
      </c>
      <c r="E3785" s="295" t="s">
        <v>11958</v>
      </c>
      <c r="F3785" s="295" t="s">
        <v>11959</v>
      </c>
      <c r="G3785" s="295" t="s">
        <v>1678</v>
      </c>
      <c r="H3785" s="295" t="s">
        <v>1589</v>
      </c>
      <c r="I3785" s="295" t="s">
        <v>1598</v>
      </c>
      <c r="J3785" s="295" t="s">
        <v>177</v>
      </c>
      <c r="K3785" s="295" t="s">
        <v>1603</v>
      </c>
      <c r="L3785" s="286">
        <v>5</v>
      </c>
      <c r="M3785" s="295" t="s">
        <v>171</v>
      </c>
    </row>
    <row r="3786" spans="1:13" ht="15" customHeight="1" x14ac:dyDescent="0.25">
      <c r="A3786" s="295" t="s">
        <v>11960</v>
      </c>
      <c r="B3786" s="295" t="s">
        <v>11960</v>
      </c>
      <c r="C3786" s="295" t="s">
        <v>11961</v>
      </c>
      <c r="D3786" s="295" t="s">
        <v>11961</v>
      </c>
      <c r="E3786" s="295" t="s">
        <v>2665</v>
      </c>
      <c r="F3786" s="295" t="s">
        <v>11962</v>
      </c>
      <c r="G3786" s="295" t="s">
        <v>1594</v>
      </c>
      <c r="H3786" s="295" t="s">
        <v>1589</v>
      </c>
      <c r="I3786" s="295" t="s">
        <v>1598</v>
      </c>
      <c r="J3786" s="295" t="s">
        <v>177</v>
      </c>
      <c r="L3786" s="286">
        <v>5</v>
      </c>
      <c r="M3786" s="295" t="s">
        <v>171</v>
      </c>
    </row>
    <row r="3787" spans="1:13" ht="15" customHeight="1" x14ac:dyDescent="0.25">
      <c r="A3787" s="295" t="s">
        <v>16888</v>
      </c>
      <c r="B3787" s="295" t="s">
        <v>16888</v>
      </c>
      <c r="C3787" s="295" t="s">
        <v>17451</v>
      </c>
      <c r="D3787" s="295" t="s">
        <v>17451</v>
      </c>
      <c r="E3787" s="295" t="s">
        <v>17838</v>
      </c>
      <c r="G3787" s="295" t="s">
        <v>168</v>
      </c>
      <c r="H3787" s="295" t="s">
        <v>1589</v>
      </c>
      <c r="I3787" s="295" t="s">
        <v>14673</v>
      </c>
      <c r="J3787" s="295" t="s">
        <v>17964</v>
      </c>
      <c r="K3787" s="295" t="s">
        <v>14674</v>
      </c>
      <c r="L3787" s="287">
        <v>5</v>
      </c>
      <c r="M3787" s="295" t="s">
        <v>171</v>
      </c>
    </row>
    <row r="3788" spans="1:13" ht="15" customHeight="1" x14ac:dyDescent="0.25">
      <c r="A3788" s="295" t="s">
        <v>16889</v>
      </c>
      <c r="B3788" s="295" t="s">
        <v>16889</v>
      </c>
      <c r="C3788" s="295" t="s">
        <v>17452</v>
      </c>
      <c r="D3788" s="295" t="s">
        <v>17452</v>
      </c>
      <c r="E3788" s="295" t="s">
        <v>17839</v>
      </c>
      <c r="G3788" s="295" t="s">
        <v>168</v>
      </c>
      <c r="H3788" s="295" t="s">
        <v>1589</v>
      </c>
      <c r="I3788" s="295" t="s">
        <v>14673</v>
      </c>
      <c r="J3788" s="295" t="s">
        <v>17964</v>
      </c>
      <c r="K3788" s="295" t="s">
        <v>14674</v>
      </c>
      <c r="L3788" s="287">
        <v>2</v>
      </c>
      <c r="M3788" s="295" t="s">
        <v>171</v>
      </c>
    </row>
    <row r="3789" spans="1:13" ht="15" customHeight="1" x14ac:dyDescent="0.25">
      <c r="A3789" s="295" t="s">
        <v>16846</v>
      </c>
      <c r="B3789" s="295" t="s">
        <v>16846</v>
      </c>
      <c r="C3789" s="295" t="s">
        <v>17453</v>
      </c>
      <c r="D3789" s="295" t="s">
        <v>17453</v>
      </c>
      <c r="E3789" s="295" t="s">
        <v>17840</v>
      </c>
      <c r="G3789" s="295" t="s">
        <v>168</v>
      </c>
      <c r="H3789" s="295" t="s">
        <v>1589</v>
      </c>
      <c r="I3789" s="295" t="s">
        <v>14673</v>
      </c>
      <c r="J3789" s="295" t="s">
        <v>17964</v>
      </c>
      <c r="K3789" s="295" t="s">
        <v>14674</v>
      </c>
      <c r="L3789" s="287">
        <v>7</v>
      </c>
      <c r="M3789" s="295" t="s">
        <v>171</v>
      </c>
    </row>
    <row r="3790" spans="1:13" ht="15" customHeight="1" x14ac:dyDescent="0.25">
      <c r="A3790" s="295" t="s">
        <v>16890</v>
      </c>
      <c r="B3790" s="295" t="s">
        <v>16890</v>
      </c>
      <c r="C3790" s="295" t="s">
        <v>17454</v>
      </c>
      <c r="D3790" s="295" t="s">
        <v>17454</v>
      </c>
      <c r="E3790" s="295" t="s">
        <v>17841</v>
      </c>
      <c r="G3790" s="295" t="s">
        <v>168</v>
      </c>
      <c r="H3790" s="295" t="s">
        <v>1589</v>
      </c>
      <c r="I3790" s="295" t="s">
        <v>14673</v>
      </c>
      <c r="J3790" s="295" t="s">
        <v>17964</v>
      </c>
      <c r="K3790" s="295" t="s">
        <v>14674</v>
      </c>
      <c r="L3790" s="287">
        <v>3</v>
      </c>
      <c r="M3790" s="295" t="s">
        <v>171</v>
      </c>
    </row>
    <row r="3791" spans="1:13" ht="15" customHeight="1" x14ac:dyDescent="0.25">
      <c r="A3791" s="295" t="s">
        <v>16891</v>
      </c>
      <c r="B3791" s="295" t="s">
        <v>16891</v>
      </c>
      <c r="C3791" s="295" t="s">
        <v>17455</v>
      </c>
      <c r="D3791" s="295" t="s">
        <v>17455</v>
      </c>
      <c r="E3791" s="295" t="s">
        <v>17842</v>
      </c>
      <c r="G3791" s="295" t="s">
        <v>168</v>
      </c>
      <c r="H3791" s="295" t="s">
        <v>1589</v>
      </c>
      <c r="I3791" s="295" t="s">
        <v>14673</v>
      </c>
      <c r="J3791" s="295" t="s">
        <v>17964</v>
      </c>
      <c r="K3791" s="295" t="s">
        <v>14674</v>
      </c>
      <c r="L3791" s="287">
        <v>6</v>
      </c>
      <c r="M3791" s="295" t="s">
        <v>171</v>
      </c>
    </row>
    <row r="3792" spans="1:13" ht="15" customHeight="1" x14ac:dyDescent="0.25">
      <c r="A3792" s="295" t="s">
        <v>16887</v>
      </c>
      <c r="B3792" s="295" t="s">
        <v>16887</v>
      </c>
      <c r="C3792" s="295" t="s">
        <v>17450</v>
      </c>
      <c r="D3792" s="295" t="s">
        <v>17450</v>
      </c>
      <c r="G3792" s="295" t="s">
        <v>1594</v>
      </c>
      <c r="H3792" s="295" t="s">
        <v>1589</v>
      </c>
      <c r="I3792" s="295" t="s">
        <v>14673</v>
      </c>
      <c r="J3792" s="295" t="s">
        <v>17964</v>
      </c>
      <c r="K3792" s="295" t="s">
        <v>14674</v>
      </c>
      <c r="L3792" s="287">
        <v>5</v>
      </c>
      <c r="M3792" s="295" t="s">
        <v>171</v>
      </c>
    </row>
    <row r="3793" spans="1:13" ht="15" customHeight="1" x14ac:dyDescent="0.25">
      <c r="A3793" s="295" t="s">
        <v>16893</v>
      </c>
      <c r="B3793" s="295" t="s">
        <v>16893</v>
      </c>
      <c r="C3793" s="295" t="s">
        <v>17457</v>
      </c>
      <c r="D3793" s="295" t="s">
        <v>17457</v>
      </c>
      <c r="E3793" s="295" t="s">
        <v>17843</v>
      </c>
      <c r="G3793" s="295" t="s">
        <v>168</v>
      </c>
      <c r="H3793" s="295" t="s">
        <v>1589</v>
      </c>
      <c r="I3793" s="295" t="s">
        <v>14673</v>
      </c>
      <c r="J3793" s="295" t="s">
        <v>17935</v>
      </c>
      <c r="K3793" s="295" t="s">
        <v>14674</v>
      </c>
      <c r="L3793" s="287">
        <v>7</v>
      </c>
      <c r="M3793" s="295" t="s">
        <v>171</v>
      </c>
    </row>
    <row r="3794" spans="1:13" ht="15" customHeight="1" x14ac:dyDescent="0.25">
      <c r="A3794" s="295" t="s">
        <v>16892</v>
      </c>
      <c r="B3794" s="295" t="s">
        <v>16892</v>
      </c>
      <c r="C3794" s="295" t="s">
        <v>17456</v>
      </c>
      <c r="D3794" s="295" t="s">
        <v>17456</v>
      </c>
      <c r="G3794" s="295" t="s">
        <v>1594</v>
      </c>
      <c r="H3794" s="295" t="s">
        <v>1589</v>
      </c>
      <c r="I3794" s="295" t="s">
        <v>14673</v>
      </c>
      <c r="J3794" s="295" t="s">
        <v>17935</v>
      </c>
      <c r="K3794" s="295" t="s">
        <v>14674</v>
      </c>
      <c r="L3794" s="287">
        <v>7</v>
      </c>
      <c r="M3794" s="295" t="s">
        <v>171</v>
      </c>
    </row>
    <row r="3795" spans="1:13" ht="15" customHeight="1" x14ac:dyDescent="0.25">
      <c r="A3795" s="295" t="s">
        <v>16895</v>
      </c>
      <c r="B3795" s="295" t="s">
        <v>16895</v>
      </c>
      <c r="C3795" s="295" t="s">
        <v>17459</v>
      </c>
      <c r="D3795" s="295" t="s">
        <v>17459</v>
      </c>
      <c r="E3795" s="295" t="s">
        <v>17789</v>
      </c>
      <c r="G3795" s="295" t="s">
        <v>168</v>
      </c>
      <c r="H3795" s="295" t="s">
        <v>1589</v>
      </c>
      <c r="I3795" s="295" t="s">
        <v>14673</v>
      </c>
      <c r="J3795" s="295" t="s">
        <v>17967</v>
      </c>
      <c r="K3795" s="295" t="s">
        <v>14674</v>
      </c>
      <c r="L3795" s="287">
        <v>6</v>
      </c>
      <c r="M3795" s="295" t="s">
        <v>171</v>
      </c>
    </row>
    <row r="3796" spans="1:13" ht="15" customHeight="1" x14ac:dyDescent="0.25">
      <c r="A3796" s="295" t="s">
        <v>16896</v>
      </c>
      <c r="B3796" s="295" t="s">
        <v>16896</v>
      </c>
      <c r="C3796" s="295" t="s">
        <v>17460</v>
      </c>
      <c r="D3796" s="295" t="s">
        <v>17460</v>
      </c>
      <c r="E3796" s="295" t="s">
        <v>17653</v>
      </c>
      <c r="G3796" s="295" t="s">
        <v>168</v>
      </c>
      <c r="H3796" s="295" t="s">
        <v>1589</v>
      </c>
      <c r="I3796" s="295" t="s">
        <v>14673</v>
      </c>
      <c r="J3796" s="295" t="s">
        <v>17967</v>
      </c>
      <c r="K3796" s="295" t="s">
        <v>14674</v>
      </c>
      <c r="L3796" s="287">
        <v>5</v>
      </c>
      <c r="M3796" s="295" t="s">
        <v>171</v>
      </c>
    </row>
    <row r="3797" spans="1:13" ht="15" customHeight="1" x14ac:dyDescent="0.25">
      <c r="A3797" s="295" t="s">
        <v>16897</v>
      </c>
      <c r="B3797" s="295" t="s">
        <v>16897</v>
      </c>
      <c r="C3797" s="295" t="s">
        <v>17461</v>
      </c>
      <c r="D3797" s="295" t="s">
        <v>17461</v>
      </c>
      <c r="E3797" s="295" t="s">
        <v>17844</v>
      </c>
      <c r="G3797" s="295" t="s">
        <v>168</v>
      </c>
      <c r="H3797" s="295" t="s">
        <v>1589</v>
      </c>
      <c r="I3797" s="295" t="s">
        <v>14673</v>
      </c>
      <c r="J3797" s="295" t="s">
        <v>17967</v>
      </c>
      <c r="K3797" s="295" t="s">
        <v>14674</v>
      </c>
      <c r="L3797" s="287">
        <v>5</v>
      </c>
      <c r="M3797" s="295" t="s">
        <v>171</v>
      </c>
    </row>
    <row r="3798" spans="1:13" ht="15" customHeight="1" x14ac:dyDescent="0.25">
      <c r="A3798" s="295" t="s">
        <v>16898</v>
      </c>
      <c r="B3798" s="295" t="s">
        <v>16898</v>
      </c>
      <c r="C3798" s="295" t="s">
        <v>17462</v>
      </c>
      <c r="D3798" s="295" t="s">
        <v>17462</v>
      </c>
      <c r="E3798" s="295" t="s">
        <v>17844</v>
      </c>
      <c r="G3798" s="295" t="s">
        <v>168</v>
      </c>
      <c r="H3798" s="295" t="s">
        <v>1589</v>
      </c>
      <c r="I3798" s="295" t="s">
        <v>14673</v>
      </c>
      <c r="J3798" s="295" t="s">
        <v>17967</v>
      </c>
      <c r="K3798" s="295" t="s">
        <v>14674</v>
      </c>
      <c r="L3798" s="287">
        <v>8</v>
      </c>
      <c r="M3798" s="295" t="s">
        <v>171</v>
      </c>
    </row>
    <row r="3799" spans="1:13" ht="15" customHeight="1" x14ac:dyDescent="0.25">
      <c r="A3799" s="295" t="s">
        <v>16894</v>
      </c>
      <c r="B3799" s="295" t="s">
        <v>16894</v>
      </c>
      <c r="C3799" s="295" t="s">
        <v>17458</v>
      </c>
      <c r="D3799" s="295" t="s">
        <v>17458</v>
      </c>
      <c r="G3799" s="295" t="s">
        <v>1594</v>
      </c>
      <c r="H3799" s="295" t="s">
        <v>1589</v>
      </c>
      <c r="I3799" s="295" t="s">
        <v>14673</v>
      </c>
      <c r="J3799" s="295" t="s">
        <v>17967</v>
      </c>
      <c r="K3799" s="295" t="s">
        <v>14674</v>
      </c>
      <c r="L3799" s="287">
        <v>6</v>
      </c>
      <c r="M3799" s="295" t="s">
        <v>171</v>
      </c>
    </row>
    <row r="3800" spans="1:13" ht="15" customHeight="1" x14ac:dyDescent="0.25">
      <c r="A3800" s="295" t="s">
        <v>11963</v>
      </c>
      <c r="B3800" s="295" t="s">
        <v>11963</v>
      </c>
      <c r="C3800" s="295" t="s">
        <v>11964</v>
      </c>
      <c r="D3800" s="295" t="s">
        <v>11964</v>
      </c>
      <c r="E3800" s="295" t="s">
        <v>11965</v>
      </c>
      <c r="F3800" s="295" t="s">
        <v>11966</v>
      </c>
      <c r="G3800" s="295" t="s">
        <v>168</v>
      </c>
      <c r="H3800" s="295" t="s">
        <v>1589</v>
      </c>
      <c r="I3800" s="295" t="s">
        <v>1598</v>
      </c>
      <c r="J3800" s="295" t="s">
        <v>361</v>
      </c>
      <c r="K3800" s="295" t="s">
        <v>1603</v>
      </c>
      <c r="L3800" s="287">
        <v>0</v>
      </c>
      <c r="M3800" s="295" t="s">
        <v>16372</v>
      </c>
    </row>
    <row r="3801" spans="1:13" ht="15" customHeight="1" x14ac:dyDescent="0.25">
      <c r="A3801" s="295" t="s">
        <v>11968</v>
      </c>
      <c r="B3801" s="295" t="s">
        <v>11968</v>
      </c>
      <c r="C3801" s="295" t="s">
        <v>11969</v>
      </c>
      <c r="D3801" s="295" t="s">
        <v>11969</v>
      </c>
      <c r="E3801" s="295" t="s">
        <v>1880</v>
      </c>
      <c r="F3801" s="295" t="s">
        <v>11970</v>
      </c>
      <c r="G3801" s="295" t="s">
        <v>168</v>
      </c>
      <c r="H3801" s="295" t="s">
        <v>1589</v>
      </c>
      <c r="I3801" s="295" t="s">
        <v>1598</v>
      </c>
      <c r="J3801" s="295" t="s">
        <v>361</v>
      </c>
      <c r="K3801" s="295" t="s">
        <v>1603</v>
      </c>
      <c r="L3801" s="286">
        <v>0</v>
      </c>
      <c r="M3801" s="295" t="s">
        <v>16372</v>
      </c>
    </row>
    <row r="3802" spans="1:13" ht="15" customHeight="1" x14ac:dyDescent="0.25">
      <c r="A3802" s="295" t="s">
        <v>11971</v>
      </c>
      <c r="B3802" s="295" t="s">
        <v>11971</v>
      </c>
      <c r="C3802" s="295" t="s">
        <v>11972</v>
      </c>
      <c r="D3802" s="295" t="s">
        <v>11972</v>
      </c>
      <c r="E3802" s="295" t="s">
        <v>1606</v>
      </c>
      <c r="F3802" s="295" t="s">
        <v>11973</v>
      </c>
      <c r="G3802" s="295" t="s">
        <v>168</v>
      </c>
      <c r="H3802" s="295" t="s">
        <v>1589</v>
      </c>
      <c r="I3802" s="295" t="s">
        <v>1598</v>
      </c>
      <c r="J3802" s="295" t="s">
        <v>361</v>
      </c>
      <c r="K3802" s="295" t="s">
        <v>1603</v>
      </c>
      <c r="L3802" s="286">
        <v>0</v>
      </c>
      <c r="M3802" s="295" t="s">
        <v>16372</v>
      </c>
    </row>
    <row r="3803" spans="1:13" ht="15" customHeight="1" x14ac:dyDescent="0.25">
      <c r="A3803" s="295" t="s">
        <v>11974</v>
      </c>
      <c r="B3803" s="295" t="s">
        <v>11975</v>
      </c>
      <c r="C3803" s="295" t="s">
        <v>11976</v>
      </c>
      <c r="D3803" s="295" t="s">
        <v>11977</v>
      </c>
      <c r="E3803" s="295" t="s">
        <v>1978</v>
      </c>
      <c r="F3803" s="295" t="s">
        <v>11978</v>
      </c>
      <c r="G3803" s="295" t="s">
        <v>168</v>
      </c>
      <c r="H3803" s="295" t="s">
        <v>1632</v>
      </c>
      <c r="I3803" s="295" t="s">
        <v>1598</v>
      </c>
      <c r="J3803" s="295" t="s">
        <v>361</v>
      </c>
      <c r="K3803" s="295" t="s">
        <v>1603</v>
      </c>
      <c r="L3803" s="287">
        <v>3</v>
      </c>
      <c r="M3803" s="295" t="s">
        <v>171</v>
      </c>
    </row>
    <row r="3804" spans="1:13" ht="15" customHeight="1" x14ac:dyDescent="0.25">
      <c r="A3804" s="295" t="s">
        <v>11979</v>
      </c>
      <c r="B3804" s="295" t="s">
        <v>11979</v>
      </c>
      <c r="C3804" s="295" t="s">
        <v>11980</v>
      </c>
      <c r="D3804" s="295" t="s">
        <v>11980</v>
      </c>
      <c r="E3804" s="295" t="s">
        <v>2665</v>
      </c>
      <c r="F3804" s="295" t="s">
        <v>11981</v>
      </c>
      <c r="G3804" s="295" t="s">
        <v>168</v>
      </c>
      <c r="H3804" s="295" t="s">
        <v>1589</v>
      </c>
      <c r="I3804" s="295" t="s">
        <v>1598</v>
      </c>
      <c r="J3804" s="295" t="s">
        <v>361</v>
      </c>
      <c r="K3804" s="295" t="s">
        <v>1603</v>
      </c>
      <c r="L3804" s="286">
        <v>0</v>
      </c>
      <c r="M3804" s="295" t="s">
        <v>16372</v>
      </c>
    </row>
    <row r="3805" spans="1:13" ht="15" customHeight="1" x14ac:dyDescent="0.25">
      <c r="A3805" s="295" t="s">
        <v>1024</v>
      </c>
      <c r="B3805" s="295" t="s">
        <v>1024</v>
      </c>
      <c r="C3805" s="295" t="s">
        <v>1025</v>
      </c>
      <c r="D3805" s="295" t="s">
        <v>1025</v>
      </c>
      <c r="E3805" s="295" t="s">
        <v>1606</v>
      </c>
      <c r="F3805" s="295" t="s">
        <v>11982</v>
      </c>
      <c r="G3805" s="295" t="s">
        <v>168</v>
      </c>
      <c r="H3805" s="295" t="s">
        <v>1589</v>
      </c>
      <c r="I3805" s="295" t="s">
        <v>1598</v>
      </c>
      <c r="J3805" s="295" t="s">
        <v>361</v>
      </c>
      <c r="K3805" s="295" t="s">
        <v>1603</v>
      </c>
      <c r="L3805" s="286">
        <v>0</v>
      </c>
      <c r="M3805" s="295" t="s">
        <v>16372</v>
      </c>
    </row>
    <row r="3806" spans="1:13" ht="15" customHeight="1" x14ac:dyDescent="0.25">
      <c r="A3806" s="295" t="s">
        <v>1026</v>
      </c>
      <c r="B3806" s="295" t="s">
        <v>1026</v>
      </c>
      <c r="C3806" s="295" t="s">
        <v>1027</v>
      </c>
      <c r="D3806" s="295" t="s">
        <v>1027</v>
      </c>
      <c r="E3806" s="295" t="s">
        <v>1606</v>
      </c>
      <c r="F3806" s="295" t="s">
        <v>11983</v>
      </c>
      <c r="G3806" s="295" t="s">
        <v>168</v>
      </c>
      <c r="H3806" s="295" t="s">
        <v>1589</v>
      </c>
      <c r="I3806" s="295" t="s">
        <v>1598</v>
      </c>
      <c r="J3806" s="295" t="s">
        <v>361</v>
      </c>
      <c r="K3806" s="295" t="s">
        <v>1603</v>
      </c>
      <c r="L3806" s="286">
        <v>0</v>
      </c>
      <c r="M3806" s="295" t="s">
        <v>16372</v>
      </c>
    </row>
    <row r="3807" spans="1:13" ht="15" customHeight="1" x14ac:dyDescent="0.25">
      <c r="A3807" s="295" t="s">
        <v>1028</v>
      </c>
      <c r="B3807" s="295" t="s">
        <v>1028</v>
      </c>
      <c r="C3807" s="295" t="s">
        <v>1029</v>
      </c>
      <c r="D3807" s="295" t="s">
        <v>1029</v>
      </c>
      <c r="E3807" s="295" t="s">
        <v>1606</v>
      </c>
      <c r="F3807" s="295" t="s">
        <v>11984</v>
      </c>
      <c r="G3807" s="295" t="s">
        <v>1676</v>
      </c>
      <c r="H3807" s="295" t="s">
        <v>1589</v>
      </c>
      <c r="I3807" s="295" t="s">
        <v>1598</v>
      </c>
      <c r="J3807" s="295" t="s">
        <v>361</v>
      </c>
      <c r="K3807" s="295" t="s">
        <v>1603</v>
      </c>
      <c r="L3807" s="287">
        <v>8</v>
      </c>
      <c r="M3807" s="295" t="s">
        <v>171</v>
      </c>
    </row>
    <row r="3808" spans="1:13" ht="15" customHeight="1" x14ac:dyDescent="0.25">
      <c r="A3808" s="295" t="s">
        <v>11985</v>
      </c>
      <c r="B3808" s="295" t="s">
        <v>11985</v>
      </c>
      <c r="C3808" s="295" t="s">
        <v>11986</v>
      </c>
      <c r="D3808" s="295" t="s">
        <v>11986</v>
      </c>
      <c r="E3808" s="295" t="s">
        <v>11987</v>
      </c>
      <c r="F3808" s="295" t="s">
        <v>11984</v>
      </c>
      <c r="G3808" s="295" t="s">
        <v>1678</v>
      </c>
      <c r="H3808" s="295" t="s">
        <v>1589</v>
      </c>
      <c r="I3808" s="295" t="s">
        <v>1598</v>
      </c>
      <c r="J3808" s="295" t="s">
        <v>361</v>
      </c>
      <c r="K3808" s="295" t="s">
        <v>1603</v>
      </c>
      <c r="L3808" s="286">
        <v>8</v>
      </c>
      <c r="M3808" s="295" t="s">
        <v>171</v>
      </c>
    </row>
    <row r="3809" spans="1:13" ht="15" customHeight="1" x14ac:dyDescent="0.25">
      <c r="A3809" s="295" t="s">
        <v>1033</v>
      </c>
      <c r="B3809" s="295" t="s">
        <v>1033</v>
      </c>
      <c r="C3809" s="295" t="s">
        <v>1034</v>
      </c>
      <c r="D3809" s="295" t="s">
        <v>1034</v>
      </c>
      <c r="E3809" s="295" t="s">
        <v>2463</v>
      </c>
      <c r="F3809" s="295" t="s">
        <v>11988</v>
      </c>
      <c r="G3809" s="295" t="s">
        <v>168</v>
      </c>
      <c r="H3809" s="295" t="s">
        <v>1589</v>
      </c>
      <c r="I3809" s="295" t="s">
        <v>1598</v>
      </c>
      <c r="J3809" s="295" t="s">
        <v>361</v>
      </c>
      <c r="K3809" s="295" t="s">
        <v>1603</v>
      </c>
      <c r="L3809" s="286">
        <v>0</v>
      </c>
      <c r="M3809" s="295" t="s">
        <v>16372</v>
      </c>
    </row>
    <row r="3810" spans="1:13" ht="15" customHeight="1" x14ac:dyDescent="0.25">
      <c r="A3810" s="295" t="s">
        <v>11967</v>
      </c>
      <c r="B3810" s="295" t="s">
        <v>11963</v>
      </c>
      <c r="C3810" s="295" t="s">
        <v>11989</v>
      </c>
      <c r="D3810" s="295" t="s">
        <v>11964</v>
      </c>
      <c r="E3810" s="295" t="s">
        <v>1606</v>
      </c>
      <c r="F3810" s="295" t="s">
        <v>11966</v>
      </c>
      <c r="G3810" s="295" t="s">
        <v>168</v>
      </c>
      <c r="H3810" s="295" t="s">
        <v>1632</v>
      </c>
      <c r="I3810" s="295" t="s">
        <v>1598</v>
      </c>
      <c r="J3810" s="295" t="s">
        <v>361</v>
      </c>
      <c r="K3810" s="295" t="s">
        <v>1603</v>
      </c>
      <c r="L3810" s="286">
        <v>0</v>
      </c>
      <c r="M3810" s="295" t="s">
        <v>16372</v>
      </c>
    </row>
    <row r="3811" spans="1:13" ht="15" customHeight="1" x14ac:dyDescent="0.25">
      <c r="A3811" s="295" t="s">
        <v>11975</v>
      </c>
      <c r="B3811" s="295" t="s">
        <v>11975</v>
      </c>
      <c r="C3811" s="295" t="s">
        <v>11977</v>
      </c>
      <c r="D3811" s="295" t="s">
        <v>11977</v>
      </c>
      <c r="E3811" s="295" t="s">
        <v>2665</v>
      </c>
      <c r="F3811" s="295" t="s">
        <v>11978</v>
      </c>
      <c r="G3811" s="295" t="s">
        <v>168</v>
      </c>
      <c r="H3811" s="295" t="s">
        <v>1589</v>
      </c>
      <c r="I3811" s="295" t="s">
        <v>1598</v>
      </c>
      <c r="J3811" s="295" t="s">
        <v>361</v>
      </c>
      <c r="K3811" s="295" t="s">
        <v>1603</v>
      </c>
      <c r="L3811" s="286">
        <v>3</v>
      </c>
      <c r="M3811" s="295" t="s">
        <v>171</v>
      </c>
    </row>
    <row r="3812" spans="1:13" ht="15" customHeight="1" x14ac:dyDescent="0.25">
      <c r="A3812" s="295" t="s">
        <v>11990</v>
      </c>
      <c r="B3812" s="295" t="s">
        <v>11990</v>
      </c>
      <c r="C3812" s="295" t="s">
        <v>11991</v>
      </c>
      <c r="D3812" s="295" t="s">
        <v>11991</v>
      </c>
      <c r="E3812" s="295" t="s">
        <v>11992</v>
      </c>
      <c r="F3812" s="295" t="s">
        <v>11993</v>
      </c>
      <c r="G3812" s="295" t="s">
        <v>1676</v>
      </c>
      <c r="H3812" s="295" t="s">
        <v>1589</v>
      </c>
      <c r="I3812" s="295" t="s">
        <v>1598</v>
      </c>
      <c r="J3812" s="295" t="s">
        <v>361</v>
      </c>
      <c r="K3812" s="295" t="s">
        <v>1603</v>
      </c>
      <c r="L3812" s="286">
        <v>1</v>
      </c>
      <c r="M3812" s="295" t="s">
        <v>171</v>
      </c>
    </row>
    <row r="3813" spans="1:13" ht="15" customHeight="1" x14ac:dyDescent="0.25">
      <c r="A3813" s="295" t="s">
        <v>11994</v>
      </c>
      <c r="B3813" s="295" t="s">
        <v>11994</v>
      </c>
      <c r="C3813" s="295" t="s">
        <v>11995</v>
      </c>
      <c r="D3813" s="295" t="s">
        <v>11995</v>
      </c>
      <c r="E3813" s="295" t="s">
        <v>11992</v>
      </c>
      <c r="F3813" s="295" t="s">
        <v>11993</v>
      </c>
      <c r="G3813" s="295" t="s">
        <v>1678</v>
      </c>
      <c r="H3813" s="295" t="s">
        <v>1589</v>
      </c>
      <c r="I3813" s="295" t="s">
        <v>1598</v>
      </c>
      <c r="J3813" s="295" t="s">
        <v>361</v>
      </c>
      <c r="K3813" s="295" t="s">
        <v>1603</v>
      </c>
      <c r="L3813" s="286">
        <v>1</v>
      </c>
      <c r="M3813" s="295" t="s">
        <v>171</v>
      </c>
    </row>
    <row r="3814" spans="1:13" ht="15" customHeight="1" x14ac:dyDescent="0.25">
      <c r="A3814" s="295" t="s">
        <v>11996</v>
      </c>
      <c r="B3814" s="295" t="s">
        <v>11996</v>
      </c>
      <c r="C3814" s="295" t="s">
        <v>1030</v>
      </c>
      <c r="D3814" s="295" t="s">
        <v>1030</v>
      </c>
      <c r="E3814" s="295" t="s">
        <v>1606</v>
      </c>
      <c r="F3814" s="295" t="s">
        <v>11997</v>
      </c>
      <c r="G3814" s="295" t="s">
        <v>1594</v>
      </c>
      <c r="H3814" s="295" t="s">
        <v>1589</v>
      </c>
      <c r="I3814" s="295" t="s">
        <v>1598</v>
      </c>
      <c r="J3814" s="295" t="s">
        <v>361</v>
      </c>
      <c r="L3814" s="286">
        <v>0</v>
      </c>
      <c r="M3814" s="295" t="s">
        <v>16372</v>
      </c>
    </row>
    <row r="3815" spans="1:13" ht="15" customHeight="1" x14ac:dyDescent="0.25">
      <c r="A3815" s="295" t="s">
        <v>11998</v>
      </c>
      <c r="B3815" s="295" t="s">
        <v>11998</v>
      </c>
      <c r="C3815" s="295" t="s">
        <v>11999</v>
      </c>
      <c r="D3815" s="295" t="s">
        <v>11999</v>
      </c>
      <c r="E3815" s="295" t="s">
        <v>1606</v>
      </c>
      <c r="F3815" s="295" t="s">
        <v>11978</v>
      </c>
      <c r="G3815" s="295" t="s">
        <v>168</v>
      </c>
      <c r="H3815" s="295" t="s">
        <v>1589</v>
      </c>
      <c r="I3815" s="295" t="s">
        <v>1598</v>
      </c>
      <c r="J3815" s="295" t="s">
        <v>361</v>
      </c>
      <c r="K3815" s="295" t="s">
        <v>1603</v>
      </c>
      <c r="L3815" s="286">
        <v>1</v>
      </c>
      <c r="M3815" s="295" t="s">
        <v>171</v>
      </c>
    </row>
    <row r="3816" spans="1:13" ht="15" customHeight="1" x14ac:dyDescent="0.25">
      <c r="A3816" s="295" t="s">
        <v>12000</v>
      </c>
      <c r="B3816" s="295" t="s">
        <v>12000</v>
      </c>
      <c r="C3816" s="295" t="s">
        <v>12001</v>
      </c>
      <c r="D3816" s="295" t="s">
        <v>12001</v>
      </c>
      <c r="E3816" s="295" t="s">
        <v>12002</v>
      </c>
      <c r="F3816" s="295" t="s">
        <v>12003</v>
      </c>
      <c r="G3816" s="295" t="s">
        <v>1676</v>
      </c>
      <c r="H3816" s="295" t="s">
        <v>1589</v>
      </c>
      <c r="I3816" s="295" t="s">
        <v>1714</v>
      </c>
      <c r="J3816" s="295" t="s">
        <v>355</v>
      </c>
      <c r="K3816" s="295" t="s">
        <v>1603</v>
      </c>
      <c r="L3816" s="286">
        <v>7</v>
      </c>
      <c r="M3816" s="295" t="s">
        <v>171</v>
      </c>
    </row>
    <row r="3817" spans="1:13" ht="15" customHeight="1" x14ac:dyDescent="0.25">
      <c r="A3817" s="295" t="s">
        <v>12004</v>
      </c>
      <c r="B3817" s="295" t="s">
        <v>12004</v>
      </c>
      <c r="C3817" s="295" t="s">
        <v>12005</v>
      </c>
      <c r="D3817" s="295" t="s">
        <v>12005</v>
      </c>
      <c r="E3817" s="295" t="s">
        <v>12002</v>
      </c>
      <c r="F3817" s="295" t="s">
        <v>12003</v>
      </c>
      <c r="G3817" s="295" t="s">
        <v>1678</v>
      </c>
      <c r="H3817" s="295" t="s">
        <v>1589</v>
      </c>
      <c r="I3817" s="295" t="s">
        <v>1714</v>
      </c>
      <c r="J3817" s="295" t="s">
        <v>355</v>
      </c>
      <c r="K3817" s="295" t="s">
        <v>1603</v>
      </c>
      <c r="L3817" s="286">
        <v>7</v>
      </c>
      <c r="M3817" s="295" t="s">
        <v>171</v>
      </c>
    </row>
    <row r="3818" spans="1:13" ht="15" customHeight="1" x14ac:dyDescent="0.25">
      <c r="A3818" s="295" t="s">
        <v>12006</v>
      </c>
      <c r="B3818" s="295" t="s">
        <v>12006</v>
      </c>
      <c r="C3818" s="295" t="s">
        <v>12007</v>
      </c>
      <c r="D3818" s="295" t="s">
        <v>12007</v>
      </c>
      <c r="E3818" s="295" t="s">
        <v>12008</v>
      </c>
      <c r="F3818" s="295" t="s">
        <v>12003</v>
      </c>
      <c r="G3818" s="295" t="s">
        <v>1678</v>
      </c>
      <c r="H3818" s="295" t="s">
        <v>1589</v>
      </c>
      <c r="I3818" s="295" t="s">
        <v>1714</v>
      </c>
      <c r="J3818" s="295" t="s">
        <v>355</v>
      </c>
      <c r="K3818" s="295" t="s">
        <v>1603</v>
      </c>
      <c r="L3818" s="286">
        <v>7</v>
      </c>
      <c r="M3818" s="295" t="s">
        <v>171</v>
      </c>
    </row>
    <row r="3819" spans="1:13" ht="15" customHeight="1" x14ac:dyDescent="0.25">
      <c r="A3819" s="295" t="s">
        <v>12009</v>
      </c>
      <c r="B3819" s="295" t="s">
        <v>12009</v>
      </c>
      <c r="C3819" s="295" t="s">
        <v>12010</v>
      </c>
      <c r="D3819" s="295" t="s">
        <v>12010</v>
      </c>
      <c r="E3819" s="295" t="s">
        <v>12011</v>
      </c>
      <c r="F3819" s="295" t="s">
        <v>12012</v>
      </c>
      <c r="G3819" s="295" t="s">
        <v>168</v>
      </c>
      <c r="H3819" s="295" t="s">
        <v>1589</v>
      </c>
      <c r="I3819" s="295" t="s">
        <v>1714</v>
      </c>
      <c r="J3819" s="295" t="s">
        <v>355</v>
      </c>
      <c r="K3819" s="295" t="s">
        <v>1603</v>
      </c>
      <c r="L3819" s="286">
        <v>9</v>
      </c>
      <c r="M3819" s="295" t="s">
        <v>171</v>
      </c>
    </row>
    <row r="3820" spans="1:13" ht="15" customHeight="1" x14ac:dyDescent="0.25">
      <c r="A3820" s="295" t="s">
        <v>12013</v>
      </c>
      <c r="B3820" s="295" t="s">
        <v>12013</v>
      </c>
      <c r="C3820" s="295" t="s">
        <v>12014</v>
      </c>
      <c r="D3820" s="295" t="s">
        <v>12014</v>
      </c>
      <c r="E3820" s="295" t="s">
        <v>12015</v>
      </c>
      <c r="F3820" s="295" t="s">
        <v>12016</v>
      </c>
      <c r="G3820" s="295" t="s">
        <v>168</v>
      </c>
      <c r="H3820" s="295" t="s">
        <v>1589</v>
      </c>
      <c r="I3820" s="295" t="s">
        <v>1714</v>
      </c>
      <c r="J3820" s="295" t="s">
        <v>355</v>
      </c>
      <c r="K3820" s="295" t="s">
        <v>1603</v>
      </c>
      <c r="L3820" s="286">
        <v>8</v>
      </c>
      <c r="M3820" s="295" t="s">
        <v>171</v>
      </c>
    </row>
    <row r="3821" spans="1:13" ht="15" customHeight="1" x14ac:dyDescent="0.25">
      <c r="A3821" s="295" t="s">
        <v>12017</v>
      </c>
      <c r="B3821" s="295" t="s">
        <v>12017</v>
      </c>
      <c r="C3821" s="295" t="s">
        <v>12018</v>
      </c>
      <c r="D3821" s="295" t="s">
        <v>12018</v>
      </c>
      <c r="E3821" s="295" t="s">
        <v>12019</v>
      </c>
      <c r="F3821" s="295" t="s">
        <v>12020</v>
      </c>
      <c r="G3821" s="295" t="s">
        <v>168</v>
      </c>
      <c r="H3821" s="295" t="s">
        <v>1589</v>
      </c>
      <c r="I3821" s="295" t="s">
        <v>1714</v>
      </c>
      <c r="J3821" s="295" t="s">
        <v>355</v>
      </c>
      <c r="K3821" s="295" t="s">
        <v>1603</v>
      </c>
      <c r="L3821" s="286">
        <v>9</v>
      </c>
      <c r="M3821" s="295" t="s">
        <v>171</v>
      </c>
    </row>
    <row r="3822" spans="1:13" ht="15" customHeight="1" x14ac:dyDescent="0.25">
      <c r="A3822" s="295" t="s">
        <v>12021</v>
      </c>
      <c r="B3822" s="295" t="s">
        <v>12022</v>
      </c>
      <c r="C3822" s="295" t="s">
        <v>12023</v>
      </c>
      <c r="D3822" s="295" t="s">
        <v>12024</v>
      </c>
      <c r="E3822" s="295" t="s">
        <v>12025</v>
      </c>
      <c r="F3822" s="295" t="s">
        <v>12026</v>
      </c>
      <c r="G3822" s="295" t="s">
        <v>168</v>
      </c>
      <c r="H3822" s="295" t="s">
        <v>1632</v>
      </c>
      <c r="I3822" s="295" t="s">
        <v>1714</v>
      </c>
      <c r="J3822" s="295" t="s">
        <v>355</v>
      </c>
      <c r="K3822" s="295" t="s">
        <v>1603</v>
      </c>
      <c r="L3822" s="287">
        <v>10</v>
      </c>
      <c r="M3822" s="295" t="s">
        <v>171</v>
      </c>
    </row>
    <row r="3823" spans="1:13" ht="15" customHeight="1" x14ac:dyDescent="0.25">
      <c r="A3823" s="295" t="s">
        <v>12027</v>
      </c>
      <c r="B3823" s="295" t="s">
        <v>12027</v>
      </c>
      <c r="C3823" s="295" t="s">
        <v>12028</v>
      </c>
      <c r="D3823" s="295" t="s">
        <v>12028</v>
      </c>
      <c r="E3823" s="295" t="s">
        <v>12011</v>
      </c>
      <c r="F3823" s="295" t="s">
        <v>12029</v>
      </c>
      <c r="G3823" s="295" t="s">
        <v>1676</v>
      </c>
      <c r="H3823" s="295" t="s">
        <v>1589</v>
      </c>
      <c r="I3823" s="295" t="s">
        <v>1714</v>
      </c>
      <c r="J3823" s="295" t="s">
        <v>355</v>
      </c>
      <c r="K3823" s="295" t="s">
        <v>1603</v>
      </c>
      <c r="L3823" s="287">
        <v>8</v>
      </c>
      <c r="M3823" s="295" t="s">
        <v>171</v>
      </c>
    </row>
    <row r="3824" spans="1:13" ht="15" customHeight="1" x14ac:dyDescent="0.25">
      <c r="A3824" s="295" t="s">
        <v>12030</v>
      </c>
      <c r="B3824" s="295" t="s">
        <v>12030</v>
      </c>
      <c r="C3824" s="295" t="s">
        <v>12031</v>
      </c>
      <c r="D3824" s="295" t="s">
        <v>12031</v>
      </c>
      <c r="E3824" s="295" t="s">
        <v>12011</v>
      </c>
      <c r="F3824" s="295" t="s">
        <v>12029</v>
      </c>
      <c r="G3824" s="295" t="s">
        <v>1678</v>
      </c>
      <c r="H3824" s="295" t="s">
        <v>1589</v>
      </c>
      <c r="I3824" s="295" t="s">
        <v>1714</v>
      </c>
      <c r="J3824" s="295" t="s">
        <v>355</v>
      </c>
      <c r="K3824" s="295" t="s">
        <v>1603</v>
      </c>
      <c r="L3824" s="286">
        <v>8</v>
      </c>
      <c r="M3824" s="295" t="s">
        <v>171</v>
      </c>
    </row>
    <row r="3825" spans="1:13" ht="15" customHeight="1" x14ac:dyDescent="0.25">
      <c r="A3825" s="295" t="s">
        <v>12032</v>
      </c>
      <c r="B3825" s="295" t="s">
        <v>12032</v>
      </c>
      <c r="C3825" s="295" t="s">
        <v>12033</v>
      </c>
      <c r="D3825" s="295" t="s">
        <v>12033</v>
      </c>
      <c r="E3825" s="295" t="s">
        <v>12034</v>
      </c>
      <c r="F3825" s="295" t="s">
        <v>12029</v>
      </c>
      <c r="G3825" s="295" t="s">
        <v>1678</v>
      </c>
      <c r="H3825" s="295" t="s">
        <v>1589</v>
      </c>
      <c r="I3825" s="295" t="s">
        <v>1714</v>
      </c>
      <c r="J3825" s="295" t="s">
        <v>355</v>
      </c>
      <c r="K3825" s="295" t="s">
        <v>1603</v>
      </c>
      <c r="L3825" s="286">
        <v>8</v>
      </c>
      <c r="M3825" s="295" t="s">
        <v>171</v>
      </c>
    </row>
    <row r="3826" spans="1:13" ht="15" customHeight="1" x14ac:dyDescent="0.25">
      <c r="A3826" s="295" t="s">
        <v>12035</v>
      </c>
      <c r="B3826" s="295" t="s">
        <v>12035</v>
      </c>
      <c r="C3826" s="295" t="s">
        <v>12036</v>
      </c>
      <c r="D3826" s="295" t="s">
        <v>12036</v>
      </c>
      <c r="E3826" s="295" t="s">
        <v>12037</v>
      </c>
      <c r="F3826" s="295" t="s">
        <v>12038</v>
      </c>
      <c r="G3826" s="295" t="s">
        <v>168</v>
      </c>
      <c r="H3826" s="295" t="s">
        <v>1589</v>
      </c>
      <c r="I3826" s="295" t="s">
        <v>1714</v>
      </c>
      <c r="J3826" s="295" t="s">
        <v>355</v>
      </c>
      <c r="K3826" s="295" t="s">
        <v>1603</v>
      </c>
      <c r="L3826" s="286">
        <v>10</v>
      </c>
      <c r="M3826" s="295" t="s">
        <v>171</v>
      </c>
    </row>
    <row r="3827" spans="1:13" ht="15" customHeight="1" x14ac:dyDescent="0.25">
      <c r="A3827" s="295" t="s">
        <v>12039</v>
      </c>
      <c r="B3827" s="295" t="s">
        <v>12039</v>
      </c>
      <c r="C3827" s="295" t="s">
        <v>12040</v>
      </c>
      <c r="D3827" s="295" t="s">
        <v>12040</v>
      </c>
      <c r="E3827" s="295" t="s">
        <v>12041</v>
      </c>
      <c r="F3827" s="295" t="s">
        <v>12042</v>
      </c>
      <c r="G3827" s="295" t="s">
        <v>168</v>
      </c>
      <c r="H3827" s="295" t="s">
        <v>1589</v>
      </c>
      <c r="I3827" s="295" t="s">
        <v>1714</v>
      </c>
      <c r="J3827" s="295" t="s">
        <v>355</v>
      </c>
      <c r="K3827" s="295" t="s">
        <v>1603</v>
      </c>
      <c r="L3827" s="286">
        <v>10</v>
      </c>
      <c r="M3827" s="295" t="s">
        <v>171</v>
      </c>
    </row>
    <row r="3828" spans="1:13" ht="15" customHeight="1" x14ac:dyDescent="0.25">
      <c r="A3828" s="298" t="s">
        <v>1022</v>
      </c>
      <c r="B3828" s="295" t="s">
        <v>1022</v>
      </c>
      <c r="C3828" s="298" t="s">
        <v>1023</v>
      </c>
      <c r="D3828" s="298" t="s">
        <v>1023</v>
      </c>
      <c r="E3828" s="298" t="s">
        <v>12043</v>
      </c>
      <c r="F3828" s="298" t="s">
        <v>12044</v>
      </c>
      <c r="G3828" s="295" t="s">
        <v>168</v>
      </c>
      <c r="H3828" s="298" t="s">
        <v>1589</v>
      </c>
      <c r="I3828" s="295" t="s">
        <v>1714</v>
      </c>
      <c r="J3828" s="298" t="s">
        <v>355</v>
      </c>
      <c r="K3828" s="295" t="s">
        <v>1603</v>
      </c>
      <c r="L3828" s="288">
        <v>10</v>
      </c>
      <c r="M3828" s="295" t="s">
        <v>171</v>
      </c>
    </row>
    <row r="3829" spans="1:13" ht="15" customHeight="1" x14ac:dyDescent="0.25">
      <c r="A3829" s="298" t="s">
        <v>12045</v>
      </c>
      <c r="B3829" s="295" t="s">
        <v>1022</v>
      </c>
      <c r="C3829" s="298" t="s">
        <v>12046</v>
      </c>
      <c r="D3829" s="298" t="s">
        <v>1023</v>
      </c>
      <c r="E3829" s="298" t="s">
        <v>12047</v>
      </c>
      <c r="F3829" s="298" t="s">
        <v>12048</v>
      </c>
      <c r="G3829" s="298" t="s">
        <v>1678</v>
      </c>
      <c r="H3829" s="298" t="s">
        <v>1632</v>
      </c>
      <c r="I3829" s="295" t="s">
        <v>1714</v>
      </c>
      <c r="J3829" s="298" t="s">
        <v>355</v>
      </c>
      <c r="K3829" s="295" t="s">
        <v>1603</v>
      </c>
      <c r="L3829" s="288">
        <v>10</v>
      </c>
      <c r="M3829" s="295" t="s">
        <v>171</v>
      </c>
    </row>
    <row r="3830" spans="1:13" ht="15" customHeight="1" x14ac:dyDescent="0.25">
      <c r="A3830" s="295" t="s">
        <v>12049</v>
      </c>
      <c r="B3830" s="295" t="s">
        <v>12049</v>
      </c>
      <c r="C3830" s="295" t="s">
        <v>12050</v>
      </c>
      <c r="D3830" s="295" t="s">
        <v>12050</v>
      </c>
      <c r="E3830" s="295" t="s">
        <v>12051</v>
      </c>
      <c r="F3830" s="295" t="s">
        <v>12052</v>
      </c>
      <c r="G3830" s="295" t="s">
        <v>168</v>
      </c>
      <c r="H3830" s="295" t="s">
        <v>1589</v>
      </c>
      <c r="I3830" s="295" t="s">
        <v>1714</v>
      </c>
      <c r="J3830" s="295" t="s">
        <v>355</v>
      </c>
      <c r="K3830" s="295" t="s">
        <v>1603</v>
      </c>
      <c r="L3830" s="286">
        <v>10</v>
      </c>
      <c r="M3830" s="295" t="s">
        <v>171</v>
      </c>
    </row>
    <row r="3831" spans="1:13" ht="15" customHeight="1" x14ac:dyDescent="0.25">
      <c r="A3831" s="295" t="s">
        <v>12053</v>
      </c>
      <c r="B3831" s="295" t="s">
        <v>12053</v>
      </c>
      <c r="C3831" s="295" t="s">
        <v>12054</v>
      </c>
      <c r="D3831" s="295" t="s">
        <v>12054</v>
      </c>
      <c r="E3831" s="295" t="s">
        <v>12055</v>
      </c>
      <c r="F3831" s="295" t="s">
        <v>12056</v>
      </c>
      <c r="G3831" s="295" t="s">
        <v>168</v>
      </c>
      <c r="H3831" s="295" t="s">
        <v>1589</v>
      </c>
      <c r="I3831" s="295" t="s">
        <v>1714</v>
      </c>
      <c r="J3831" s="295" t="s">
        <v>355</v>
      </c>
      <c r="K3831" s="295" t="s">
        <v>1603</v>
      </c>
      <c r="L3831" s="286">
        <v>7</v>
      </c>
      <c r="M3831" s="295" t="s">
        <v>171</v>
      </c>
    </row>
    <row r="3832" spans="1:13" ht="15" customHeight="1" x14ac:dyDescent="0.25">
      <c r="A3832" s="295" t="s">
        <v>12057</v>
      </c>
      <c r="B3832" s="295" t="s">
        <v>12057</v>
      </c>
      <c r="C3832" s="295" t="s">
        <v>12058</v>
      </c>
      <c r="D3832" s="295" t="s">
        <v>12058</v>
      </c>
      <c r="E3832" s="295" t="s">
        <v>12059</v>
      </c>
      <c r="F3832" s="295" t="s">
        <v>12060</v>
      </c>
      <c r="G3832" s="295" t="s">
        <v>168</v>
      </c>
      <c r="H3832" s="295" t="s">
        <v>1589</v>
      </c>
      <c r="I3832" s="295" t="s">
        <v>1714</v>
      </c>
      <c r="J3832" s="295" t="s">
        <v>355</v>
      </c>
      <c r="K3832" s="295" t="s">
        <v>1603</v>
      </c>
      <c r="L3832" s="286">
        <v>10</v>
      </c>
      <c r="M3832" s="295" t="s">
        <v>171</v>
      </c>
    </row>
    <row r="3833" spans="1:13" ht="15" customHeight="1" x14ac:dyDescent="0.25">
      <c r="A3833" s="295" t="s">
        <v>1031</v>
      </c>
      <c r="B3833" s="295" t="s">
        <v>1031</v>
      </c>
      <c r="C3833" s="295" t="s">
        <v>1032</v>
      </c>
      <c r="D3833" s="295" t="s">
        <v>1032</v>
      </c>
      <c r="E3833" s="295" t="s">
        <v>12061</v>
      </c>
      <c r="F3833" s="295" t="s">
        <v>12062</v>
      </c>
      <c r="G3833" s="295" t="s">
        <v>168</v>
      </c>
      <c r="H3833" s="295" t="s">
        <v>1589</v>
      </c>
      <c r="I3833" s="295" t="s">
        <v>1714</v>
      </c>
      <c r="J3833" s="295" t="s">
        <v>355</v>
      </c>
      <c r="K3833" s="295" t="s">
        <v>1603</v>
      </c>
      <c r="L3833" s="286">
        <v>10</v>
      </c>
      <c r="M3833" s="295" t="s">
        <v>171</v>
      </c>
    </row>
    <row r="3834" spans="1:13" ht="15" customHeight="1" x14ac:dyDescent="0.25">
      <c r="A3834" s="295" t="s">
        <v>12022</v>
      </c>
      <c r="B3834" s="295" t="s">
        <v>12022</v>
      </c>
      <c r="C3834" s="295" t="s">
        <v>12024</v>
      </c>
      <c r="D3834" s="295" t="s">
        <v>12024</v>
      </c>
      <c r="E3834" s="295" t="s">
        <v>12063</v>
      </c>
      <c r="F3834" s="295" t="s">
        <v>12026</v>
      </c>
      <c r="G3834" s="295" t="s">
        <v>168</v>
      </c>
      <c r="H3834" s="295" t="s">
        <v>1589</v>
      </c>
      <c r="I3834" s="295" t="s">
        <v>1714</v>
      </c>
      <c r="J3834" s="295" t="s">
        <v>355</v>
      </c>
      <c r="K3834" s="295" t="s">
        <v>1603</v>
      </c>
      <c r="L3834" s="286">
        <v>10</v>
      </c>
      <c r="M3834" s="295" t="s">
        <v>171</v>
      </c>
    </row>
    <row r="3835" spans="1:13" ht="15" customHeight="1" x14ac:dyDescent="0.25">
      <c r="A3835" s="295" t="s">
        <v>12064</v>
      </c>
      <c r="B3835" s="295" t="s">
        <v>12064</v>
      </c>
      <c r="C3835" s="295" t="s">
        <v>12065</v>
      </c>
      <c r="D3835" s="295" t="s">
        <v>12065</v>
      </c>
      <c r="E3835" s="295" t="s">
        <v>12011</v>
      </c>
      <c r="F3835" s="295" t="s">
        <v>12066</v>
      </c>
      <c r="G3835" s="295" t="s">
        <v>168</v>
      </c>
      <c r="H3835" s="295" t="s">
        <v>1589</v>
      </c>
      <c r="I3835" s="295" t="s">
        <v>1714</v>
      </c>
      <c r="J3835" s="295" t="s">
        <v>355</v>
      </c>
      <c r="K3835" s="295" t="s">
        <v>1603</v>
      </c>
      <c r="L3835" s="286">
        <v>10</v>
      </c>
      <c r="M3835" s="295" t="s">
        <v>171</v>
      </c>
    </row>
    <row r="3836" spans="1:13" ht="15" customHeight="1" x14ac:dyDescent="0.25">
      <c r="A3836" s="295" t="s">
        <v>12067</v>
      </c>
      <c r="B3836" s="295" t="s">
        <v>12067</v>
      </c>
      <c r="C3836" s="295" t="s">
        <v>1035</v>
      </c>
      <c r="D3836" s="295" t="s">
        <v>1035</v>
      </c>
      <c r="E3836" s="295" t="s">
        <v>5866</v>
      </c>
      <c r="F3836" s="295" t="s">
        <v>12068</v>
      </c>
      <c r="G3836" s="295" t="s">
        <v>1594</v>
      </c>
      <c r="H3836" s="295" t="s">
        <v>1589</v>
      </c>
      <c r="I3836" s="295" t="s">
        <v>1714</v>
      </c>
      <c r="J3836" s="295" t="s">
        <v>355</v>
      </c>
      <c r="L3836" s="286">
        <v>10</v>
      </c>
      <c r="M3836" s="295" t="s">
        <v>171</v>
      </c>
    </row>
    <row r="3837" spans="1:13" ht="15" customHeight="1" x14ac:dyDescent="0.25">
      <c r="A3837" s="295" t="s">
        <v>12069</v>
      </c>
      <c r="B3837" s="295" t="s">
        <v>12069</v>
      </c>
      <c r="C3837" s="295" t="s">
        <v>12070</v>
      </c>
      <c r="D3837" s="295" t="s">
        <v>12070</v>
      </c>
      <c r="E3837" s="295" t="s">
        <v>12071</v>
      </c>
      <c r="F3837" s="295" t="s">
        <v>12072</v>
      </c>
      <c r="G3837" s="295" t="s">
        <v>168</v>
      </c>
      <c r="H3837" s="295" t="s">
        <v>1589</v>
      </c>
      <c r="I3837" s="295" t="s">
        <v>1598</v>
      </c>
      <c r="J3837" s="295" t="s">
        <v>12073</v>
      </c>
      <c r="K3837" s="295" t="s">
        <v>1325</v>
      </c>
      <c r="L3837" s="286">
        <v>0</v>
      </c>
      <c r="M3837" s="295" t="s">
        <v>16372</v>
      </c>
    </row>
    <row r="3838" spans="1:13" ht="15" customHeight="1" x14ac:dyDescent="0.25">
      <c r="A3838" s="295" t="s">
        <v>12074</v>
      </c>
      <c r="B3838" s="295" t="s">
        <v>12074</v>
      </c>
      <c r="C3838" s="295" t="s">
        <v>12075</v>
      </c>
      <c r="D3838" s="295" t="s">
        <v>12075</v>
      </c>
      <c r="E3838" s="295" t="s">
        <v>1606</v>
      </c>
      <c r="F3838" s="295" t="s">
        <v>12076</v>
      </c>
      <c r="G3838" s="295" t="s">
        <v>168</v>
      </c>
      <c r="H3838" s="295" t="s">
        <v>1589</v>
      </c>
      <c r="I3838" s="295" t="s">
        <v>1598</v>
      </c>
      <c r="J3838" s="295" t="s">
        <v>12073</v>
      </c>
      <c r="K3838" s="295" t="s">
        <v>1325</v>
      </c>
      <c r="L3838" s="286">
        <v>4</v>
      </c>
      <c r="M3838" s="295" t="s">
        <v>171</v>
      </c>
    </row>
    <row r="3839" spans="1:13" ht="15" customHeight="1" x14ac:dyDescent="0.25">
      <c r="A3839" s="295" t="s">
        <v>12077</v>
      </c>
      <c r="B3839" s="295" t="s">
        <v>12077</v>
      </c>
      <c r="C3839" s="295" t="s">
        <v>12078</v>
      </c>
      <c r="D3839" s="295" t="s">
        <v>12078</v>
      </c>
      <c r="E3839" s="295" t="s">
        <v>1606</v>
      </c>
      <c r="F3839" s="295" t="s">
        <v>12076</v>
      </c>
      <c r="G3839" s="295" t="s">
        <v>1594</v>
      </c>
      <c r="H3839" s="295" t="s">
        <v>1589</v>
      </c>
      <c r="I3839" s="295" t="s">
        <v>1598</v>
      </c>
      <c r="J3839" s="295" t="s">
        <v>12073</v>
      </c>
      <c r="L3839" s="286">
        <v>2</v>
      </c>
      <c r="M3839" s="295" t="s">
        <v>171</v>
      </c>
    </row>
    <row r="3840" spans="1:13" ht="15" customHeight="1" x14ac:dyDescent="0.25">
      <c r="A3840" s="295" t="s">
        <v>16900</v>
      </c>
      <c r="B3840" s="295" t="s">
        <v>16900</v>
      </c>
      <c r="C3840" s="295" t="s">
        <v>17464</v>
      </c>
      <c r="D3840" s="295" t="s">
        <v>17464</v>
      </c>
      <c r="E3840" s="295" t="s">
        <v>17845</v>
      </c>
      <c r="G3840" s="295" t="s">
        <v>168</v>
      </c>
      <c r="H3840" s="295" t="s">
        <v>1589</v>
      </c>
      <c r="I3840" s="295" t="s">
        <v>14673</v>
      </c>
      <c r="J3840" s="295" t="s">
        <v>17927</v>
      </c>
      <c r="K3840" s="295" t="s">
        <v>14674</v>
      </c>
      <c r="L3840" s="287">
        <v>6</v>
      </c>
      <c r="M3840" s="295" t="s">
        <v>171</v>
      </c>
    </row>
    <row r="3841" spans="1:13" ht="15" customHeight="1" x14ac:dyDescent="0.25">
      <c r="A3841" s="295" t="s">
        <v>16901</v>
      </c>
      <c r="B3841" s="295" t="s">
        <v>16901</v>
      </c>
      <c r="C3841" s="295" t="s">
        <v>17465</v>
      </c>
      <c r="D3841" s="295" t="s">
        <v>17465</v>
      </c>
      <c r="E3841" s="295" t="s">
        <v>17846</v>
      </c>
      <c r="G3841" s="295" t="s">
        <v>168</v>
      </c>
      <c r="H3841" s="295" t="s">
        <v>1589</v>
      </c>
      <c r="I3841" s="295" t="s">
        <v>14673</v>
      </c>
      <c r="J3841" s="295" t="s">
        <v>17927</v>
      </c>
      <c r="K3841" s="295" t="s">
        <v>14674</v>
      </c>
      <c r="L3841" s="287">
        <v>6</v>
      </c>
      <c r="M3841" s="295" t="s">
        <v>171</v>
      </c>
    </row>
    <row r="3842" spans="1:13" ht="15" customHeight="1" x14ac:dyDescent="0.25">
      <c r="A3842" s="295" t="s">
        <v>16902</v>
      </c>
      <c r="B3842" s="295" t="s">
        <v>16902</v>
      </c>
      <c r="C3842" s="295" t="s">
        <v>17466</v>
      </c>
      <c r="D3842" s="295" t="s">
        <v>17466</v>
      </c>
      <c r="E3842" s="295" t="s">
        <v>17847</v>
      </c>
      <c r="G3842" s="295" t="s">
        <v>168</v>
      </c>
      <c r="H3842" s="295" t="s">
        <v>1589</v>
      </c>
      <c r="I3842" s="295" t="s">
        <v>14673</v>
      </c>
      <c r="J3842" s="295" t="s">
        <v>17927</v>
      </c>
      <c r="K3842" s="295" t="s">
        <v>14674</v>
      </c>
      <c r="L3842" s="287">
        <v>6</v>
      </c>
      <c r="M3842" s="295" t="s">
        <v>171</v>
      </c>
    </row>
    <row r="3843" spans="1:13" ht="15" customHeight="1" x14ac:dyDescent="0.25">
      <c r="A3843" s="295" t="s">
        <v>16899</v>
      </c>
      <c r="B3843" s="295" t="s">
        <v>16899</v>
      </c>
      <c r="C3843" s="295" t="s">
        <v>17463</v>
      </c>
      <c r="D3843" s="295" t="s">
        <v>17463</v>
      </c>
      <c r="G3843" s="295" t="s">
        <v>1594</v>
      </c>
      <c r="H3843" s="295" t="s">
        <v>1589</v>
      </c>
      <c r="I3843" s="295" t="s">
        <v>14673</v>
      </c>
      <c r="J3843" s="295" t="s">
        <v>17927</v>
      </c>
      <c r="K3843" s="295" t="s">
        <v>14674</v>
      </c>
      <c r="L3843" s="287">
        <v>5</v>
      </c>
      <c r="M3843" s="295" t="s">
        <v>171</v>
      </c>
    </row>
    <row r="3844" spans="1:13" ht="15" customHeight="1" x14ac:dyDescent="0.25">
      <c r="A3844" s="295" t="s">
        <v>16903</v>
      </c>
      <c r="B3844" s="295" t="s">
        <v>16903</v>
      </c>
      <c r="C3844" s="295" t="s">
        <v>17467</v>
      </c>
      <c r="D3844" s="295" t="s">
        <v>17467</v>
      </c>
      <c r="E3844" s="295" t="s">
        <v>17848</v>
      </c>
      <c r="G3844" s="295" t="s">
        <v>168</v>
      </c>
      <c r="H3844" s="295" t="s">
        <v>1589</v>
      </c>
      <c r="I3844" s="295" t="s">
        <v>14673</v>
      </c>
      <c r="J3844" s="295" t="s">
        <v>17927</v>
      </c>
      <c r="K3844" s="295" t="s">
        <v>14674</v>
      </c>
      <c r="L3844" s="287">
        <v>5</v>
      </c>
      <c r="M3844" s="295" t="s">
        <v>171</v>
      </c>
    </row>
    <row r="3845" spans="1:13" ht="15" customHeight="1" x14ac:dyDescent="0.25">
      <c r="A3845" s="295" t="s">
        <v>16905</v>
      </c>
      <c r="B3845" s="295" t="s">
        <v>16905</v>
      </c>
      <c r="C3845" s="295" t="s">
        <v>17469</v>
      </c>
      <c r="D3845" s="295" t="s">
        <v>17469</v>
      </c>
      <c r="E3845" s="295" t="s">
        <v>17682</v>
      </c>
      <c r="G3845" s="295" t="s">
        <v>168</v>
      </c>
      <c r="H3845" s="295" t="s">
        <v>1589</v>
      </c>
      <c r="I3845" s="295" t="s">
        <v>14673</v>
      </c>
      <c r="J3845" s="295" t="s">
        <v>17943</v>
      </c>
      <c r="K3845" s="295" t="s">
        <v>14674</v>
      </c>
      <c r="L3845" s="287">
        <v>3</v>
      </c>
      <c r="M3845" s="295" t="s">
        <v>171</v>
      </c>
    </row>
    <row r="3846" spans="1:13" ht="15" customHeight="1" x14ac:dyDescent="0.25">
      <c r="A3846" s="295" t="s">
        <v>16904</v>
      </c>
      <c r="B3846" s="295" t="s">
        <v>16904</v>
      </c>
      <c r="C3846" s="295" t="s">
        <v>17468</v>
      </c>
      <c r="D3846" s="295" t="s">
        <v>17468</v>
      </c>
      <c r="G3846" s="295" t="s">
        <v>1594</v>
      </c>
      <c r="H3846" s="295" t="s">
        <v>1589</v>
      </c>
      <c r="I3846" s="295" t="s">
        <v>14673</v>
      </c>
      <c r="J3846" s="295" t="s">
        <v>17943</v>
      </c>
      <c r="K3846" s="295" t="s">
        <v>14674</v>
      </c>
      <c r="L3846" s="287">
        <v>3</v>
      </c>
      <c r="M3846" s="295" t="s">
        <v>171</v>
      </c>
    </row>
    <row r="3847" spans="1:13" ht="15" customHeight="1" x14ac:dyDescent="0.25">
      <c r="A3847" s="295" t="s">
        <v>16706</v>
      </c>
      <c r="B3847" s="295" t="s">
        <v>16706</v>
      </c>
      <c r="C3847" s="295" t="s">
        <v>17471</v>
      </c>
      <c r="D3847" s="295" t="s">
        <v>17471</v>
      </c>
      <c r="E3847" s="295" t="s">
        <v>17802</v>
      </c>
      <c r="G3847" s="295" t="s">
        <v>168</v>
      </c>
      <c r="H3847" s="295" t="s">
        <v>1589</v>
      </c>
      <c r="I3847" s="295" t="s">
        <v>14673</v>
      </c>
      <c r="J3847" s="295" t="s">
        <v>17936</v>
      </c>
      <c r="K3847" s="295" t="s">
        <v>14674</v>
      </c>
      <c r="L3847" s="287">
        <v>7</v>
      </c>
      <c r="M3847" s="295" t="s">
        <v>171</v>
      </c>
    </row>
    <row r="3848" spans="1:13" ht="15" customHeight="1" x14ac:dyDescent="0.25">
      <c r="A3848" s="295" t="s">
        <v>16906</v>
      </c>
      <c r="B3848" s="295" t="s">
        <v>16906</v>
      </c>
      <c r="C3848" s="295" t="s">
        <v>17470</v>
      </c>
      <c r="D3848" s="295" t="s">
        <v>17470</v>
      </c>
      <c r="G3848" s="295" t="s">
        <v>1594</v>
      </c>
      <c r="H3848" s="295" t="s">
        <v>1589</v>
      </c>
      <c r="I3848" s="295" t="s">
        <v>14673</v>
      </c>
      <c r="J3848" s="295" t="s">
        <v>17936</v>
      </c>
      <c r="K3848" s="295" t="s">
        <v>14674</v>
      </c>
      <c r="L3848" s="287">
        <v>7</v>
      </c>
      <c r="M3848" s="295" t="s">
        <v>171</v>
      </c>
    </row>
    <row r="3849" spans="1:13" ht="15" customHeight="1" x14ac:dyDescent="0.25">
      <c r="A3849" s="295" t="s">
        <v>16908</v>
      </c>
      <c r="B3849" s="295" t="s">
        <v>16908</v>
      </c>
      <c r="C3849" s="295" t="s">
        <v>17473</v>
      </c>
      <c r="D3849" s="295" t="s">
        <v>17473</v>
      </c>
      <c r="E3849" s="295" t="s">
        <v>17849</v>
      </c>
      <c r="G3849" s="295" t="s">
        <v>168</v>
      </c>
      <c r="H3849" s="295" t="s">
        <v>1589</v>
      </c>
      <c r="I3849" s="295" t="s">
        <v>14673</v>
      </c>
      <c r="J3849" s="295" t="s">
        <v>17927</v>
      </c>
      <c r="K3849" s="295" t="s">
        <v>14674</v>
      </c>
      <c r="L3849" s="287">
        <v>7</v>
      </c>
      <c r="M3849" s="295" t="s">
        <v>171</v>
      </c>
    </row>
    <row r="3850" spans="1:13" ht="15" customHeight="1" x14ac:dyDescent="0.25">
      <c r="A3850" s="295" t="s">
        <v>16907</v>
      </c>
      <c r="B3850" s="295" t="s">
        <v>16907</v>
      </c>
      <c r="C3850" s="295" t="s">
        <v>17472</v>
      </c>
      <c r="D3850" s="295" t="s">
        <v>17472</v>
      </c>
      <c r="G3850" s="295" t="s">
        <v>1594</v>
      </c>
      <c r="H3850" s="295" t="s">
        <v>1589</v>
      </c>
      <c r="I3850" s="295" t="s">
        <v>14673</v>
      </c>
      <c r="J3850" s="295" t="s">
        <v>17927</v>
      </c>
      <c r="K3850" s="295" t="s">
        <v>14674</v>
      </c>
      <c r="L3850" s="287">
        <v>7</v>
      </c>
      <c r="M3850" s="295" t="s">
        <v>171</v>
      </c>
    </row>
    <row r="3851" spans="1:13" ht="15" customHeight="1" x14ac:dyDescent="0.25">
      <c r="A3851" s="295" t="s">
        <v>16910</v>
      </c>
      <c r="B3851" s="295" t="s">
        <v>16613</v>
      </c>
      <c r="C3851" s="295" t="s">
        <v>17475</v>
      </c>
      <c r="D3851" s="295" t="s">
        <v>17182</v>
      </c>
      <c r="E3851" s="295" t="s">
        <v>17850</v>
      </c>
      <c r="G3851" s="295" t="s">
        <v>168</v>
      </c>
      <c r="H3851" s="295" t="s">
        <v>1632</v>
      </c>
      <c r="I3851" s="295" t="s">
        <v>14673</v>
      </c>
      <c r="J3851" s="295" t="s">
        <v>17946</v>
      </c>
      <c r="K3851" s="295" t="s">
        <v>14674</v>
      </c>
      <c r="L3851" s="287">
        <v>5</v>
      </c>
      <c r="M3851" s="295" t="s">
        <v>171</v>
      </c>
    </row>
    <row r="3852" spans="1:13" ht="15" customHeight="1" x14ac:dyDescent="0.25">
      <c r="A3852" s="295" t="s">
        <v>16911</v>
      </c>
      <c r="B3852" s="295" t="s">
        <v>16911</v>
      </c>
      <c r="C3852" s="295" t="s">
        <v>17476</v>
      </c>
      <c r="D3852" s="295" t="s">
        <v>17476</v>
      </c>
      <c r="E3852" s="295" t="s">
        <v>17766</v>
      </c>
      <c r="G3852" s="295" t="s">
        <v>168</v>
      </c>
      <c r="H3852" s="295" t="s">
        <v>1589</v>
      </c>
      <c r="I3852" s="295" t="s">
        <v>14673</v>
      </c>
      <c r="J3852" s="295" t="s">
        <v>17946</v>
      </c>
      <c r="K3852" s="295" t="s">
        <v>14674</v>
      </c>
      <c r="L3852" s="287">
        <v>3</v>
      </c>
      <c r="M3852" s="295" t="s">
        <v>171</v>
      </c>
    </row>
    <row r="3853" spans="1:13" ht="15" customHeight="1" x14ac:dyDescent="0.25">
      <c r="A3853" s="295" t="s">
        <v>16909</v>
      </c>
      <c r="B3853" s="295" t="s">
        <v>16909</v>
      </c>
      <c r="C3853" s="295" t="s">
        <v>17474</v>
      </c>
      <c r="D3853" s="295" t="s">
        <v>17474</v>
      </c>
      <c r="G3853" s="295" t="s">
        <v>1594</v>
      </c>
      <c r="H3853" s="295" t="s">
        <v>1589</v>
      </c>
      <c r="I3853" s="295" t="s">
        <v>14673</v>
      </c>
      <c r="J3853" s="295" t="s">
        <v>17946</v>
      </c>
      <c r="K3853" s="295" t="s">
        <v>14674</v>
      </c>
      <c r="L3853" s="287">
        <v>3</v>
      </c>
      <c r="M3853" s="295" t="s">
        <v>171</v>
      </c>
    </row>
    <row r="3854" spans="1:13" s="298" customFormat="1" ht="15" customHeight="1" x14ac:dyDescent="0.25">
      <c r="A3854" s="295" t="s">
        <v>16912</v>
      </c>
      <c r="B3854" s="295" t="s">
        <v>16912</v>
      </c>
      <c r="C3854" s="295" t="s">
        <v>17477</v>
      </c>
      <c r="D3854" s="295" t="s">
        <v>17477</v>
      </c>
      <c r="E3854" s="295" t="s">
        <v>17851</v>
      </c>
      <c r="F3854" s="295"/>
      <c r="G3854" s="295" t="s">
        <v>168</v>
      </c>
      <c r="H3854" s="295" t="s">
        <v>1589</v>
      </c>
      <c r="I3854" s="295" t="s">
        <v>14673</v>
      </c>
      <c r="J3854" s="295" t="s">
        <v>17946</v>
      </c>
      <c r="K3854" s="295" t="s">
        <v>14674</v>
      </c>
      <c r="L3854" s="287">
        <v>3</v>
      </c>
      <c r="M3854" s="295" t="s">
        <v>171</v>
      </c>
    </row>
    <row r="3855" spans="1:13" s="298" customFormat="1" ht="15" customHeight="1" x14ac:dyDescent="0.25">
      <c r="A3855" s="295" t="s">
        <v>16913</v>
      </c>
      <c r="B3855" s="295" t="s">
        <v>16913</v>
      </c>
      <c r="C3855" s="295" t="s">
        <v>17478</v>
      </c>
      <c r="D3855" s="295" t="s">
        <v>17478</v>
      </c>
      <c r="E3855" s="295" t="s">
        <v>17766</v>
      </c>
      <c r="F3855" s="295"/>
      <c r="G3855" s="295" t="s">
        <v>168</v>
      </c>
      <c r="H3855" s="295" t="s">
        <v>1589</v>
      </c>
      <c r="I3855" s="295" t="s">
        <v>14673</v>
      </c>
      <c r="J3855" s="295" t="s">
        <v>17946</v>
      </c>
      <c r="K3855" s="295" t="s">
        <v>14674</v>
      </c>
      <c r="L3855" s="287">
        <v>1</v>
      </c>
      <c r="M3855" s="295" t="s">
        <v>171</v>
      </c>
    </row>
    <row r="3856" spans="1:13" ht="15" customHeight="1" x14ac:dyDescent="0.25">
      <c r="A3856" s="295" t="s">
        <v>16915</v>
      </c>
      <c r="B3856" s="295" t="s">
        <v>16915</v>
      </c>
      <c r="C3856" s="295" t="s">
        <v>17480</v>
      </c>
      <c r="D3856" s="295" t="s">
        <v>17480</v>
      </c>
      <c r="E3856" s="295" t="s">
        <v>17852</v>
      </c>
      <c r="G3856" s="295" t="s">
        <v>168</v>
      </c>
      <c r="H3856" s="295" t="s">
        <v>1589</v>
      </c>
      <c r="I3856" s="295" t="s">
        <v>14673</v>
      </c>
      <c r="J3856" s="295" t="s">
        <v>17961</v>
      </c>
      <c r="K3856" s="295" t="s">
        <v>14674</v>
      </c>
      <c r="L3856" s="287">
        <v>6</v>
      </c>
      <c r="M3856" s="295" t="s">
        <v>171</v>
      </c>
    </row>
    <row r="3857" spans="1:13" ht="15" customHeight="1" x14ac:dyDescent="0.25">
      <c r="A3857" s="295" t="s">
        <v>16914</v>
      </c>
      <c r="B3857" s="295" t="s">
        <v>16914</v>
      </c>
      <c r="C3857" s="295" t="s">
        <v>17479</v>
      </c>
      <c r="D3857" s="295" t="s">
        <v>17479</v>
      </c>
      <c r="G3857" s="295" t="s">
        <v>1594</v>
      </c>
      <c r="H3857" s="295" t="s">
        <v>1589</v>
      </c>
      <c r="I3857" s="295" t="s">
        <v>14673</v>
      </c>
      <c r="J3857" s="295" t="s">
        <v>17961</v>
      </c>
      <c r="K3857" s="295" t="s">
        <v>14674</v>
      </c>
      <c r="L3857" s="287">
        <v>6</v>
      </c>
      <c r="M3857" s="295" t="s">
        <v>171</v>
      </c>
    </row>
    <row r="3858" spans="1:13" ht="15" customHeight="1" x14ac:dyDescent="0.25">
      <c r="A3858" s="295" t="s">
        <v>12079</v>
      </c>
      <c r="B3858" s="295" t="s">
        <v>12079</v>
      </c>
      <c r="C3858" s="295" t="s">
        <v>12080</v>
      </c>
      <c r="D3858" s="295" t="s">
        <v>12080</v>
      </c>
      <c r="E3858" s="295" t="s">
        <v>3360</v>
      </c>
      <c r="F3858" s="295" t="s">
        <v>8456</v>
      </c>
      <c r="G3858" s="295" t="s">
        <v>168</v>
      </c>
      <c r="H3858" s="295" t="s">
        <v>1589</v>
      </c>
      <c r="I3858" s="295" t="s">
        <v>1598</v>
      </c>
      <c r="J3858" s="295" t="s">
        <v>177</v>
      </c>
      <c r="K3858" s="295" t="s">
        <v>1603</v>
      </c>
      <c r="L3858" s="286">
        <v>7</v>
      </c>
      <c r="M3858" s="295" t="s">
        <v>171</v>
      </c>
    </row>
    <row r="3859" spans="1:13" ht="15" customHeight="1" x14ac:dyDescent="0.25">
      <c r="A3859" s="295" t="s">
        <v>12081</v>
      </c>
      <c r="B3859" s="295" t="s">
        <v>12081</v>
      </c>
      <c r="C3859" s="295" t="s">
        <v>12082</v>
      </c>
      <c r="D3859" s="295" t="s">
        <v>12082</v>
      </c>
      <c r="E3859" s="295" t="s">
        <v>3360</v>
      </c>
      <c r="F3859" s="295" t="s">
        <v>12083</v>
      </c>
      <c r="G3859" s="295" t="s">
        <v>1676</v>
      </c>
      <c r="H3859" s="295" t="s">
        <v>1589</v>
      </c>
      <c r="I3859" s="295" t="s">
        <v>1598</v>
      </c>
      <c r="J3859" s="295" t="s">
        <v>177</v>
      </c>
      <c r="K3859" s="295" t="s">
        <v>1603</v>
      </c>
      <c r="L3859" s="287">
        <v>6</v>
      </c>
      <c r="M3859" s="295" t="s">
        <v>171</v>
      </c>
    </row>
    <row r="3860" spans="1:13" s="298" customFormat="1" ht="15" customHeight="1" x14ac:dyDescent="0.25">
      <c r="A3860" s="295" t="s">
        <v>12084</v>
      </c>
      <c r="B3860" s="295" t="s">
        <v>12084</v>
      </c>
      <c r="C3860" s="295" t="s">
        <v>12085</v>
      </c>
      <c r="D3860" s="295" t="s">
        <v>12085</v>
      </c>
      <c r="E3860" s="295" t="s">
        <v>3360</v>
      </c>
      <c r="F3860" s="295" t="s">
        <v>12083</v>
      </c>
      <c r="G3860" s="295" t="s">
        <v>1678</v>
      </c>
      <c r="H3860" s="295" t="s">
        <v>1589</v>
      </c>
      <c r="I3860" s="295" t="s">
        <v>1598</v>
      </c>
      <c r="J3860" s="295" t="s">
        <v>177</v>
      </c>
      <c r="K3860" s="295" t="s">
        <v>1603</v>
      </c>
      <c r="L3860" s="286">
        <v>6</v>
      </c>
      <c r="M3860" s="295" t="s">
        <v>171</v>
      </c>
    </row>
    <row r="3861" spans="1:13" ht="15" customHeight="1" x14ac:dyDescent="0.25">
      <c r="A3861" s="295" t="s">
        <v>12086</v>
      </c>
      <c r="B3861" s="295" t="s">
        <v>12086</v>
      </c>
      <c r="C3861" s="295" t="s">
        <v>12087</v>
      </c>
      <c r="D3861" s="295" t="s">
        <v>12087</v>
      </c>
      <c r="E3861" s="295" t="s">
        <v>7549</v>
      </c>
      <c r="F3861" s="295" t="s">
        <v>12088</v>
      </c>
      <c r="G3861" s="295" t="s">
        <v>168</v>
      </c>
      <c r="H3861" s="295" t="s">
        <v>1589</v>
      </c>
      <c r="I3861" s="295" t="s">
        <v>1598</v>
      </c>
      <c r="J3861" s="295" t="s">
        <v>177</v>
      </c>
      <c r="K3861" s="295" t="s">
        <v>1603</v>
      </c>
      <c r="L3861" s="286">
        <v>5</v>
      </c>
      <c r="M3861" s="295" t="s">
        <v>171</v>
      </c>
    </row>
    <row r="3862" spans="1:13" ht="15" customHeight="1" x14ac:dyDescent="0.25">
      <c r="A3862" s="295" t="s">
        <v>12089</v>
      </c>
      <c r="B3862" s="295" t="s">
        <v>12089</v>
      </c>
      <c r="C3862" s="295" t="s">
        <v>12090</v>
      </c>
      <c r="D3862" s="295" t="s">
        <v>12090</v>
      </c>
      <c r="E3862" s="295" t="s">
        <v>8207</v>
      </c>
      <c r="F3862" s="295" t="s">
        <v>8456</v>
      </c>
      <c r="G3862" s="295" t="s">
        <v>1594</v>
      </c>
      <c r="H3862" s="295" t="s">
        <v>1589</v>
      </c>
      <c r="I3862" s="295" t="s">
        <v>1598</v>
      </c>
      <c r="J3862" s="295" t="s">
        <v>177</v>
      </c>
      <c r="L3862" s="286">
        <v>6</v>
      </c>
      <c r="M3862" s="295" t="s">
        <v>171</v>
      </c>
    </row>
    <row r="3863" spans="1:13" ht="15" customHeight="1" x14ac:dyDescent="0.25">
      <c r="A3863" s="295" t="s">
        <v>12091</v>
      </c>
      <c r="B3863" s="295" t="s">
        <v>12091</v>
      </c>
      <c r="C3863" s="295" t="s">
        <v>12092</v>
      </c>
      <c r="D3863" s="295" t="s">
        <v>12092</v>
      </c>
      <c r="E3863" s="295" t="s">
        <v>1610</v>
      </c>
      <c r="F3863" s="295" t="s">
        <v>12093</v>
      </c>
      <c r="G3863" s="295" t="s">
        <v>168</v>
      </c>
      <c r="H3863" s="295" t="s">
        <v>1589</v>
      </c>
      <c r="I3863" s="295" t="s">
        <v>1714</v>
      </c>
      <c r="J3863" s="295" t="s">
        <v>174</v>
      </c>
      <c r="K3863" s="295" t="s">
        <v>1892</v>
      </c>
      <c r="L3863" s="286">
        <v>7</v>
      </c>
      <c r="M3863" s="295" t="s">
        <v>171</v>
      </c>
    </row>
    <row r="3864" spans="1:13" ht="15" customHeight="1" x14ac:dyDescent="0.25">
      <c r="A3864" s="295" t="s">
        <v>12094</v>
      </c>
      <c r="B3864" s="295" t="s">
        <v>12094</v>
      </c>
      <c r="C3864" s="295" t="s">
        <v>12095</v>
      </c>
      <c r="D3864" s="295" t="s">
        <v>12095</v>
      </c>
      <c r="E3864" s="295" t="s">
        <v>1606</v>
      </c>
      <c r="F3864" s="295" t="s">
        <v>12096</v>
      </c>
      <c r="G3864" s="295" t="s">
        <v>168</v>
      </c>
      <c r="H3864" s="295" t="s">
        <v>1589</v>
      </c>
      <c r="I3864" s="295" t="s">
        <v>1714</v>
      </c>
      <c r="J3864" s="295" t="s">
        <v>174</v>
      </c>
      <c r="K3864" s="295" t="s">
        <v>1892</v>
      </c>
      <c r="L3864" s="286">
        <v>0</v>
      </c>
      <c r="M3864" s="295" t="s">
        <v>16372</v>
      </c>
    </row>
    <row r="3865" spans="1:13" ht="15" customHeight="1" x14ac:dyDescent="0.25">
      <c r="A3865" s="295" t="s">
        <v>12097</v>
      </c>
      <c r="B3865" s="295" t="s">
        <v>12097</v>
      </c>
      <c r="C3865" s="295" t="s">
        <v>12098</v>
      </c>
      <c r="D3865" s="295" t="s">
        <v>12098</v>
      </c>
      <c r="E3865" s="295" t="s">
        <v>12099</v>
      </c>
      <c r="F3865" s="295" t="s">
        <v>12100</v>
      </c>
      <c r="G3865" s="295" t="s">
        <v>168</v>
      </c>
      <c r="H3865" s="295" t="s">
        <v>1589</v>
      </c>
      <c r="I3865" s="295" t="s">
        <v>1714</v>
      </c>
      <c r="J3865" s="295" t="s">
        <v>174</v>
      </c>
      <c r="K3865" s="295" t="s">
        <v>1892</v>
      </c>
      <c r="L3865" s="286">
        <v>10</v>
      </c>
      <c r="M3865" s="295" t="s">
        <v>171</v>
      </c>
    </row>
    <row r="3866" spans="1:13" ht="15" customHeight="1" x14ac:dyDescent="0.25">
      <c r="A3866" s="295" t="s">
        <v>1037</v>
      </c>
      <c r="B3866" s="295" t="s">
        <v>1037</v>
      </c>
      <c r="C3866" s="295" t="s">
        <v>1038</v>
      </c>
      <c r="D3866" s="295" t="s">
        <v>1038</v>
      </c>
      <c r="E3866" s="295" t="s">
        <v>1606</v>
      </c>
      <c r="F3866" s="295" t="s">
        <v>12101</v>
      </c>
      <c r="G3866" s="295" t="s">
        <v>168</v>
      </c>
      <c r="H3866" s="295" t="s">
        <v>1589</v>
      </c>
      <c r="I3866" s="295" t="s">
        <v>1714</v>
      </c>
      <c r="J3866" s="295" t="s">
        <v>174</v>
      </c>
      <c r="K3866" s="295" t="s">
        <v>1892</v>
      </c>
      <c r="L3866" s="286">
        <v>0</v>
      </c>
      <c r="M3866" s="295" t="s">
        <v>16372</v>
      </c>
    </row>
    <row r="3867" spans="1:13" ht="15" customHeight="1" x14ac:dyDescent="0.25">
      <c r="A3867" s="295" t="s">
        <v>1039</v>
      </c>
      <c r="B3867" s="295" t="s">
        <v>1039</v>
      </c>
      <c r="C3867" s="295" t="s">
        <v>1040</v>
      </c>
      <c r="D3867" s="295" t="s">
        <v>1040</v>
      </c>
      <c r="E3867" s="295" t="s">
        <v>1606</v>
      </c>
      <c r="F3867" s="295" t="s">
        <v>12102</v>
      </c>
      <c r="G3867" s="295" t="s">
        <v>168</v>
      </c>
      <c r="H3867" s="295" t="s">
        <v>1589</v>
      </c>
      <c r="I3867" s="295" t="s">
        <v>1714</v>
      </c>
      <c r="J3867" s="295" t="s">
        <v>174</v>
      </c>
      <c r="K3867" s="295" t="s">
        <v>1892</v>
      </c>
      <c r="L3867" s="286">
        <v>0</v>
      </c>
      <c r="M3867" s="295" t="s">
        <v>16372</v>
      </c>
    </row>
    <row r="3868" spans="1:13" ht="15" customHeight="1" x14ac:dyDescent="0.25">
      <c r="A3868" s="295" t="s">
        <v>12103</v>
      </c>
      <c r="B3868" s="295" t="s">
        <v>12103</v>
      </c>
      <c r="C3868" s="295" t="s">
        <v>12104</v>
      </c>
      <c r="D3868" s="295" t="s">
        <v>12104</v>
      </c>
      <c r="E3868" s="295" t="s">
        <v>2665</v>
      </c>
      <c r="F3868" s="295" t="s">
        <v>12105</v>
      </c>
      <c r="G3868" s="295" t="s">
        <v>168</v>
      </c>
      <c r="H3868" s="295" t="s">
        <v>1589</v>
      </c>
      <c r="I3868" s="295" t="s">
        <v>1714</v>
      </c>
      <c r="J3868" s="295" t="s">
        <v>174</v>
      </c>
      <c r="K3868" s="295" t="s">
        <v>1892</v>
      </c>
      <c r="L3868" s="286">
        <v>9</v>
      </c>
      <c r="M3868" s="295" t="s">
        <v>171</v>
      </c>
    </row>
    <row r="3869" spans="1:13" ht="15" customHeight="1" x14ac:dyDescent="0.25">
      <c r="A3869" s="295" t="s">
        <v>12106</v>
      </c>
      <c r="B3869" s="295" t="s">
        <v>12106</v>
      </c>
      <c r="C3869" s="295" t="s">
        <v>12107</v>
      </c>
      <c r="D3869" s="295" t="s">
        <v>12107</v>
      </c>
      <c r="E3869" s="295" t="s">
        <v>12108</v>
      </c>
      <c r="F3869" s="295" t="s">
        <v>12109</v>
      </c>
      <c r="G3869" s="295" t="s">
        <v>168</v>
      </c>
      <c r="H3869" s="295" t="s">
        <v>1589</v>
      </c>
      <c r="I3869" s="295" t="s">
        <v>1714</v>
      </c>
      <c r="J3869" s="295" t="s">
        <v>174</v>
      </c>
      <c r="K3869" s="295" t="s">
        <v>1892</v>
      </c>
      <c r="L3869" s="286">
        <v>8</v>
      </c>
      <c r="M3869" s="295" t="s">
        <v>171</v>
      </c>
    </row>
    <row r="3870" spans="1:13" ht="15" customHeight="1" x14ac:dyDescent="0.25">
      <c r="A3870" s="295" t="s">
        <v>1041</v>
      </c>
      <c r="B3870" s="295" t="s">
        <v>1041</v>
      </c>
      <c r="C3870" s="295" t="s">
        <v>1042</v>
      </c>
      <c r="D3870" s="295" t="s">
        <v>1042</v>
      </c>
      <c r="E3870" s="295" t="s">
        <v>1606</v>
      </c>
      <c r="F3870" s="295" t="s">
        <v>12110</v>
      </c>
      <c r="G3870" s="295" t="s">
        <v>168</v>
      </c>
      <c r="H3870" s="295" t="s">
        <v>1589</v>
      </c>
      <c r="I3870" s="295" t="s">
        <v>1714</v>
      </c>
      <c r="J3870" s="295" t="s">
        <v>174</v>
      </c>
      <c r="K3870" s="295" t="s">
        <v>1892</v>
      </c>
      <c r="L3870" s="286">
        <v>0</v>
      </c>
      <c r="M3870" s="295" t="s">
        <v>16372</v>
      </c>
    </row>
    <row r="3871" spans="1:13" ht="15" customHeight="1" x14ac:dyDescent="0.25">
      <c r="A3871" s="295" t="s">
        <v>1043</v>
      </c>
      <c r="B3871" s="295" t="s">
        <v>1043</v>
      </c>
      <c r="C3871" s="295" t="s">
        <v>1044</v>
      </c>
      <c r="D3871" s="295" t="s">
        <v>1044</v>
      </c>
      <c r="E3871" s="295" t="s">
        <v>1606</v>
      </c>
      <c r="F3871" s="295" t="s">
        <v>12111</v>
      </c>
      <c r="G3871" s="295" t="s">
        <v>168</v>
      </c>
      <c r="H3871" s="295" t="s">
        <v>1589</v>
      </c>
      <c r="I3871" s="295" t="s">
        <v>1714</v>
      </c>
      <c r="J3871" s="295" t="s">
        <v>174</v>
      </c>
      <c r="K3871" s="295" t="s">
        <v>1892</v>
      </c>
      <c r="L3871" s="286">
        <v>5</v>
      </c>
      <c r="M3871" s="295" t="s">
        <v>171</v>
      </c>
    </row>
    <row r="3872" spans="1:13" ht="15" customHeight="1" x14ac:dyDescent="0.25">
      <c r="A3872" s="295" t="s">
        <v>1045</v>
      </c>
      <c r="B3872" s="295" t="s">
        <v>1045</v>
      </c>
      <c r="C3872" s="295" t="s">
        <v>1046</v>
      </c>
      <c r="D3872" s="295" t="s">
        <v>1046</v>
      </c>
      <c r="E3872" s="295" t="s">
        <v>1606</v>
      </c>
      <c r="F3872" s="295" t="s">
        <v>12112</v>
      </c>
      <c r="G3872" s="295" t="s">
        <v>168</v>
      </c>
      <c r="H3872" s="295" t="s">
        <v>1589</v>
      </c>
      <c r="I3872" s="295" t="s">
        <v>1714</v>
      </c>
      <c r="J3872" s="295" t="s">
        <v>174</v>
      </c>
      <c r="K3872" s="295" t="s">
        <v>1892</v>
      </c>
      <c r="L3872" s="286">
        <v>0</v>
      </c>
      <c r="M3872" s="295" t="s">
        <v>16372</v>
      </c>
    </row>
    <row r="3873" spans="1:13" ht="15" customHeight="1" x14ac:dyDescent="0.25">
      <c r="A3873" s="295" t="s">
        <v>12113</v>
      </c>
      <c r="B3873" s="295" t="s">
        <v>12113</v>
      </c>
      <c r="C3873" s="295" t="s">
        <v>1058</v>
      </c>
      <c r="D3873" s="295" t="s">
        <v>1058</v>
      </c>
      <c r="E3873" s="295" t="s">
        <v>12114</v>
      </c>
      <c r="F3873" s="295" t="s">
        <v>12115</v>
      </c>
      <c r="G3873" s="295" t="s">
        <v>168</v>
      </c>
      <c r="H3873" s="295" t="s">
        <v>1589</v>
      </c>
      <c r="I3873" s="295" t="s">
        <v>1714</v>
      </c>
      <c r="J3873" s="295" t="s">
        <v>174</v>
      </c>
      <c r="K3873" s="295" t="s">
        <v>1892</v>
      </c>
      <c r="L3873" s="286">
        <v>8</v>
      </c>
      <c r="M3873" s="295" t="s">
        <v>171</v>
      </c>
    </row>
    <row r="3874" spans="1:13" ht="15" customHeight="1" x14ac:dyDescent="0.25">
      <c r="A3874" s="295" t="s">
        <v>12116</v>
      </c>
      <c r="B3874" s="295" t="s">
        <v>12116</v>
      </c>
      <c r="C3874" s="295" t="s">
        <v>12117</v>
      </c>
      <c r="D3874" s="295" t="s">
        <v>12117</v>
      </c>
      <c r="E3874" s="295" t="s">
        <v>1606</v>
      </c>
      <c r="F3874" s="295" t="s">
        <v>12118</v>
      </c>
      <c r="G3874" s="295" t="s">
        <v>1594</v>
      </c>
      <c r="H3874" s="295" t="s">
        <v>1589</v>
      </c>
      <c r="I3874" s="295" t="s">
        <v>1714</v>
      </c>
      <c r="J3874" s="295" t="s">
        <v>174</v>
      </c>
      <c r="L3874" s="286">
        <v>8</v>
      </c>
      <c r="M3874" s="295" t="s">
        <v>171</v>
      </c>
    </row>
    <row r="3875" spans="1:13" ht="15" customHeight="1" x14ac:dyDescent="0.25">
      <c r="A3875" s="295" t="s">
        <v>12119</v>
      </c>
      <c r="B3875" s="295" t="s">
        <v>12119</v>
      </c>
      <c r="C3875" s="295" t="s">
        <v>12120</v>
      </c>
      <c r="D3875" s="295" t="s">
        <v>12120</v>
      </c>
      <c r="E3875" s="295" t="s">
        <v>1606</v>
      </c>
      <c r="F3875" s="295" t="s">
        <v>12118</v>
      </c>
      <c r="G3875" s="295" t="s">
        <v>1594</v>
      </c>
      <c r="H3875" s="295" t="s">
        <v>1589</v>
      </c>
      <c r="I3875" s="295" t="s">
        <v>1714</v>
      </c>
      <c r="J3875" s="295" t="s">
        <v>174</v>
      </c>
      <c r="L3875" s="286">
        <v>0</v>
      </c>
      <c r="M3875" s="295" t="s">
        <v>16372</v>
      </c>
    </row>
    <row r="3876" spans="1:13" ht="15" customHeight="1" x14ac:dyDescent="0.25">
      <c r="A3876" s="295" t="s">
        <v>12121</v>
      </c>
      <c r="B3876" s="295" t="s">
        <v>12121</v>
      </c>
      <c r="C3876" s="295" t="s">
        <v>12122</v>
      </c>
      <c r="D3876" s="295" t="s">
        <v>12122</v>
      </c>
      <c r="E3876" s="295" t="s">
        <v>2164</v>
      </c>
      <c r="F3876" s="295" t="s">
        <v>12123</v>
      </c>
      <c r="G3876" s="295" t="s">
        <v>168</v>
      </c>
      <c r="H3876" s="295" t="s">
        <v>1589</v>
      </c>
      <c r="I3876" s="295" t="s">
        <v>1714</v>
      </c>
      <c r="J3876" s="295" t="s">
        <v>174</v>
      </c>
      <c r="K3876" s="295" t="s">
        <v>1892</v>
      </c>
      <c r="L3876" s="286">
        <v>5</v>
      </c>
      <c r="M3876" s="295" t="s">
        <v>171</v>
      </c>
    </row>
    <row r="3877" spans="1:13" ht="15" customHeight="1" x14ac:dyDescent="0.25">
      <c r="A3877" s="295" t="s">
        <v>1048</v>
      </c>
      <c r="B3877" s="295" t="s">
        <v>1048</v>
      </c>
      <c r="C3877" s="295" t="s">
        <v>1049</v>
      </c>
      <c r="D3877" s="295" t="s">
        <v>1049</v>
      </c>
      <c r="E3877" s="295" t="s">
        <v>1606</v>
      </c>
      <c r="F3877" s="295" t="s">
        <v>12124</v>
      </c>
      <c r="G3877" s="295" t="s">
        <v>168</v>
      </c>
      <c r="H3877" s="295" t="s">
        <v>1589</v>
      </c>
      <c r="I3877" s="295" t="s">
        <v>1714</v>
      </c>
      <c r="J3877" s="295" t="s">
        <v>174</v>
      </c>
      <c r="K3877" s="295" t="s">
        <v>1892</v>
      </c>
      <c r="L3877" s="286">
        <v>0</v>
      </c>
      <c r="M3877" s="295" t="s">
        <v>16372</v>
      </c>
    </row>
    <row r="3878" spans="1:13" ht="15" customHeight="1" x14ac:dyDescent="0.25">
      <c r="A3878" s="295" t="s">
        <v>12125</v>
      </c>
      <c r="B3878" s="295" t="s">
        <v>12125</v>
      </c>
      <c r="C3878" s="295" t="s">
        <v>998</v>
      </c>
      <c r="D3878" s="295" t="s">
        <v>998</v>
      </c>
      <c r="E3878" s="295" t="s">
        <v>1606</v>
      </c>
      <c r="F3878" s="295" t="s">
        <v>12126</v>
      </c>
      <c r="G3878" s="295" t="s">
        <v>168</v>
      </c>
      <c r="H3878" s="295" t="s">
        <v>1589</v>
      </c>
      <c r="I3878" s="295" t="s">
        <v>1598</v>
      </c>
      <c r="J3878" s="295" t="s">
        <v>178</v>
      </c>
      <c r="K3878" s="295" t="s">
        <v>1603</v>
      </c>
      <c r="L3878" s="286">
        <v>6</v>
      </c>
      <c r="M3878" s="295" t="s">
        <v>171</v>
      </c>
    </row>
    <row r="3879" spans="1:13" ht="15" customHeight="1" x14ac:dyDescent="0.25">
      <c r="A3879" s="295" t="s">
        <v>12127</v>
      </c>
      <c r="B3879" s="295" t="s">
        <v>12127</v>
      </c>
      <c r="C3879" s="295" t="s">
        <v>12128</v>
      </c>
      <c r="D3879" s="295" t="s">
        <v>12128</v>
      </c>
      <c r="E3879" s="295" t="s">
        <v>1606</v>
      </c>
      <c r="F3879" s="295" t="s">
        <v>12126</v>
      </c>
      <c r="G3879" s="295" t="s">
        <v>1594</v>
      </c>
      <c r="H3879" s="295" t="s">
        <v>1589</v>
      </c>
      <c r="I3879" s="295" t="s">
        <v>1598</v>
      </c>
      <c r="J3879" s="295" t="s">
        <v>178</v>
      </c>
      <c r="L3879" s="286">
        <v>6</v>
      </c>
      <c r="M3879" s="295" t="s">
        <v>171</v>
      </c>
    </row>
    <row r="3880" spans="1:13" ht="15" customHeight="1" x14ac:dyDescent="0.25">
      <c r="A3880" s="295" t="s">
        <v>12129</v>
      </c>
      <c r="B3880" s="295" t="s">
        <v>12129</v>
      </c>
      <c r="C3880" s="295" t="s">
        <v>12130</v>
      </c>
      <c r="D3880" s="295" t="s">
        <v>12130</v>
      </c>
      <c r="E3880" s="295" t="s">
        <v>1880</v>
      </c>
      <c r="F3880" s="295" t="s">
        <v>12131</v>
      </c>
      <c r="G3880" s="295" t="s">
        <v>168</v>
      </c>
      <c r="H3880" s="295" t="s">
        <v>1589</v>
      </c>
      <c r="I3880" s="295" t="s">
        <v>1598</v>
      </c>
      <c r="J3880" s="295" t="s">
        <v>12132</v>
      </c>
      <c r="K3880" s="295" t="s">
        <v>1603</v>
      </c>
      <c r="L3880" s="286">
        <v>10</v>
      </c>
      <c r="M3880" s="295" t="s">
        <v>171</v>
      </c>
    </row>
    <row r="3881" spans="1:13" ht="15" customHeight="1" x14ac:dyDescent="0.25">
      <c r="A3881" s="295" t="s">
        <v>12133</v>
      </c>
      <c r="B3881" s="295" t="s">
        <v>12133</v>
      </c>
      <c r="C3881" s="295" t="s">
        <v>12134</v>
      </c>
      <c r="D3881" s="295" t="s">
        <v>12134</v>
      </c>
      <c r="E3881" s="295" t="s">
        <v>1880</v>
      </c>
      <c r="F3881" s="295" t="s">
        <v>12131</v>
      </c>
      <c r="G3881" s="295" t="s">
        <v>1594</v>
      </c>
      <c r="H3881" s="295" t="s">
        <v>1589</v>
      </c>
      <c r="I3881" s="295" t="s">
        <v>1598</v>
      </c>
      <c r="J3881" s="295" t="s">
        <v>12132</v>
      </c>
      <c r="L3881" s="286">
        <v>10</v>
      </c>
      <c r="M3881" s="295" t="s">
        <v>171</v>
      </c>
    </row>
    <row r="3882" spans="1:13" ht="15" customHeight="1" x14ac:dyDescent="0.25">
      <c r="A3882" s="295" t="s">
        <v>16917</v>
      </c>
      <c r="B3882" s="295" t="s">
        <v>16917</v>
      </c>
      <c r="C3882" s="295" t="s">
        <v>17482</v>
      </c>
      <c r="D3882" s="295" t="s">
        <v>17482</v>
      </c>
      <c r="E3882" s="295" t="s">
        <v>3772</v>
      </c>
      <c r="G3882" s="295" t="s">
        <v>168</v>
      </c>
      <c r="H3882" s="295" t="s">
        <v>1589</v>
      </c>
      <c r="I3882" s="295" t="s">
        <v>14673</v>
      </c>
      <c r="J3882" s="295" t="s">
        <v>17934</v>
      </c>
      <c r="K3882" s="295" t="s">
        <v>14674</v>
      </c>
      <c r="L3882" s="287">
        <v>6</v>
      </c>
      <c r="M3882" s="295" t="s">
        <v>171</v>
      </c>
    </row>
    <row r="3883" spans="1:13" ht="15" customHeight="1" x14ac:dyDescent="0.25">
      <c r="A3883" s="295" t="s">
        <v>16918</v>
      </c>
      <c r="B3883" s="295" t="s">
        <v>16918</v>
      </c>
      <c r="C3883" s="295" t="s">
        <v>17483</v>
      </c>
      <c r="D3883" s="295" t="s">
        <v>17483</v>
      </c>
      <c r="E3883" s="295" t="s">
        <v>17785</v>
      </c>
      <c r="G3883" s="295" t="s">
        <v>168</v>
      </c>
      <c r="H3883" s="295" t="s">
        <v>1589</v>
      </c>
      <c r="I3883" s="295" t="s">
        <v>14673</v>
      </c>
      <c r="J3883" s="295" t="s">
        <v>17934</v>
      </c>
      <c r="K3883" s="295" t="s">
        <v>14674</v>
      </c>
      <c r="L3883" s="287">
        <v>4</v>
      </c>
      <c r="M3883" s="295" t="s">
        <v>171</v>
      </c>
    </row>
    <row r="3884" spans="1:13" ht="15" customHeight="1" x14ac:dyDescent="0.25">
      <c r="A3884" s="295" t="s">
        <v>16916</v>
      </c>
      <c r="B3884" s="295" t="s">
        <v>16916</v>
      </c>
      <c r="C3884" s="295" t="s">
        <v>17481</v>
      </c>
      <c r="D3884" s="295" t="s">
        <v>17481</v>
      </c>
      <c r="G3884" s="295" t="s">
        <v>1594</v>
      </c>
      <c r="H3884" s="295" t="s">
        <v>1589</v>
      </c>
      <c r="I3884" s="295" t="s">
        <v>14673</v>
      </c>
      <c r="J3884" s="295" t="s">
        <v>17934</v>
      </c>
      <c r="K3884" s="295" t="s">
        <v>14674</v>
      </c>
      <c r="L3884" s="287">
        <v>3</v>
      </c>
      <c r="M3884" s="295" t="s">
        <v>171</v>
      </c>
    </row>
    <row r="3885" spans="1:13" ht="15" customHeight="1" x14ac:dyDescent="0.25">
      <c r="A3885" s="295" t="s">
        <v>12135</v>
      </c>
      <c r="B3885" s="295" t="s">
        <v>12135</v>
      </c>
      <c r="C3885" s="295" t="s">
        <v>12136</v>
      </c>
      <c r="D3885" s="295" t="s">
        <v>12136</v>
      </c>
      <c r="E3885" s="295" t="s">
        <v>12137</v>
      </c>
      <c r="F3885" s="295" t="s">
        <v>12138</v>
      </c>
      <c r="G3885" s="295" t="s">
        <v>168</v>
      </c>
      <c r="H3885" s="295" t="s">
        <v>1589</v>
      </c>
      <c r="I3885" s="295" t="s">
        <v>1714</v>
      </c>
      <c r="J3885" s="295" t="s">
        <v>355</v>
      </c>
      <c r="K3885" s="295" t="s">
        <v>1603</v>
      </c>
      <c r="L3885" s="286">
        <v>9</v>
      </c>
      <c r="M3885" s="295" t="s">
        <v>171</v>
      </c>
    </row>
    <row r="3886" spans="1:13" ht="15" customHeight="1" x14ac:dyDescent="0.25">
      <c r="A3886" s="295" t="s">
        <v>12139</v>
      </c>
      <c r="B3886" s="295" t="s">
        <v>12139</v>
      </c>
      <c r="C3886" s="295" t="s">
        <v>12140</v>
      </c>
      <c r="D3886" s="295" t="s">
        <v>12140</v>
      </c>
      <c r="E3886" s="295" t="s">
        <v>11645</v>
      </c>
      <c r="F3886" s="295" t="s">
        <v>12141</v>
      </c>
      <c r="G3886" s="295" t="s">
        <v>1594</v>
      </c>
      <c r="H3886" s="295" t="s">
        <v>1589</v>
      </c>
      <c r="I3886" s="295" t="s">
        <v>1714</v>
      </c>
      <c r="J3886" s="295" t="s">
        <v>355</v>
      </c>
      <c r="L3886" s="286">
        <v>9</v>
      </c>
      <c r="M3886" s="295" t="s">
        <v>171</v>
      </c>
    </row>
    <row r="3887" spans="1:13" ht="15" customHeight="1" x14ac:dyDescent="0.25">
      <c r="A3887" s="295" t="s">
        <v>16920</v>
      </c>
      <c r="B3887" s="295" t="s">
        <v>16920</v>
      </c>
      <c r="C3887" s="295" t="s">
        <v>17485</v>
      </c>
      <c r="D3887" s="295" t="s">
        <v>17485</v>
      </c>
      <c r="E3887" s="295" t="s">
        <v>17654</v>
      </c>
      <c r="G3887" s="295" t="s">
        <v>168</v>
      </c>
      <c r="H3887" s="295" t="s">
        <v>1589</v>
      </c>
      <c r="I3887" s="295" t="s">
        <v>14673</v>
      </c>
      <c r="J3887" s="295" t="s">
        <v>17968</v>
      </c>
      <c r="K3887" s="295" t="s">
        <v>14674</v>
      </c>
      <c r="L3887" s="287">
        <v>5</v>
      </c>
      <c r="M3887" s="295" t="s">
        <v>171</v>
      </c>
    </row>
    <row r="3888" spans="1:13" ht="15" customHeight="1" x14ac:dyDescent="0.25">
      <c r="A3888" s="295" t="s">
        <v>16921</v>
      </c>
      <c r="B3888" s="295" t="s">
        <v>16921</v>
      </c>
      <c r="C3888" s="295" t="s">
        <v>17486</v>
      </c>
      <c r="D3888" s="295" t="s">
        <v>17486</v>
      </c>
      <c r="E3888" s="295" t="s">
        <v>17654</v>
      </c>
      <c r="G3888" s="295" t="s">
        <v>168</v>
      </c>
      <c r="H3888" s="295" t="s">
        <v>1589</v>
      </c>
      <c r="I3888" s="295" t="s">
        <v>14673</v>
      </c>
      <c r="J3888" s="295" t="s">
        <v>17968</v>
      </c>
      <c r="K3888" s="295" t="s">
        <v>14674</v>
      </c>
      <c r="L3888" s="287">
        <v>7</v>
      </c>
      <c r="M3888" s="295" t="s">
        <v>171</v>
      </c>
    </row>
    <row r="3889" spans="1:13" ht="15" customHeight="1" x14ac:dyDescent="0.25">
      <c r="A3889" s="295" t="s">
        <v>16922</v>
      </c>
      <c r="B3889" s="295" t="s">
        <v>16922</v>
      </c>
      <c r="C3889" s="295" t="s">
        <v>17487</v>
      </c>
      <c r="D3889" s="295" t="s">
        <v>17487</v>
      </c>
      <c r="E3889" s="295" t="s">
        <v>17658</v>
      </c>
      <c r="G3889" s="295" t="s">
        <v>168</v>
      </c>
      <c r="H3889" s="295" t="s">
        <v>1589</v>
      </c>
      <c r="I3889" s="295" t="s">
        <v>14673</v>
      </c>
      <c r="J3889" s="295" t="s">
        <v>17968</v>
      </c>
      <c r="K3889" s="295" t="s">
        <v>14674</v>
      </c>
      <c r="L3889" s="287">
        <v>9</v>
      </c>
      <c r="M3889" s="295" t="s">
        <v>171</v>
      </c>
    </row>
    <row r="3890" spans="1:13" ht="15" customHeight="1" x14ac:dyDescent="0.25">
      <c r="A3890" s="295" t="s">
        <v>16923</v>
      </c>
      <c r="B3890" s="295" t="s">
        <v>16923</v>
      </c>
      <c r="C3890" s="295" t="s">
        <v>17488</v>
      </c>
      <c r="D3890" s="295" t="s">
        <v>17488</v>
      </c>
      <c r="E3890" s="295" t="s">
        <v>17853</v>
      </c>
      <c r="G3890" s="295" t="s">
        <v>168</v>
      </c>
      <c r="H3890" s="295" t="s">
        <v>1589</v>
      </c>
      <c r="I3890" s="295" t="s">
        <v>14673</v>
      </c>
      <c r="J3890" s="295" t="s">
        <v>17968</v>
      </c>
      <c r="K3890" s="295" t="s">
        <v>14674</v>
      </c>
      <c r="L3890" s="287">
        <v>5</v>
      </c>
      <c r="M3890" s="295" t="s">
        <v>171</v>
      </c>
    </row>
    <row r="3891" spans="1:13" ht="15" customHeight="1" x14ac:dyDescent="0.25">
      <c r="A3891" s="295" t="s">
        <v>16924</v>
      </c>
      <c r="B3891" s="295" t="s">
        <v>16924</v>
      </c>
      <c r="C3891" s="295" t="s">
        <v>17489</v>
      </c>
      <c r="D3891" s="295" t="s">
        <v>17489</v>
      </c>
      <c r="E3891" s="295" t="s">
        <v>17854</v>
      </c>
      <c r="G3891" s="295" t="s">
        <v>168</v>
      </c>
      <c r="H3891" s="295" t="s">
        <v>1589</v>
      </c>
      <c r="I3891" s="295" t="s">
        <v>14673</v>
      </c>
      <c r="J3891" s="295" t="s">
        <v>17968</v>
      </c>
      <c r="K3891" s="295" t="s">
        <v>14674</v>
      </c>
      <c r="L3891" s="287">
        <v>5</v>
      </c>
      <c r="M3891" s="295" t="s">
        <v>171</v>
      </c>
    </row>
    <row r="3892" spans="1:13" ht="15" customHeight="1" x14ac:dyDescent="0.25">
      <c r="A3892" s="295" t="s">
        <v>16925</v>
      </c>
      <c r="B3892" s="295" t="s">
        <v>16925</v>
      </c>
      <c r="C3892" s="295" t="s">
        <v>17490</v>
      </c>
      <c r="D3892" s="295" t="s">
        <v>17490</v>
      </c>
      <c r="E3892" s="295" t="s">
        <v>17654</v>
      </c>
      <c r="G3892" s="295" t="s">
        <v>168</v>
      </c>
      <c r="H3892" s="295" t="s">
        <v>1589</v>
      </c>
      <c r="I3892" s="295" t="s">
        <v>14673</v>
      </c>
      <c r="J3892" s="295" t="s">
        <v>17968</v>
      </c>
      <c r="K3892" s="295" t="s">
        <v>14674</v>
      </c>
      <c r="L3892" s="287">
        <v>3</v>
      </c>
      <c r="M3892" s="295" t="s">
        <v>171</v>
      </c>
    </row>
    <row r="3893" spans="1:13" ht="15" customHeight="1" x14ac:dyDescent="0.25">
      <c r="A3893" s="295" t="s">
        <v>16926</v>
      </c>
      <c r="B3893" s="295" t="s">
        <v>16926</v>
      </c>
      <c r="C3893" s="295" t="s">
        <v>17491</v>
      </c>
      <c r="D3893" s="295" t="s">
        <v>17491</v>
      </c>
      <c r="E3893" s="295" t="s">
        <v>17855</v>
      </c>
      <c r="G3893" s="295" t="s">
        <v>168</v>
      </c>
      <c r="H3893" s="295" t="s">
        <v>1589</v>
      </c>
      <c r="I3893" s="295" t="s">
        <v>14673</v>
      </c>
      <c r="J3893" s="295" t="s">
        <v>17968</v>
      </c>
      <c r="K3893" s="295" t="s">
        <v>14674</v>
      </c>
      <c r="L3893" s="287">
        <v>7</v>
      </c>
      <c r="M3893" s="295" t="s">
        <v>171</v>
      </c>
    </row>
    <row r="3894" spans="1:13" ht="15" customHeight="1" x14ac:dyDescent="0.25">
      <c r="A3894" s="295" t="s">
        <v>16919</v>
      </c>
      <c r="B3894" s="295" t="s">
        <v>16919</v>
      </c>
      <c r="C3894" s="295" t="s">
        <v>17484</v>
      </c>
      <c r="D3894" s="295" t="s">
        <v>17484</v>
      </c>
      <c r="G3894" s="295" t="s">
        <v>1594</v>
      </c>
      <c r="H3894" s="295" t="s">
        <v>1589</v>
      </c>
      <c r="I3894" s="295" t="s">
        <v>14673</v>
      </c>
      <c r="J3894" s="295" t="s">
        <v>17968</v>
      </c>
      <c r="K3894" s="295" t="s">
        <v>14674</v>
      </c>
      <c r="L3894" s="287">
        <v>3</v>
      </c>
      <c r="M3894" s="295" t="s">
        <v>171</v>
      </c>
    </row>
    <row r="3895" spans="1:13" ht="15" customHeight="1" x14ac:dyDescent="0.25">
      <c r="A3895" s="295" t="s">
        <v>16927</v>
      </c>
      <c r="B3895" s="295" t="s">
        <v>16927</v>
      </c>
      <c r="C3895" s="295" t="s">
        <v>17492</v>
      </c>
      <c r="D3895" s="295" t="s">
        <v>17492</v>
      </c>
      <c r="E3895" s="295" t="s">
        <v>17856</v>
      </c>
      <c r="G3895" s="295" t="s">
        <v>168</v>
      </c>
      <c r="H3895" s="295" t="s">
        <v>1589</v>
      </c>
      <c r="I3895" s="295" t="s">
        <v>14673</v>
      </c>
      <c r="J3895" s="295" t="s">
        <v>17968</v>
      </c>
      <c r="K3895" s="295" t="s">
        <v>14674</v>
      </c>
      <c r="L3895" s="287">
        <v>3</v>
      </c>
      <c r="M3895" s="295" t="s">
        <v>171</v>
      </c>
    </row>
    <row r="3896" spans="1:13" ht="15" customHeight="1" x14ac:dyDescent="0.25">
      <c r="A3896" s="295" t="s">
        <v>7506</v>
      </c>
      <c r="B3896" s="295" t="s">
        <v>7504</v>
      </c>
      <c r="C3896" s="295" t="s">
        <v>12142</v>
      </c>
      <c r="D3896" s="295" t="s">
        <v>7505</v>
      </c>
      <c r="E3896" s="295" t="s">
        <v>12143</v>
      </c>
      <c r="F3896" s="295" t="s">
        <v>7503</v>
      </c>
      <c r="G3896" s="295" t="s">
        <v>168</v>
      </c>
      <c r="H3896" s="295" t="s">
        <v>1632</v>
      </c>
      <c r="I3896" s="295" t="s">
        <v>1598</v>
      </c>
      <c r="J3896" s="295" t="s">
        <v>475</v>
      </c>
      <c r="K3896" s="295" t="s">
        <v>1603</v>
      </c>
      <c r="L3896" s="286">
        <v>0</v>
      </c>
      <c r="M3896" s="295" t="s">
        <v>16372</v>
      </c>
    </row>
    <row r="3897" spans="1:13" ht="15" customHeight="1" x14ac:dyDescent="0.25">
      <c r="A3897" s="295" t="s">
        <v>7544</v>
      </c>
      <c r="B3897" s="295" t="s">
        <v>7542</v>
      </c>
      <c r="C3897" s="295" t="s">
        <v>12144</v>
      </c>
      <c r="D3897" s="295" t="s">
        <v>7543</v>
      </c>
      <c r="E3897" s="295" t="s">
        <v>12145</v>
      </c>
      <c r="F3897" s="295" t="s">
        <v>12146</v>
      </c>
      <c r="G3897" s="295" t="s">
        <v>1594</v>
      </c>
      <c r="H3897" s="295" t="s">
        <v>1632</v>
      </c>
      <c r="I3897" s="295" t="s">
        <v>1598</v>
      </c>
      <c r="J3897" s="295" t="s">
        <v>475</v>
      </c>
      <c r="L3897" s="286">
        <v>0</v>
      </c>
      <c r="M3897" s="295" t="s">
        <v>16372</v>
      </c>
    </row>
    <row r="3898" spans="1:13" ht="15" customHeight="1" x14ac:dyDescent="0.25">
      <c r="A3898" s="295" t="s">
        <v>12147</v>
      </c>
      <c r="B3898" s="295" t="s">
        <v>12147</v>
      </c>
      <c r="C3898" s="295" t="s">
        <v>12148</v>
      </c>
      <c r="D3898" s="295" t="s">
        <v>12148</v>
      </c>
      <c r="E3898" s="295" t="s">
        <v>3360</v>
      </c>
      <c r="F3898" s="295" t="s">
        <v>12149</v>
      </c>
      <c r="G3898" s="295" t="s">
        <v>1676</v>
      </c>
      <c r="H3898" s="295" t="s">
        <v>1589</v>
      </c>
      <c r="I3898" s="295" t="s">
        <v>1598</v>
      </c>
      <c r="J3898" s="295" t="s">
        <v>5262</v>
      </c>
      <c r="K3898" s="295" t="s">
        <v>1603</v>
      </c>
      <c r="L3898" s="287">
        <v>3</v>
      </c>
      <c r="M3898" s="295" t="s">
        <v>171</v>
      </c>
    </row>
    <row r="3899" spans="1:13" ht="15" customHeight="1" x14ac:dyDescent="0.25">
      <c r="A3899" s="295" t="s">
        <v>12151</v>
      </c>
      <c r="B3899" s="295" t="s">
        <v>12151</v>
      </c>
      <c r="C3899" s="295" t="s">
        <v>12152</v>
      </c>
      <c r="D3899" s="295" t="s">
        <v>12152</v>
      </c>
      <c r="E3899" s="295" t="s">
        <v>3360</v>
      </c>
      <c r="F3899" s="295" t="s">
        <v>12153</v>
      </c>
      <c r="G3899" s="295" t="s">
        <v>1738</v>
      </c>
      <c r="H3899" s="295" t="s">
        <v>1589</v>
      </c>
      <c r="I3899" s="295" t="s">
        <v>1598</v>
      </c>
      <c r="J3899" s="295" t="s">
        <v>5262</v>
      </c>
      <c r="K3899" s="295" t="s">
        <v>1603</v>
      </c>
      <c r="L3899" s="286">
        <v>3</v>
      </c>
      <c r="M3899" s="295" t="s">
        <v>171</v>
      </c>
    </row>
    <row r="3900" spans="1:13" ht="15" customHeight="1" x14ac:dyDescent="0.25">
      <c r="A3900" s="295" t="s">
        <v>12150</v>
      </c>
      <c r="B3900" s="295" t="s">
        <v>12151</v>
      </c>
      <c r="C3900" s="295" t="s">
        <v>12155</v>
      </c>
      <c r="D3900" s="295" t="s">
        <v>12152</v>
      </c>
      <c r="E3900" s="295" t="s">
        <v>12156</v>
      </c>
      <c r="F3900" s="295" t="s">
        <v>12153</v>
      </c>
      <c r="G3900" s="295" t="s">
        <v>1678</v>
      </c>
      <c r="H3900" s="295" t="s">
        <v>1632</v>
      </c>
      <c r="I3900" s="283" t="s">
        <v>1598</v>
      </c>
      <c r="J3900" s="283" t="s">
        <v>5262</v>
      </c>
      <c r="K3900" s="283" t="s">
        <v>1603</v>
      </c>
      <c r="L3900" s="287">
        <v>3</v>
      </c>
      <c r="M3900" s="295" t="s">
        <v>171</v>
      </c>
    </row>
    <row r="3901" spans="1:13" ht="15" customHeight="1" x14ac:dyDescent="0.25">
      <c r="A3901" s="295" t="s">
        <v>12154</v>
      </c>
      <c r="B3901" s="295" t="s">
        <v>12151</v>
      </c>
      <c r="C3901" s="295" t="s">
        <v>12157</v>
      </c>
      <c r="D3901" s="295" t="s">
        <v>12152</v>
      </c>
      <c r="E3901" s="295" t="s">
        <v>1618</v>
      </c>
      <c r="F3901" s="295" t="s">
        <v>12153</v>
      </c>
      <c r="G3901" s="295" t="s">
        <v>168</v>
      </c>
      <c r="H3901" s="295" t="s">
        <v>1632</v>
      </c>
      <c r="I3901" s="283" t="s">
        <v>1598</v>
      </c>
      <c r="J3901" s="283" t="s">
        <v>5262</v>
      </c>
      <c r="K3901" s="283" t="s">
        <v>1603</v>
      </c>
      <c r="L3901" s="287">
        <v>3</v>
      </c>
      <c r="M3901" s="295" t="s">
        <v>171</v>
      </c>
    </row>
    <row r="3902" spans="1:13" ht="15" customHeight="1" x14ac:dyDescent="0.25">
      <c r="A3902" s="295" t="s">
        <v>12158</v>
      </c>
      <c r="B3902" s="295" t="s">
        <v>12158</v>
      </c>
      <c r="C3902" s="295" t="s">
        <v>12159</v>
      </c>
      <c r="D3902" s="295" t="s">
        <v>12159</v>
      </c>
      <c r="E3902" s="295" t="s">
        <v>1618</v>
      </c>
      <c r="F3902" s="295" t="s">
        <v>12149</v>
      </c>
      <c r="G3902" s="295" t="s">
        <v>1594</v>
      </c>
      <c r="H3902" s="295" t="s">
        <v>1589</v>
      </c>
      <c r="I3902" s="295" t="s">
        <v>1598</v>
      </c>
      <c r="J3902" s="295" t="s">
        <v>5262</v>
      </c>
      <c r="L3902" s="286">
        <v>3</v>
      </c>
      <c r="M3902" s="295" t="s">
        <v>171</v>
      </c>
    </row>
    <row r="3903" spans="1:13" ht="15" customHeight="1" x14ac:dyDescent="0.25">
      <c r="A3903" s="295" t="s">
        <v>12160</v>
      </c>
      <c r="B3903" s="295" t="s">
        <v>12160</v>
      </c>
      <c r="C3903" s="295" t="s">
        <v>1090</v>
      </c>
      <c r="D3903" s="295" t="s">
        <v>1090</v>
      </c>
      <c r="E3903" s="295" t="s">
        <v>1606</v>
      </c>
      <c r="F3903" s="295" t="s">
        <v>12161</v>
      </c>
      <c r="G3903" s="295" t="s">
        <v>1676</v>
      </c>
      <c r="H3903" s="295" t="s">
        <v>1589</v>
      </c>
      <c r="I3903" s="295" t="s">
        <v>1598</v>
      </c>
      <c r="J3903" s="295" t="s">
        <v>499</v>
      </c>
      <c r="K3903" s="295" t="s">
        <v>1603</v>
      </c>
      <c r="L3903" s="286">
        <v>8</v>
      </c>
      <c r="M3903" s="295" t="s">
        <v>171</v>
      </c>
    </row>
    <row r="3904" spans="1:13" ht="15" customHeight="1" x14ac:dyDescent="0.25">
      <c r="A3904" s="295" t="s">
        <v>12162</v>
      </c>
      <c r="B3904" s="295" t="s">
        <v>12162</v>
      </c>
      <c r="C3904" s="295" t="s">
        <v>12163</v>
      </c>
      <c r="D3904" s="295" t="s">
        <v>12163</v>
      </c>
      <c r="E3904" s="295" t="s">
        <v>1606</v>
      </c>
      <c r="F3904" s="295" t="s">
        <v>12164</v>
      </c>
      <c r="G3904" s="295" t="s">
        <v>1678</v>
      </c>
      <c r="H3904" s="295" t="s">
        <v>1589</v>
      </c>
      <c r="I3904" s="295" t="s">
        <v>1598</v>
      </c>
      <c r="J3904" s="295" t="s">
        <v>499</v>
      </c>
      <c r="K3904" s="295" t="s">
        <v>1603</v>
      </c>
      <c r="L3904" s="286">
        <v>8</v>
      </c>
      <c r="M3904" s="295" t="s">
        <v>171</v>
      </c>
    </row>
    <row r="3905" spans="1:13" ht="15" customHeight="1" x14ac:dyDescent="0.25">
      <c r="A3905" s="295" t="s">
        <v>12165</v>
      </c>
      <c r="B3905" s="295" t="s">
        <v>12165</v>
      </c>
      <c r="C3905" s="295" t="s">
        <v>1053</v>
      </c>
      <c r="D3905" s="295" t="s">
        <v>1053</v>
      </c>
      <c r="E3905" s="295" t="s">
        <v>1606</v>
      </c>
      <c r="F3905" s="295" t="s">
        <v>12166</v>
      </c>
      <c r="G3905" s="295" t="s">
        <v>1594</v>
      </c>
      <c r="H3905" s="295" t="s">
        <v>1589</v>
      </c>
      <c r="I3905" s="295" t="s">
        <v>1598</v>
      </c>
      <c r="J3905" s="295" t="s">
        <v>499</v>
      </c>
      <c r="L3905" s="286">
        <v>9</v>
      </c>
      <c r="M3905" s="295" t="s">
        <v>171</v>
      </c>
    </row>
    <row r="3906" spans="1:13" ht="15" customHeight="1" x14ac:dyDescent="0.25">
      <c r="A3906" s="295" t="s">
        <v>12167</v>
      </c>
      <c r="B3906" s="295" t="s">
        <v>12167</v>
      </c>
      <c r="C3906" s="295" t="s">
        <v>12168</v>
      </c>
      <c r="D3906" s="295" t="s">
        <v>12168</v>
      </c>
      <c r="E3906" s="295" t="s">
        <v>3367</v>
      </c>
      <c r="F3906" s="295" t="s">
        <v>12169</v>
      </c>
      <c r="G3906" s="295" t="s">
        <v>168</v>
      </c>
      <c r="H3906" s="295" t="s">
        <v>1589</v>
      </c>
      <c r="I3906" s="295" t="s">
        <v>1598</v>
      </c>
      <c r="J3906" s="295" t="s">
        <v>499</v>
      </c>
      <c r="K3906" s="295" t="s">
        <v>1603</v>
      </c>
      <c r="L3906" s="286">
        <v>10</v>
      </c>
      <c r="M3906" s="295" t="s">
        <v>171</v>
      </c>
    </row>
    <row r="3907" spans="1:13" ht="15" customHeight="1" x14ac:dyDescent="0.25">
      <c r="A3907" s="295" t="s">
        <v>12170</v>
      </c>
      <c r="B3907" s="295" t="s">
        <v>12170</v>
      </c>
      <c r="C3907" s="295" t="s">
        <v>12171</v>
      </c>
      <c r="D3907" s="295" t="s">
        <v>12171</v>
      </c>
      <c r="E3907" s="295" t="s">
        <v>2665</v>
      </c>
      <c r="F3907" s="295" t="s">
        <v>12172</v>
      </c>
      <c r="G3907" s="295" t="s">
        <v>168</v>
      </c>
      <c r="H3907" s="295" t="s">
        <v>1589</v>
      </c>
      <c r="I3907" s="295" t="s">
        <v>1598</v>
      </c>
      <c r="J3907" s="295" t="s">
        <v>1060</v>
      </c>
      <c r="K3907" s="295" t="s">
        <v>1603</v>
      </c>
      <c r="L3907" s="286">
        <v>5</v>
      </c>
      <c r="M3907" s="295" t="s">
        <v>171</v>
      </c>
    </row>
    <row r="3908" spans="1:13" ht="15" customHeight="1" x14ac:dyDescent="0.25">
      <c r="A3908" s="295" t="s">
        <v>12173</v>
      </c>
      <c r="B3908" s="295" t="s">
        <v>12173</v>
      </c>
      <c r="C3908" s="295" t="s">
        <v>12174</v>
      </c>
      <c r="D3908" s="295" t="s">
        <v>12174</v>
      </c>
      <c r="E3908" s="295" t="s">
        <v>2665</v>
      </c>
      <c r="F3908" s="295" t="s">
        <v>12175</v>
      </c>
      <c r="G3908" s="295" t="s">
        <v>168</v>
      </c>
      <c r="H3908" s="295" t="s">
        <v>1589</v>
      </c>
      <c r="I3908" s="295" t="s">
        <v>1598</v>
      </c>
      <c r="J3908" s="295" t="s">
        <v>1060</v>
      </c>
      <c r="K3908" s="295" t="s">
        <v>1603</v>
      </c>
      <c r="L3908" s="286">
        <v>8</v>
      </c>
      <c r="M3908" s="295" t="s">
        <v>171</v>
      </c>
    </row>
    <row r="3909" spans="1:13" ht="15" customHeight="1" x14ac:dyDescent="0.25">
      <c r="A3909" s="295" t="s">
        <v>12176</v>
      </c>
      <c r="B3909" s="295" t="s">
        <v>12176</v>
      </c>
      <c r="C3909" s="295" t="s">
        <v>1078</v>
      </c>
      <c r="D3909" s="295" t="s">
        <v>1078</v>
      </c>
      <c r="E3909" s="295" t="s">
        <v>1606</v>
      </c>
      <c r="F3909" s="295" t="s">
        <v>12177</v>
      </c>
      <c r="G3909" s="295" t="s">
        <v>168</v>
      </c>
      <c r="H3909" s="295" t="s">
        <v>1589</v>
      </c>
      <c r="I3909" s="295" t="s">
        <v>1598</v>
      </c>
      <c r="J3909" s="295" t="s">
        <v>1060</v>
      </c>
      <c r="K3909" s="295" t="s">
        <v>1603</v>
      </c>
      <c r="L3909" s="286">
        <v>6</v>
      </c>
      <c r="M3909" s="295" t="s">
        <v>171</v>
      </c>
    </row>
    <row r="3910" spans="1:13" ht="15" customHeight="1" x14ac:dyDescent="0.25">
      <c r="A3910" s="295" t="s">
        <v>12178</v>
      </c>
      <c r="B3910" s="295" t="s">
        <v>12178</v>
      </c>
      <c r="C3910" s="295" t="s">
        <v>12179</v>
      </c>
      <c r="D3910" s="295" t="s">
        <v>12179</v>
      </c>
      <c r="E3910" s="295" t="s">
        <v>2164</v>
      </c>
      <c r="F3910" s="295" t="s">
        <v>12180</v>
      </c>
      <c r="G3910" s="295" t="s">
        <v>168</v>
      </c>
      <c r="H3910" s="295" t="s">
        <v>1589</v>
      </c>
      <c r="I3910" s="295" t="s">
        <v>1598</v>
      </c>
      <c r="J3910" s="295" t="s">
        <v>1060</v>
      </c>
      <c r="K3910" s="295" t="s">
        <v>1603</v>
      </c>
      <c r="L3910" s="286">
        <v>6</v>
      </c>
      <c r="M3910" s="295" t="s">
        <v>171</v>
      </c>
    </row>
    <row r="3911" spans="1:13" ht="15" customHeight="1" x14ac:dyDescent="0.25">
      <c r="A3911" s="295" t="s">
        <v>12181</v>
      </c>
      <c r="B3911" s="295" t="s">
        <v>12181</v>
      </c>
      <c r="C3911" s="295" t="s">
        <v>12182</v>
      </c>
      <c r="D3911" s="295" t="s">
        <v>12182</v>
      </c>
      <c r="E3911" s="295" t="s">
        <v>1606</v>
      </c>
      <c r="F3911" s="295" t="s">
        <v>12183</v>
      </c>
      <c r="G3911" s="295" t="s">
        <v>168</v>
      </c>
      <c r="H3911" s="295" t="s">
        <v>1589</v>
      </c>
      <c r="I3911" s="295" t="s">
        <v>1598</v>
      </c>
      <c r="J3911" s="295" t="s">
        <v>1060</v>
      </c>
      <c r="K3911" s="295" t="s">
        <v>1603</v>
      </c>
      <c r="L3911" s="286">
        <v>8</v>
      </c>
      <c r="M3911" s="295" t="s">
        <v>171</v>
      </c>
    </row>
    <row r="3912" spans="1:13" ht="15" customHeight="1" x14ac:dyDescent="0.25">
      <c r="A3912" s="295" t="s">
        <v>12184</v>
      </c>
      <c r="B3912" s="295" t="s">
        <v>12184</v>
      </c>
      <c r="C3912" s="295" t="s">
        <v>12185</v>
      </c>
      <c r="D3912" s="295" t="s">
        <v>12185</v>
      </c>
      <c r="E3912" s="295" t="s">
        <v>1606</v>
      </c>
      <c r="F3912" s="295" t="s">
        <v>12186</v>
      </c>
      <c r="G3912" s="295" t="s">
        <v>168</v>
      </c>
      <c r="H3912" s="295" t="s">
        <v>1589</v>
      </c>
      <c r="I3912" s="295" t="s">
        <v>1598</v>
      </c>
      <c r="J3912" s="295" t="s">
        <v>1060</v>
      </c>
      <c r="K3912" s="295" t="s">
        <v>1603</v>
      </c>
      <c r="L3912" s="286">
        <v>7</v>
      </c>
      <c r="M3912" s="295" t="s">
        <v>171</v>
      </c>
    </row>
    <row r="3913" spans="1:13" ht="15" customHeight="1" x14ac:dyDescent="0.25">
      <c r="A3913" s="295" t="s">
        <v>12187</v>
      </c>
      <c r="B3913" s="295" t="s">
        <v>12187</v>
      </c>
      <c r="C3913" s="295" t="s">
        <v>12188</v>
      </c>
      <c r="D3913" s="295" t="s">
        <v>12188</v>
      </c>
      <c r="E3913" s="295" t="s">
        <v>5530</v>
      </c>
      <c r="F3913" s="295" t="s">
        <v>12189</v>
      </c>
      <c r="G3913" s="295" t="s">
        <v>168</v>
      </c>
      <c r="H3913" s="295" t="s">
        <v>1589</v>
      </c>
      <c r="I3913" s="295" t="s">
        <v>1598</v>
      </c>
      <c r="J3913" s="295" t="s">
        <v>1060</v>
      </c>
      <c r="K3913" s="295" t="s">
        <v>1603</v>
      </c>
      <c r="L3913" s="286">
        <v>5</v>
      </c>
      <c r="M3913" s="295" t="s">
        <v>171</v>
      </c>
    </row>
    <row r="3914" spans="1:13" ht="15" customHeight="1" x14ac:dyDescent="0.25">
      <c r="A3914" s="295" t="s">
        <v>12190</v>
      </c>
      <c r="B3914" s="295" t="s">
        <v>12190</v>
      </c>
      <c r="C3914" s="295" t="s">
        <v>12191</v>
      </c>
      <c r="D3914" s="295" t="s">
        <v>12191</v>
      </c>
      <c r="E3914" s="295" t="s">
        <v>7849</v>
      </c>
      <c r="F3914" s="295" t="s">
        <v>12192</v>
      </c>
      <c r="G3914" s="295" t="s">
        <v>168</v>
      </c>
      <c r="H3914" s="295" t="s">
        <v>1589</v>
      </c>
      <c r="I3914" s="295" t="s">
        <v>1598</v>
      </c>
      <c r="J3914" s="295" t="s">
        <v>1060</v>
      </c>
      <c r="K3914" s="295" t="s">
        <v>1603</v>
      </c>
      <c r="L3914" s="286">
        <v>5</v>
      </c>
      <c r="M3914" s="295" t="s">
        <v>171</v>
      </c>
    </row>
    <row r="3915" spans="1:13" ht="15" customHeight="1" x14ac:dyDescent="0.25">
      <c r="A3915" s="295" t="s">
        <v>12193</v>
      </c>
      <c r="B3915" s="295" t="s">
        <v>12193</v>
      </c>
      <c r="C3915" s="295" t="s">
        <v>12194</v>
      </c>
      <c r="D3915" s="295" t="s">
        <v>12194</v>
      </c>
      <c r="E3915" s="295" t="s">
        <v>1779</v>
      </c>
      <c r="F3915" s="295" t="s">
        <v>12195</v>
      </c>
      <c r="G3915" s="295" t="s">
        <v>168</v>
      </c>
      <c r="H3915" s="295" t="s">
        <v>1589</v>
      </c>
      <c r="I3915" s="295" t="s">
        <v>1598</v>
      </c>
      <c r="J3915" s="295" t="s">
        <v>1060</v>
      </c>
      <c r="K3915" s="295" t="s">
        <v>1603</v>
      </c>
      <c r="L3915" s="286">
        <v>7</v>
      </c>
      <c r="M3915" s="295" t="s">
        <v>171</v>
      </c>
    </row>
    <row r="3916" spans="1:13" ht="15" customHeight="1" x14ac:dyDescent="0.25">
      <c r="A3916" s="295" t="s">
        <v>12197</v>
      </c>
      <c r="B3916" s="295" t="s">
        <v>12197</v>
      </c>
      <c r="C3916" s="295" t="s">
        <v>1057</v>
      </c>
      <c r="D3916" s="295" t="s">
        <v>1057</v>
      </c>
      <c r="E3916" s="295" t="s">
        <v>2019</v>
      </c>
      <c r="F3916" s="295" t="s">
        <v>12198</v>
      </c>
      <c r="G3916" s="295" t="s">
        <v>168</v>
      </c>
      <c r="H3916" s="295" t="s">
        <v>1589</v>
      </c>
      <c r="I3916" s="295" t="s">
        <v>1598</v>
      </c>
      <c r="J3916" s="295" t="s">
        <v>1060</v>
      </c>
      <c r="K3916" s="295" t="s">
        <v>1603</v>
      </c>
      <c r="L3916" s="286">
        <v>7</v>
      </c>
      <c r="M3916" s="295" t="s">
        <v>171</v>
      </c>
    </row>
    <row r="3917" spans="1:13" ht="15" customHeight="1" x14ac:dyDescent="0.25">
      <c r="A3917" s="295" t="s">
        <v>12199</v>
      </c>
      <c r="B3917" s="295" t="s">
        <v>12199</v>
      </c>
      <c r="C3917" s="295" t="s">
        <v>12200</v>
      </c>
      <c r="D3917" s="295" t="s">
        <v>12200</v>
      </c>
      <c r="E3917" s="295" t="s">
        <v>1724</v>
      </c>
      <c r="F3917" s="295" t="s">
        <v>12201</v>
      </c>
      <c r="G3917" s="295" t="s">
        <v>168</v>
      </c>
      <c r="H3917" s="295" t="s">
        <v>1589</v>
      </c>
      <c r="I3917" s="295" t="s">
        <v>1598</v>
      </c>
      <c r="J3917" s="295" t="s">
        <v>1060</v>
      </c>
      <c r="K3917" s="295" t="s">
        <v>1603</v>
      </c>
      <c r="L3917" s="286">
        <v>9</v>
      </c>
      <c r="M3917" s="295" t="s">
        <v>171</v>
      </c>
    </row>
    <row r="3918" spans="1:13" ht="15" customHeight="1" x14ac:dyDescent="0.25">
      <c r="A3918" s="295" t="s">
        <v>12202</v>
      </c>
      <c r="B3918" s="295" t="s">
        <v>12202</v>
      </c>
      <c r="C3918" s="295" t="s">
        <v>1047</v>
      </c>
      <c r="D3918" s="295" t="s">
        <v>1047</v>
      </c>
      <c r="E3918" s="295" t="s">
        <v>1606</v>
      </c>
      <c r="F3918" s="295" t="s">
        <v>12203</v>
      </c>
      <c r="G3918" s="295" t="s">
        <v>168</v>
      </c>
      <c r="H3918" s="295" t="s">
        <v>1589</v>
      </c>
      <c r="I3918" s="295" t="s">
        <v>1598</v>
      </c>
      <c r="J3918" s="295" t="s">
        <v>1060</v>
      </c>
      <c r="K3918" s="295" t="s">
        <v>1603</v>
      </c>
      <c r="L3918" s="286">
        <v>4</v>
      </c>
      <c r="M3918" s="295" t="s">
        <v>171</v>
      </c>
    </row>
    <row r="3919" spans="1:13" ht="15" customHeight="1" x14ac:dyDescent="0.25">
      <c r="A3919" s="295" t="s">
        <v>12204</v>
      </c>
      <c r="B3919" s="295" t="s">
        <v>12204</v>
      </c>
      <c r="C3919" s="295" t="s">
        <v>12205</v>
      </c>
      <c r="D3919" s="295" t="s">
        <v>12205</v>
      </c>
      <c r="E3919" s="295" t="s">
        <v>1606</v>
      </c>
      <c r="F3919" s="295" t="s">
        <v>12206</v>
      </c>
      <c r="G3919" s="295" t="s">
        <v>168</v>
      </c>
      <c r="H3919" s="295" t="s">
        <v>1589</v>
      </c>
      <c r="I3919" s="295" t="s">
        <v>1598</v>
      </c>
      <c r="J3919" s="295" t="s">
        <v>1060</v>
      </c>
      <c r="K3919" s="295" t="s">
        <v>1603</v>
      </c>
      <c r="L3919" s="286">
        <v>9</v>
      </c>
      <c r="M3919" s="295" t="s">
        <v>171</v>
      </c>
    </row>
    <row r="3920" spans="1:13" ht="15" customHeight="1" x14ac:dyDescent="0.25">
      <c r="A3920" s="295" t="s">
        <v>12207</v>
      </c>
      <c r="B3920" s="295" t="s">
        <v>12207</v>
      </c>
      <c r="C3920" s="295" t="s">
        <v>1002</v>
      </c>
      <c r="D3920" s="295" t="s">
        <v>1002</v>
      </c>
      <c r="E3920" s="295" t="s">
        <v>1606</v>
      </c>
      <c r="F3920" s="295" t="s">
        <v>1061</v>
      </c>
      <c r="G3920" s="295" t="s">
        <v>1594</v>
      </c>
      <c r="H3920" s="295" t="s">
        <v>1589</v>
      </c>
      <c r="I3920" s="295" t="s">
        <v>1598</v>
      </c>
      <c r="J3920" s="295" t="s">
        <v>1060</v>
      </c>
      <c r="L3920" s="286">
        <v>7</v>
      </c>
      <c r="M3920" s="295" t="s">
        <v>171</v>
      </c>
    </row>
    <row r="3921" spans="1:13" ht="15" customHeight="1" x14ac:dyDescent="0.25">
      <c r="A3921" s="295" t="s">
        <v>12208</v>
      </c>
      <c r="B3921" s="295" t="s">
        <v>12208</v>
      </c>
      <c r="C3921" s="295" t="s">
        <v>12209</v>
      </c>
      <c r="D3921" s="295" t="s">
        <v>12209</v>
      </c>
      <c r="E3921" s="295" t="s">
        <v>1606</v>
      </c>
      <c r="F3921" s="295" t="s">
        <v>12210</v>
      </c>
      <c r="G3921" s="295" t="s">
        <v>168</v>
      </c>
      <c r="H3921" s="295" t="s">
        <v>1589</v>
      </c>
      <c r="I3921" s="295" t="s">
        <v>1598</v>
      </c>
      <c r="J3921" s="295" t="s">
        <v>1060</v>
      </c>
      <c r="K3921" s="295" t="s">
        <v>1603</v>
      </c>
      <c r="L3921" s="286">
        <v>5</v>
      </c>
      <c r="M3921" s="295" t="s">
        <v>171</v>
      </c>
    </row>
    <row r="3922" spans="1:13" ht="15" customHeight="1" x14ac:dyDescent="0.25">
      <c r="A3922" s="295" t="s">
        <v>12196</v>
      </c>
      <c r="B3922" s="295" t="s">
        <v>12193</v>
      </c>
      <c r="C3922" s="295" t="s">
        <v>1056</v>
      </c>
      <c r="D3922" s="295" t="s">
        <v>12194</v>
      </c>
      <c r="E3922" s="295" t="s">
        <v>12211</v>
      </c>
      <c r="F3922" s="295" t="s">
        <v>12212</v>
      </c>
      <c r="G3922" s="295" t="s">
        <v>168</v>
      </c>
      <c r="H3922" s="295" t="s">
        <v>1632</v>
      </c>
      <c r="I3922" s="295" t="s">
        <v>1598</v>
      </c>
      <c r="J3922" s="295" t="s">
        <v>1060</v>
      </c>
      <c r="K3922" s="295" t="s">
        <v>1603</v>
      </c>
      <c r="L3922" s="287">
        <v>7</v>
      </c>
      <c r="M3922" s="295" t="s">
        <v>171</v>
      </c>
    </row>
    <row r="3923" spans="1:13" ht="15" customHeight="1" x14ac:dyDescent="0.25">
      <c r="A3923" s="295" t="s">
        <v>12213</v>
      </c>
      <c r="B3923" s="295" t="s">
        <v>12213</v>
      </c>
      <c r="C3923" s="295" t="s">
        <v>1075</v>
      </c>
      <c r="D3923" s="295" t="s">
        <v>1075</v>
      </c>
      <c r="E3923" s="295" t="s">
        <v>12214</v>
      </c>
      <c r="F3923" s="295" t="s">
        <v>12215</v>
      </c>
      <c r="G3923" s="295" t="s">
        <v>1676</v>
      </c>
      <c r="H3923" s="295" t="s">
        <v>1589</v>
      </c>
      <c r="I3923" s="295" t="s">
        <v>1714</v>
      </c>
      <c r="J3923" s="295" t="s">
        <v>353</v>
      </c>
      <c r="K3923" s="295" t="s">
        <v>1603</v>
      </c>
      <c r="L3923" s="287">
        <v>6</v>
      </c>
      <c r="M3923" s="295" t="s">
        <v>171</v>
      </c>
    </row>
    <row r="3924" spans="1:13" ht="15" customHeight="1" x14ac:dyDescent="0.25">
      <c r="A3924" s="295" t="s">
        <v>12216</v>
      </c>
      <c r="B3924" s="295" t="s">
        <v>12216</v>
      </c>
      <c r="C3924" s="295" t="s">
        <v>12217</v>
      </c>
      <c r="D3924" s="295" t="s">
        <v>12217</v>
      </c>
      <c r="E3924" s="295" t="s">
        <v>12218</v>
      </c>
      <c r="F3924" s="295" t="s">
        <v>12215</v>
      </c>
      <c r="G3924" s="295" t="s">
        <v>1678</v>
      </c>
      <c r="H3924" s="295" t="s">
        <v>1589</v>
      </c>
      <c r="I3924" s="295" t="s">
        <v>1714</v>
      </c>
      <c r="J3924" s="295" t="s">
        <v>353</v>
      </c>
      <c r="K3924" s="295" t="s">
        <v>1603</v>
      </c>
      <c r="L3924" s="286">
        <v>6</v>
      </c>
      <c r="M3924" s="295" t="s">
        <v>171</v>
      </c>
    </row>
    <row r="3925" spans="1:13" ht="15" customHeight="1" x14ac:dyDescent="0.25">
      <c r="A3925" s="295" t="s">
        <v>12219</v>
      </c>
      <c r="B3925" s="295" t="s">
        <v>12219</v>
      </c>
      <c r="C3925" s="295" t="s">
        <v>12220</v>
      </c>
      <c r="D3925" s="295" t="s">
        <v>12220</v>
      </c>
      <c r="E3925" s="295" t="s">
        <v>12221</v>
      </c>
      <c r="F3925" s="295" t="s">
        <v>12215</v>
      </c>
      <c r="G3925" s="295" t="s">
        <v>1678</v>
      </c>
      <c r="H3925" s="295" t="s">
        <v>1589</v>
      </c>
      <c r="I3925" s="295" t="s">
        <v>1714</v>
      </c>
      <c r="J3925" s="295" t="s">
        <v>353</v>
      </c>
      <c r="K3925" s="295" t="s">
        <v>1603</v>
      </c>
      <c r="L3925" s="286">
        <v>7</v>
      </c>
      <c r="M3925" s="295" t="s">
        <v>171</v>
      </c>
    </row>
    <row r="3926" spans="1:13" ht="15" customHeight="1" x14ac:dyDescent="0.25">
      <c r="A3926" s="295" t="s">
        <v>12222</v>
      </c>
      <c r="B3926" s="295" t="s">
        <v>12222</v>
      </c>
      <c r="C3926" s="295" t="s">
        <v>1001</v>
      </c>
      <c r="D3926" s="295" t="s">
        <v>1001</v>
      </c>
      <c r="E3926" s="295" t="s">
        <v>12223</v>
      </c>
      <c r="F3926" s="295" t="s">
        <v>12215</v>
      </c>
      <c r="G3926" s="295" t="s">
        <v>168</v>
      </c>
      <c r="H3926" s="295" t="s">
        <v>1589</v>
      </c>
      <c r="I3926" s="295" t="s">
        <v>1714</v>
      </c>
      <c r="J3926" s="295" t="s">
        <v>353</v>
      </c>
      <c r="K3926" s="295" t="s">
        <v>1603</v>
      </c>
      <c r="L3926" s="286">
        <v>6</v>
      </c>
      <c r="M3926" s="295" t="s">
        <v>171</v>
      </c>
    </row>
    <row r="3927" spans="1:13" ht="15" customHeight="1" x14ac:dyDescent="0.25">
      <c r="A3927" s="295" t="s">
        <v>12224</v>
      </c>
      <c r="B3927" s="295" t="s">
        <v>12224</v>
      </c>
      <c r="C3927" s="295" t="s">
        <v>1059</v>
      </c>
      <c r="D3927" s="295" t="s">
        <v>1059</v>
      </c>
      <c r="E3927" s="295" t="s">
        <v>1592</v>
      </c>
      <c r="F3927" s="295" t="s">
        <v>12225</v>
      </c>
      <c r="G3927" s="295" t="s">
        <v>1594</v>
      </c>
      <c r="H3927" s="295" t="s">
        <v>1589</v>
      </c>
      <c r="I3927" s="295" t="s">
        <v>1714</v>
      </c>
      <c r="J3927" s="295" t="s">
        <v>353</v>
      </c>
      <c r="L3927" s="286">
        <v>6</v>
      </c>
      <c r="M3927" s="295" t="s">
        <v>171</v>
      </c>
    </row>
    <row r="3928" spans="1:13" ht="15" customHeight="1" x14ac:dyDescent="0.25">
      <c r="A3928" s="295" t="s">
        <v>12226</v>
      </c>
      <c r="B3928" s="295" t="s">
        <v>12226</v>
      </c>
      <c r="C3928" s="295" t="s">
        <v>12227</v>
      </c>
      <c r="D3928" s="295" t="s">
        <v>12227</v>
      </c>
      <c r="E3928" s="295" t="s">
        <v>12228</v>
      </c>
      <c r="F3928" s="295" t="s">
        <v>12229</v>
      </c>
      <c r="G3928" s="295" t="s">
        <v>168</v>
      </c>
      <c r="H3928" s="295" t="s">
        <v>1589</v>
      </c>
      <c r="I3928" s="295" t="s">
        <v>1598</v>
      </c>
      <c r="J3928" s="295" t="s">
        <v>181</v>
      </c>
      <c r="K3928" s="295" t="s">
        <v>1603</v>
      </c>
      <c r="L3928" s="286">
        <v>6</v>
      </c>
      <c r="M3928" s="295" t="s">
        <v>171</v>
      </c>
    </row>
    <row r="3929" spans="1:13" ht="15" customHeight="1" x14ac:dyDescent="0.25">
      <c r="A3929" s="295" t="s">
        <v>12231</v>
      </c>
      <c r="B3929" s="295" t="s">
        <v>12231</v>
      </c>
      <c r="C3929" s="295" t="s">
        <v>12232</v>
      </c>
      <c r="D3929" s="295" t="s">
        <v>12232</v>
      </c>
      <c r="E3929" s="295" t="s">
        <v>1880</v>
      </c>
      <c r="F3929" s="295" t="s">
        <v>12229</v>
      </c>
      <c r="G3929" s="295" t="s">
        <v>1594</v>
      </c>
      <c r="H3929" s="295" t="s">
        <v>1589</v>
      </c>
      <c r="I3929" s="295" t="s">
        <v>1598</v>
      </c>
      <c r="J3929" s="295" t="s">
        <v>181</v>
      </c>
      <c r="L3929" s="286">
        <v>6</v>
      </c>
      <c r="M3929" s="295" t="s">
        <v>171</v>
      </c>
    </row>
    <row r="3930" spans="1:13" ht="15" customHeight="1" x14ac:dyDescent="0.25">
      <c r="A3930" s="295" t="s">
        <v>12233</v>
      </c>
      <c r="B3930" s="295" t="s">
        <v>12233</v>
      </c>
      <c r="C3930" s="295" t="s">
        <v>12234</v>
      </c>
      <c r="D3930" s="295" t="s">
        <v>12234</v>
      </c>
      <c r="E3930" s="295" t="s">
        <v>12235</v>
      </c>
      <c r="F3930" s="295" t="s">
        <v>12236</v>
      </c>
      <c r="G3930" s="295" t="s">
        <v>168</v>
      </c>
      <c r="H3930" s="295" t="s">
        <v>1589</v>
      </c>
      <c r="I3930" s="295" t="s">
        <v>1598</v>
      </c>
      <c r="J3930" s="295" t="s">
        <v>181</v>
      </c>
      <c r="K3930" s="295" t="s">
        <v>1603</v>
      </c>
      <c r="L3930" s="287">
        <v>-99</v>
      </c>
      <c r="M3930" s="295" t="s">
        <v>16367</v>
      </c>
    </row>
    <row r="3931" spans="1:13" ht="15" customHeight="1" x14ac:dyDescent="0.25">
      <c r="A3931" s="295" t="s">
        <v>12237</v>
      </c>
      <c r="B3931" s="295" t="s">
        <v>12237</v>
      </c>
      <c r="C3931" s="295" t="s">
        <v>990</v>
      </c>
      <c r="D3931" s="295" t="s">
        <v>990</v>
      </c>
      <c r="E3931" s="295" t="s">
        <v>1606</v>
      </c>
      <c r="F3931" s="295" t="s">
        <v>12238</v>
      </c>
      <c r="G3931" s="295" t="s">
        <v>1676</v>
      </c>
      <c r="H3931" s="295" t="s">
        <v>1589</v>
      </c>
      <c r="I3931" s="295" t="s">
        <v>1598</v>
      </c>
      <c r="J3931" s="295" t="s">
        <v>181</v>
      </c>
      <c r="K3931" s="295" t="s">
        <v>1603</v>
      </c>
      <c r="L3931" s="287">
        <v>7</v>
      </c>
      <c r="M3931" s="295" t="s">
        <v>171</v>
      </c>
    </row>
    <row r="3932" spans="1:13" ht="15" customHeight="1" x14ac:dyDescent="0.25">
      <c r="A3932" s="295" t="s">
        <v>11528</v>
      </c>
      <c r="B3932" s="295" t="s">
        <v>11528</v>
      </c>
      <c r="C3932" s="295" t="s">
        <v>11530</v>
      </c>
      <c r="D3932" s="295" t="s">
        <v>11530</v>
      </c>
      <c r="E3932" s="295" t="s">
        <v>12239</v>
      </c>
      <c r="F3932" s="295" t="s">
        <v>11532</v>
      </c>
      <c r="G3932" s="295" t="s">
        <v>1678</v>
      </c>
      <c r="H3932" s="295" t="s">
        <v>1589</v>
      </c>
      <c r="I3932" s="295" t="s">
        <v>1598</v>
      </c>
      <c r="J3932" s="295" t="s">
        <v>181</v>
      </c>
      <c r="K3932" s="295" t="s">
        <v>1603</v>
      </c>
      <c r="L3932" s="286">
        <v>8</v>
      </c>
      <c r="M3932" s="295" t="s">
        <v>171</v>
      </c>
    </row>
    <row r="3933" spans="1:13" ht="15" customHeight="1" x14ac:dyDescent="0.25">
      <c r="A3933" s="295" t="s">
        <v>11507</v>
      </c>
      <c r="B3933" s="295" t="s">
        <v>11507</v>
      </c>
      <c r="C3933" s="295" t="s">
        <v>11509</v>
      </c>
      <c r="D3933" s="295" t="s">
        <v>11509</v>
      </c>
      <c r="E3933" s="295" t="s">
        <v>12241</v>
      </c>
      <c r="F3933" s="295" t="s">
        <v>11511</v>
      </c>
      <c r="G3933" s="295" t="s">
        <v>1678</v>
      </c>
      <c r="H3933" s="295" t="s">
        <v>1589</v>
      </c>
      <c r="I3933" s="295" t="s">
        <v>1598</v>
      </c>
      <c r="J3933" s="295" t="s">
        <v>181</v>
      </c>
      <c r="K3933" s="295" t="s">
        <v>1603</v>
      </c>
      <c r="L3933" s="286">
        <v>7</v>
      </c>
      <c r="M3933" s="295" t="s">
        <v>171</v>
      </c>
    </row>
    <row r="3934" spans="1:13" ht="15" customHeight="1" x14ac:dyDescent="0.25">
      <c r="A3934" s="295" t="s">
        <v>12242</v>
      </c>
      <c r="B3934" s="295" t="s">
        <v>12242</v>
      </c>
      <c r="C3934" s="295" t="s">
        <v>12243</v>
      </c>
      <c r="D3934" s="295" t="s">
        <v>12243</v>
      </c>
      <c r="E3934" s="295" t="s">
        <v>12244</v>
      </c>
      <c r="F3934" s="295" t="s">
        <v>12245</v>
      </c>
      <c r="G3934" s="295" t="s">
        <v>168</v>
      </c>
      <c r="H3934" s="295" t="s">
        <v>1589</v>
      </c>
      <c r="I3934" s="295" t="s">
        <v>1598</v>
      </c>
      <c r="J3934" s="295" t="s">
        <v>181</v>
      </c>
      <c r="K3934" s="295" t="s">
        <v>1603</v>
      </c>
      <c r="L3934" s="286">
        <v>0</v>
      </c>
      <c r="M3934" s="295" t="s">
        <v>16372</v>
      </c>
    </row>
    <row r="3935" spans="1:13" ht="15" customHeight="1" x14ac:dyDescent="0.25">
      <c r="A3935" s="295" t="s">
        <v>11516</v>
      </c>
      <c r="B3935" s="295" t="s">
        <v>11516</v>
      </c>
      <c r="C3935" s="295" t="s">
        <v>11518</v>
      </c>
      <c r="D3935" s="295" t="s">
        <v>11518</v>
      </c>
      <c r="E3935" s="295" t="s">
        <v>1606</v>
      </c>
      <c r="F3935" s="295" t="s">
        <v>12246</v>
      </c>
      <c r="G3935" s="295" t="s">
        <v>168</v>
      </c>
      <c r="H3935" s="295" t="s">
        <v>1589</v>
      </c>
      <c r="I3935" s="295" t="s">
        <v>1598</v>
      </c>
      <c r="J3935" s="295" t="s">
        <v>181</v>
      </c>
      <c r="K3935" s="295" t="s">
        <v>1603</v>
      </c>
      <c r="L3935" s="286">
        <v>5</v>
      </c>
      <c r="M3935" s="295" t="s">
        <v>171</v>
      </c>
    </row>
    <row r="3936" spans="1:13" ht="15" customHeight="1" x14ac:dyDescent="0.25">
      <c r="A3936" s="295" t="s">
        <v>12230</v>
      </c>
      <c r="B3936" s="295" t="s">
        <v>12226</v>
      </c>
      <c r="C3936" s="295" t="s">
        <v>12247</v>
      </c>
      <c r="D3936" s="295" t="s">
        <v>12227</v>
      </c>
      <c r="E3936" s="295" t="s">
        <v>1606</v>
      </c>
      <c r="F3936" s="295" t="s">
        <v>12248</v>
      </c>
      <c r="G3936" s="295" t="s">
        <v>168</v>
      </c>
      <c r="H3936" s="295" t="s">
        <v>1632</v>
      </c>
      <c r="I3936" s="295" t="s">
        <v>1598</v>
      </c>
      <c r="J3936" s="295" t="s">
        <v>181</v>
      </c>
      <c r="K3936" s="295" t="s">
        <v>1603</v>
      </c>
      <c r="L3936" s="287">
        <v>6</v>
      </c>
      <c r="M3936" s="295" t="s">
        <v>171</v>
      </c>
    </row>
    <row r="3937" spans="1:13" ht="15" customHeight="1" x14ac:dyDescent="0.25">
      <c r="A3937" s="295" t="s">
        <v>12249</v>
      </c>
      <c r="B3937" s="295" t="s">
        <v>7590</v>
      </c>
      <c r="C3937" s="295" t="s">
        <v>12250</v>
      </c>
      <c r="D3937" s="295" t="s">
        <v>7592</v>
      </c>
      <c r="E3937" s="295" t="s">
        <v>12251</v>
      </c>
      <c r="F3937" s="295" t="s">
        <v>7594</v>
      </c>
      <c r="G3937" s="295" t="s">
        <v>168</v>
      </c>
      <c r="H3937" s="295" t="s">
        <v>1632</v>
      </c>
      <c r="I3937" s="295" t="s">
        <v>1598</v>
      </c>
      <c r="J3937" s="295" t="s">
        <v>181</v>
      </c>
      <c r="K3937" s="295" t="s">
        <v>1955</v>
      </c>
      <c r="L3937" s="286">
        <v>0</v>
      </c>
      <c r="M3937" s="295" t="s">
        <v>16372</v>
      </c>
    </row>
    <row r="3938" spans="1:13" ht="15" customHeight="1" x14ac:dyDescent="0.25">
      <c r="A3938" s="295" t="s">
        <v>1051</v>
      </c>
      <c r="B3938" s="295" t="s">
        <v>1051</v>
      </c>
      <c r="C3938" s="295" t="s">
        <v>1052</v>
      </c>
      <c r="D3938" s="295" t="s">
        <v>1052</v>
      </c>
      <c r="E3938" s="295" t="s">
        <v>1606</v>
      </c>
      <c r="F3938" s="295" t="s">
        <v>12252</v>
      </c>
      <c r="G3938" s="295" t="s">
        <v>168</v>
      </c>
      <c r="H3938" s="295" t="s">
        <v>1589</v>
      </c>
      <c r="I3938" s="295" t="s">
        <v>1598</v>
      </c>
      <c r="J3938" s="295" t="s">
        <v>181</v>
      </c>
      <c r="K3938" s="295" t="s">
        <v>1603</v>
      </c>
      <c r="L3938" s="286">
        <v>0</v>
      </c>
      <c r="M3938" s="295" t="s">
        <v>16372</v>
      </c>
    </row>
    <row r="3939" spans="1:13" ht="15" customHeight="1" x14ac:dyDescent="0.25">
      <c r="A3939" s="295" t="s">
        <v>12253</v>
      </c>
      <c r="B3939" s="295" t="s">
        <v>12254</v>
      </c>
      <c r="C3939" s="295" t="s">
        <v>12255</v>
      </c>
      <c r="D3939" s="295" t="s">
        <v>12256</v>
      </c>
      <c r="E3939" s="295" t="s">
        <v>12257</v>
      </c>
      <c r="F3939" s="295" t="s">
        <v>12258</v>
      </c>
      <c r="G3939" s="295" t="s">
        <v>1738</v>
      </c>
      <c r="H3939" s="295" t="s">
        <v>1632</v>
      </c>
      <c r="I3939" s="295" t="s">
        <v>1598</v>
      </c>
      <c r="J3939" s="295" t="s">
        <v>181</v>
      </c>
      <c r="K3939" s="295" t="s">
        <v>1603</v>
      </c>
      <c r="L3939" s="287">
        <v>4</v>
      </c>
      <c r="M3939" s="295" t="s">
        <v>171</v>
      </c>
    </row>
    <row r="3940" spans="1:13" ht="15" customHeight="1" x14ac:dyDescent="0.25">
      <c r="A3940" s="295" t="s">
        <v>7590</v>
      </c>
      <c r="B3940" s="295" t="s">
        <v>7590</v>
      </c>
      <c r="C3940" s="295" t="s">
        <v>7592</v>
      </c>
      <c r="D3940" s="295" t="s">
        <v>7592</v>
      </c>
      <c r="E3940" s="295" t="s">
        <v>6138</v>
      </c>
      <c r="F3940" s="295" t="s">
        <v>7594</v>
      </c>
      <c r="G3940" s="295" t="s">
        <v>168</v>
      </c>
      <c r="H3940" s="295" t="s">
        <v>1589</v>
      </c>
      <c r="I3940" s="295" t="s">
        <v>1598</v>
      </c>
      <c r="J3940" s="295" t="s">
        <v>181</v>
      </c>
      <c r="K3940" s="295" t="s">
        <v>1955</v>
      </c>
      <c r="L3940" s="286">
        <v>0</v>
      </c>
      <c r="M3940" s="295" t="s">
        <v>16372</v>
      </c>
    </row>
    <row r="3941" spans="1:13" ht="15" customHeight="1" x14ac:dyDescent="0.25">
      <c r="A3941" s="295" t="s">
        <v>12259</v>
      </c>
      <c r="B3941" s="295" t="s">
        <v>12259</v>
      </c>
      <c r="C3941" s="295" t="s">
        <v>12260</v>
      </c>
      <c r="D3941" s="295" t="s">
        <v>12260</v>
      </c>
      <c r="E3941" s="295" t="s">
        <v>3336</v>
      </c>
      <c r="F3941" s="295" t="s">
        <v>12261</v>
      </c>
      <c r="G3941" s="295" t="s">
        <v>168</v>
      </c>
      <c r="H3941" s="295" t="s">
        <v>1589</v>
      </c>
      <c r="I3941" s="295" t="s">
        <v>1598</v>
      </c>
      <c r="J3941" s="295" t="s">
        <v>181</v>
      </c>
      <c r="K3941" s="295" t="s">
        <v>1603</v>
      </c>
      <c r="L3941" s="286">
        <v>0</v>
      </c>
      <c r="M3941" s="295" t="s">
        <v>16372</v>
      </c>
    </row>
    <row r="3942" spans="1:13" ht="15" customHeight="1" x14ac:dyDescent="0.25">
      <c r="A3942" s="295" t="s">
        <v>12254</v>
      </c>
      <c r="B3942" s="295" t="s">
        <v>12254</v>
      </c>
      <c r="C3942" s="295" t="s">
        <v>12256</v>
      </c>
      <c r="D3942" s="295" t="s">
        <v>12256</v>
      </c>
      <c r="E3942" s="295" t="s">
        <v>35</v>
      </c>
      <c r="F3942" s="295" t="s">
        <v>12258</v>
      </c>
      <c r="G3942" s="295" t="s">
        <v>168</v>
      </c>
      <c r="H3942" s="295" t="s">
        <v>1589</v>
      </c>
      <c r="I3942" s="295" t="s">
        <v>1598</v>
      </c>
      <c r="J3942" s="295" t="s">
        <v>181</v>
      </c>
      <c r="K3942" s="295" t="s">
        <v>1603</v>
      </c>
      <c r="L3942" s="286">
        <v>4</v>
      </c>
      <c r="M3942" s="295" t="s">
        <v>171</v>
      </c>
    </row>
    <row r="3943" spans="1:13" ht="15" customHeight="1" x14ac:dyDescent="0.25">
      <c r="A3943" s="295" t="s">
        <v>11522</v>
      </c>
      <c r="B3943" s="295" t="s">
        <v>11522</v>
      </c>
      <c r="C3943" s="295" t="s">
        <v>11524</v>
      </c>
      <c r="D3943" s="295" t="s">
        <v>11524</v>
      </c>
      <c r="E3943" s="295" t="s">
        <v>4512</v>
      </c>
      <c r="F3943" s="295" t="s">
        <v>12262</v>
      </c>
      <c r="G3943" s="295" t="s">
        <v>168</v>
      </c>
      <c r="H3943" s="295" t="s">
        <v>1589</v>
      </c>
      <c r="I3943" s="295" t="s">
        <v>1598</v>
      </c>
      <c r="J3943" s="295" t="s">
        <v>181</v>
      </c>
      <c r="K3943" s="295" t="s">
        <v>1603</v>
      </c>
      <c r="L3943" s="286">
        <v>3</v>
      </c>
      <c r="M3943" s="295" t="s">
        <v>171</v>
      </c>
    </row>
    <row r="3944" spans="1:13" ht="15" customHeight="1" x14ac:dyDescent="0.25">
      <c r="A3944" s="295" t="s">
        <v>11565</v>
      </c>
      <c r="B3944" s="295" t="s">
        <v>11565</v>
      </c>
      <c r="C3944" s="295" t="s">
        <v>11567</v>
      </c>
      <c r="D3944" s="295" t="s">
        <v>11567</v>
      </c>
      <c r="E3944" s="295" t="s">
        <v>12263</v>
      </c>
      <c r="F3944" s="295" t="s">
        <v>11569</v>
      </c>
      <c r="G3944" s="295" t="s">
        <v>168</v>
      </c>
      <c r="H3944" s="295" t="s">
        <v>1589</v>
      </c>
      <c r="I3944" s="295" t="s">
        <v>1598</v>
      </c>
      <c r="J3944" s="295" t="s">
        <v>181</v>
      </c>
      <c r="K3944" s="295" t="s">
        <v>1603</v>
      </c>
      <c r="L3944" s="286">
        <v>0</v>
      </c>
      <c r="M3944" s="295" t="s">
        <v>16372</v>
      </c>
    </row>
    <row r="3945" spans="1:13" ht="15" customHeight="1" x14ac:dyDescent="0.25">
      <c r="A3945" s="295" t="s">
        <v>7596</v>
      </c>
      <c r="B3945" s="295" t="s">
        <v>7596</v>
      </c>
      <c r="C3945" s="295" t="s">
        <v>7598</v>
      </c>
      <c r="D3945" s="295" t="s">
        <v>7598</v>
      </c>
      <c r="E3945" s="295" t="s">
        <v>1880</v>
      </c>
      <c r="F3945" s="295" t="s">
        <v>12264</v>
      </c>
      <c r="G3945" s="295" t="s">
        <v>168</v>
      </c>
      <c r="H3945" s="295" t="s">
        <v>1589</v>
      </c>
      <c r="I3945" s="295" t="s">
        <v>1598</v>
      </c>
      <c r="J3945" s="295" t="s">
        <v>181</v>
      </c>
      <c r="K3945" s="295" t="s">
        <v>1603</v>
      </c>
      <c r="L3945" s="286">
        <v>8</v>
      </c>
      <c r="M3945" s="295" t="s">
        <v>171</v>
      </c>
    </row>
    <row r="3946" spans="1:13" ht="15" customHeight="1" x14ac:dyDescent="0.25">
      <c r="A3946" s="295" t="s">
        <v>12240</v>
      </c>
      <c r="B3946" s="295" t="s">
        <v>11528</v>
      </c>
      <c r="C3946" s="295" t="s">
        <v>12265</v>
      </c>
      <c r="D3946" s="295" t="s">
        <v>11530</v>
      </c>
      <c r="E3946" s="295" t="s">
        <v>3049</v>
      </c>
      <c r="F3946" s="295" t="s">
        <v>11532</v>
      </c>
      <c r="G3946" s="295" t="s">
        <v>168</v>
      </c>
      <c r="H3946" s="295" t="s">
        <v>1632</v>
      </c>
      <c r="I3946" s="295" t="s">
        <v>1598</v>
      </c>
      <c r="J3946" s="295" t="s">
        <v>181</v>
      </c>
      <c r="K3946" s="295" t="s">
        <v>1603</v>
      </c>
      <c r="L3946" s="286">
        <v>8</v>
      </c>
      <c r="M3946" s="295" t="s">
        <v>171</v>
      </c>
    </row>
    <row r="3947" spans="1:13" ht="15" customHeight="1" x14ac:dyDescent="0.25">
      <c r="A3947" s="295" t="s">
        <v>7602</v>
      </c>
      <c r="B3947" s="295" t="s">
        <v>7602</v>
      </c>
      <c r="C3947" s="295" t="s">
        <v>7604</v>
      </c>
      <c r="D3947" s="295" t="s">
        <v>7604</v>
      </c>
      <c r="E3947" s="295" t="s">
        <v>1606</v>
      </c>
      <c r="F3947" s="295" t="s">
        <v>7606</v>
      </c>
      <c r="G3947" s="295" t="s">
        <v>168</v>
      </c>
      <c r="H3947" s="295" t="s">
        <v>1589</v>
      </c>
      <c r="I3947" s="295" t="s">
        <v>1598</v>
      </c>
      <c r="J3947" s="295" t="s">
        <v>181</v>
      </c>
      <c r="K3947" s="295" t="s">
        <v>1603</v>
      </c>
      <c r="L3947" s="286">
        <v>0</v>
      </c>
      <c r="M3947" s="295" t="s">
        <v>16372</v>
      </c>
    </row>
    <row r="3948" spans="1:13" ht="15" customHeight="1" x14ac:dyDescent="0.25">
      <c r="A3948" s="295" t="s">
        <v>12266</v>
      </c>
      <c r="B3948" s="295" t="s">
        <v>7608</v>
      </c>
      <c r="C3948" s="295" t="s">
        <v>12267</v>
      </c>
      <c r="D3948" s="295" t="s">
        <v>7610</v>
      </c>
      <c r="E3948" s="295" t="s">
        <v>12268</v>
      </c>
      <c r="F3948" s="295" t="s">
        <v>7612</v>
      </c>
      <c r="G3948" s="295" t="s">
        <v>168</v>
      </c>
      <c r="H3948" s="295" t="s">
        <v>1632</v>
      </c>
      <c r="I3948" s="295" t="s">
        <v>1598</v>
      </c>
      <c r="J3948" s="295" t="s">
        <v>181</v>
      </c>
      <c r="K3948" s="295" t="s">
        <v>1755</v>
      </c>
      <c r="L3948" s="287">
        <v>2</v>
      </c>
      <c r="M3948" s="295" t="s">
        <v>171</v>
      </c>
    </row>
    <row r="3949" spans="1:13" ht="15" customHeight="1" x14ac:dyDescent="0.25">
      <c r="A3949" s="295" t="s">
        <v>7614</v>
      </c>
      <c r="B3949" s="295" t="s">
        <v>7614</v>
      </c>
      <c r="C3949" s="295" t="s">
        <v>7616</v>
      </c>
      <c r="D3949" s="295" t="s">
        <v>7616</v>
      </c>
      <c r="E3949" s="295" t="s">
        <v>9590</v>
      </c>
      <c r="F3949" s="295" t="s">
        <v>7618</v>
      </c>
      <c r="G3949" s="295" t="s">
        <v>168</v>
      </c>
      <c r="H3949" s="295" t="s">
        <v>1589</v>
      </c>
      <c r="I3949" s="295" t="s">
        <v>1598</v>
      </c>
      <c r="J3949" s="295" t="s">
        <v>181</v>
      </c>
      <c r="K3949" s="295" t="s">
        <v>1603</v>
      </c>
      <c r="L3949" s="286">
        <v>0</v>
      </c>
      <c r="M3949" s="295" t="s">
        <v>16372</v>
      </c>
    </row>
    <row r="3950" spans="1:13" s="298" customFormat="1" ht="15" customHeight="1" x14ac:dyDescent="0.25">
      <c r="A3950" s="295" t="s">
        <v>12270</v>
      </c>
      <c r="B3950" s="295" t="s">
        <v>11534</v>
      </c>
      <c r="C3950" s="295" t="s">
        <v>12271</v>
      </c>
      <c r="D3950" s="295" t="s">
        <v>11536</v>
      </c>
      <c r="E3950" s="295" t="s">
        <v>12272</v>
      </c>
      <c r="F3950" s="295" t="s">
        <v>12273</v>
      </c>
      <c r="G3950" s="295" t="s">
        <v>168</v>
      </c>
      <c r="H3950" s="295" t="s">
        <v>1632</v>
      </c>
      <c r="I3950" s="295" t="s">
        <v>1598</v>
      </c>
      <c r="J3950" s="295" t="s">
        <v>181</v>
      </c>
      <c r="K3950" s="295" t="s">
        <v>1603</v>
      </c>
      <c r="L3950" s="286">
        <v>9</v>
      </c>
      <c r="M3950" s="295" t="s">
        <v>171</v>
      </c>
    </row>
    <row r="3951" spans="1:13" ht="15" customHeight="1" x14ac:dyDescent="0.25">
      <c r="A3951" s="295" t="s">
        <v>12274</v>
      </c>
      <c r="B3951" s="295" t="s">
        <v>12274</v>
      </c>
      <c r="C3951" s="295" t="s">
        <v>12275</v>
      </c>
      <c r="D3951" s="295" t="s">
        <v>12275</v>
      </c>
      <c r="E3951" s="295" t="s">
        <v>1606</v>
      </c>
      <c r="F3951" s="295" t="s">
        <v>12276</v>
      </c>
      <c r="G3951" s="295" t="s">
        <v>168</v>
      </c>
      <c r="H3951" s="295" t="s">
        <v>1589</v>
      </c>
      <c r="I3951" s="295" t="s">
        <v>1598</v>
      </c>
      <c r="J3951" s="295" t="s">
        <v>181</v>
      </c>
      <c r="K3951" s="295" t="s">
        <v>1603</v>
      </c>
      <c r="L3951" s="286">
        <v>4</v>
      </c>
      <c r="M3951" s="295" t="s">
        <v>171</v>
      </c>
    </row>
    <row r="3952" spans="1:13" ht="15" customHeight="1" x14ac:dyDescent="0.25">
      <c r="A3952" s="295" t="s">
        <v>11540</v>
      </c>
      <c r="B3952" s="295" t="s">
        <v>11540</v>
      </c>
      <c r="C3952" s="295" t="s">
        <v>11542</v>
      </c>
      <c r="D3952" s="295" t="s">
        <v>11542</v>
      </c>
      <c r="E3952" s="295" t="s">
        <v>12277</v>
      </c>
      <c r="F3952" s="295" t="s">
        <v>11544</v>
      </c>
      <c r="G3952" s="295" t="s">
        <v>168</v>
      </c>
      <c r="H3952" s="295" t="s">
        <v>1589</v>
      </c>
      <c r="I3952" s="295" t="s">
        <v>1598</v>
      </c>
      <c r="J3952" s="295" t="s">
        <v>181</v>
      </c>
      <c r="K3952" s="295" t="s">
        <v>1603</v>
      </c>
      <c r="L3952" s="286">
        <v>0</v>
      </c>
      <c r="M3952" s="295" t="s">
        <v>16372</v>
      </c>
    </row>
    <row r="3953" spans="1:13" ht="15" customHeight="1" x14ac:dyDescent="0.25">
      <c r="A3953" s="295" t="s">
        <v>11534</v>
      </c>
      <c r="B3953" s="295" t="s">
        <v>11534</v>
      </c>
      <c r="C3953" s="295" t="s">
        <v>11536</v>
      </c>
      <c r="D3953" s="295" t="s">
        <v>11536</v>
      </c>
      <c r="E3953" s="295" t="s">
        <v>1779</v>
      </c>
      <c r="F3953" s="295" t="s">
        <v>12273</v>
      </c>
      <c r="G3953" s="295" t="s">
        <v>168</v>
      </c>
      <c r="H3953" s="295" t="s">
        <v>1589</v>
      </c>
      <c r="I3953" s="295" t="s">
        <v>1598</v>
      </c>
      <c r="J3953" s="295" t="s">
        <v>181</v>
      </c>
      <c r="K3953" s="295" t="s">
        <v>1603</v>
      </c>
      <c r="L3953" s="286">
        <v>9</v>
      </c>
      <c r="M3953" s="295" t="s">
        <v>171</v>
      </c>
    </row>
    <row r="3954" spans="1:13" ht="15" customHeight="1" x14ac:dyDescent="0.25">
      <c r="A3954" s="295" t="s">
        <v>12278</v>
      </c>
      <c r="B3954" s="295" t="s">
        <v>12278</v>
      </c>
      <c r="C3954" s="295" t="s">
        <v>12279</v>
      </c>
      <c r="D3954" s="295" t="s">
        <v>12279</v>
      </c>
      <c r="E3954" s="295" t="s">
        <v>2665</v>
      </c>
      <c r="F3954" s="295" t="s">
        <v>12280</v>
      </c>
      <c r="G3954" s="295" t="s">
        <v>168</v>
      </c>
      <c r="H3954" s="295" t="s">
        <v>1589</v>
      </c>
      <c r="I3954" s="295" t="s">
        <v>1598</v>
      </c>
      <c r="J3954" s="295" t="s">
        <v>181</v>
      </c>
      <c r="K3954" s="295" t="s">
        <v>1603</v>
      </c>
      <c r="L3954" s="286">
        <v>8</v>
      </c>
      <c r="M3954" s="295" t="s">
        <v>171</v>
      </c>
    </row>
    <row r="3955" spans="1:13" ht="15" customHeight="1" x14ac:dyDescent="0.25">
      <c r="A3955" s="295" t="s">
        <v>11548</v>
      </c>
      <c r="B3955" s="295" t="s">
        <v>11548</v>
      </c>
      <c r="C3955" s="295" t="s">
        <v>995</v>
      </c>
      <c r="D3955" s="295" t="s">
        <v>995</v>
      </c>
      <c r="E3955" s="295" t="s">
        <v>1606</v>
      </c>
      <c r="F3955" s="295" t="s">
        <v>11551</v>
      </c>
      <c r="G3955" s="295" t="s">
        <v>168</v>
      </c>
      <c r="H3955" s="295" t="s">
        <v>1589</v>
      </c>
      <c r="I3955" s="295" t="s">
        <v>1598</v>
      </c>
      <c r="J3955" s="295" t="s">
        <v>181</v>
      </c>
      <c r="K3955" s="295" t="s">
        <v>1603</v>
      </c>
      <c r="L3955" s="286">
        <v>0</v>
      </c>
      <c r="M3955" s="295" t="s">
        <v>16372</v>
      </c>
    </row>
    <row r="3956" spans="1:13" ht="15" customHeight="1" x14ac:dyDescent="0.25">
      <c r="A3956" s="295" t="s">
        <v>11552</v>
      </c>
      <c r="B3956" s="295" t="s">
        <v>11552</v>
      </c>
      <c r="C3956" s="295" t="s">
        <v>993</v>
      </c>
      <c r="D3956" s="295" t="s">
        <v>993</v>
      </c>
      <c r="E3956" s="295" t="s">
        <v>1880</v>
      </c>
      <c r="F3956" s="295" t="s">
        <v>11554</v>
      </c>
      <c r="G3956" s="295" t="s">
        <v>168</v>
      </c>
      <c r="H3956" s="295" t="s">
        <v>1589</v>
      </c>
      <c r="I3956" s="295" t="s">
        <v>1598</v>
      </c>
      <c r="J3956" s="295" t="s">
        <v>181</v>
      </c>
      <c r="K3956" s="295" t="s">
        <v>1603</v>
      </c>
      <c r="L3956" s="287">
        <v>4</v>
      </c>
      <c r="M3956" s="295" t="s">
        <v>171</v>
      </c>
    </row>
    <row r="3957" spans="1:13" ht="15" customHeight="1" x14ac:dyDescent="0.25">
      <c r="A3957" s="295" t="s">
        <v>11556</v>
      </c>
      <c r="B3957" s="295" t="s">
        <v>11556</v>
      </c>
      <c r="C3957" s="295" t="s">
        <v>11558</v>
      </c>
      <c r="D3957" s="295" t="s">
        <v>11558</v>
      </c>
      <c r="E3957" s="295" t="s">
        <v>12281</v>
      </c>
      <c r="F3957" s="295" t="s">
        <v>11560</v>
      </c>
      <c r="G3957" s="295" t="s">
        <v>1678</v>
      </c>
      <c r="H3957" s="295" t="s">
        <v>1589</v>
      </c>
      <c r="I3957" s="295" t="s">
        <v>1598</v>
      </c>
      <c r="J3957" s="295" t="s">
        <v>181</v>
      </c>
      <c r="K3957" s="295" t="s">
        <v>1603</v>
      </c>
      <c r="L3957" s="286">
        <v>4</v>
      </c>
      <c r="M3957" s="295" t="s">
        <v>171</v>
      </c>
    </row>
    <row r="3958" spans="1:13" ht="15" customHeight="1" x14ac:dyDescent="0.25">
      <c r="A3958" s="295" t="s">
        <v>12283</v>
      </c>
      <c r="B3958" s="295" t="s">
        <v>11607</v>
      </c>
      <c r="C3958" s="295" t="s">
        <v>12284</v>
      </c>
      <c r="D3958" s="295" t="s">
        <v>11609</v>
      </c>
      <c r="E3958" s="295" t="s">
        <v>12285</v>
      </c>
      <c r="F3958" s="295" t="s">
        <v>11611</v>
      </c>
      <c r="G3958" s="295" t="s">
        <v>1678</v>
      </c>
      <c r="H3958" s="295" t="s">
        <v>1632</v>
      </c>
      <c r="I3958" s="295" t="s">
        <v>1598</v>
      </c>
      <c r="J3958" s="295" t="s">
        <v>181</v>
      </c>
      <c r="K3958" s="295" t="s">
        <v>1603</v>
      </c>
      <c r="L3958" s="286">
        <v>8</v>
      </c>
      <c r="M3958" s="295" t="s">
        <v>171</v>
      </c>
    </row>
    <row r="3959" spans="1:13" ht="15" customHeight="1" x14ac:dyDescent="0.25">
      <c r="A3959" s="295" t="s">
        <v>11561</v>
      </c>
      <c r="B3959" s="295" t="s">
        <v>11561</v>
      </c>
      <c r="C3959" s="295" t="s">
        <v>1450</v>
      </c>
      <c r="D3959" s="295" t="s">
        <v>1450</v>
      </c>
      <c r="E3959" s="295" t="s">
        <v>1606</v>
      </c>
      <c r="F3959" s="295" t="s">
        <v>12286</v>
      </c>
      <c r="G3959" s="295" t="s">
        <v>168</v>
      </c>
      <c r="H3959" s="295" t="s">
        <v>1589</v>
      </c>
      <c r="I3959" s="295" t="s">
        <v>1598</v>
      </c>
      <c r="J3959" s="295" t="s">
        <v>181</v>
      </c>
      <c r="K3959" s="295" t="s">
        <v>1603</v>
      </c>
      <c r="L3959" s="286">
        <v>2</v>
      </c>
      <c r="M3959" s="295" t="s">
        <v>171</v>
      </c>
    </row>
    <row r="3960" spans="1:13" ht="15" customHeight="1" x14ac:dyDescent="0.25">
      <c r="A3960" s="295" t="s">
        <v>12282</v>
      </c>
      <c r="B3960" s="295" t="s">
        <v>11556</v>
      </c>
      <c r="C3960" s="295" t="s">
        <v>12287</v>
      </c>
      <c r="D3960" s="295" t="s">
        <v>11558</v>
      </c>
      <c r="E3960" s="295" t="s">
        <v>12288</v>
      </c>
      <c r="F3960" s="295" t="s">
        <v>11560</v>
      </c>
      <c r="G3960" s="295" t="s">
        <v>168</v>
      </c>
      <c r="H3960" s="295" t="s">
        <v>1632</v>
      </c>
      <c r="I3960" s="295" t="s">
        <v>1598</v>
      </c>
      <c r="J3960" s="295" t="s">
        <v>181</v>
      </c>
      <c r="K3960" s="295" t="s">
        <v>1603</v>
      </c>
      <c r="L3960" s="286">
        <v>4</v>
      </c>
      <c r="M3960" s="295" t="s">
        <v>171</v>
      </c>
    </row>
    <row r="3961" spans="1:13" ht="15" customHeight="1" x14ac:dyDescent="0.25">
      <c r="A3961" s="295" t="s">
        <v>11574</v>
      </c>
      <c r="B3961" s="295" t="s">
        <v>11574</v>
      </c>
      <c r="C3961" s="295" t="s">
        <v>11576</v>
      </c>
      <c r="D3961" s="295" t="s">
        <v>11576</v>
      </c>
      <c r="E3961" s="295" t="s">
        <v>1606</v>
      </c>
      <c r="F3961" s="295" t="s">
        <v>11578</v>
      </c>
      <c r="G3961" s="295" t="s">
        <v>168</v>
      </c>
      <c r="H3961" s="295" t="s">
        <v>1589</v>
      </c>
      <c r="I3961" s="295" t="s">
        <v>1598</v>
      </c>
      <c r="J3961" s="295" t="s">
        <v>181</v>
      </c>
      <c r="K3961" s="295" t="s">
        <v>1603</v>
      </c>
      <c r="L3961" s="286">
        <v>0</v>
      </c>
      <c r="M3961" s="295" t="s">
        <v>16372</v>
      </c>
    </row>
    <row r="3962" spans="1:13" ht="15" customHeight="1" x14ac:dyDescent="0.25">
      <c r="A3962" s="295" t="s">
        <v>11580</v>
      </c>
      <c r="B3962" s="295" t="s">
        <v>11580</v>
      </c>
      <c r="C3962" s="295" t="s">
        <v>11582</v>
      </c>
      <c r="D3962" s="295" t="s">
        <v>11582</v>
      </c>
      <c r="E3962" s="295" t="s">
        <v>1606</v>
      </c>
      <c r="F3962" s="295" t="s">
        <v>11583</v>
      </c>
      <c r="G3962" s="295" t="s">
        <v>168</v>
      </c>
      <c r="H3962" s="295" t="s">
        <v>1589</v>
      </c>
      <c r="I3962" s="295" t="s">
        <v>1598</v>
      </c>
      <c r="J3962" s="295" t="s">
        <v>181</v>
      </c>
      <c r="K3962" s="295" t="s">
        <v>1603</v>
      </c>
      <c r="L3962" s="286">
        <v>2</v>
      </c>
      <c r="M3962" s="295" t="s">
        <v>171</v>
      </c>
    </row>
    <row r="3963" spans="1:13" ht="15" customHeight="1" x14ac:dyDescent="0.25">
      <c r="A3963" s="295" t="s">
        <v>11585</v>
      </c>
      <c r="B3963" s="295" t="s">
        <v>11585</v>
      </c>
      <c r="C3963" s="295" t="s">
        <v>11587</v>
      </c>
      <c r="D3963" s="295" t="s">
        <v>11587</v>
      </c>
      <c r="E3963" s="295" t="s">
        <v>1606</v>
      </c>
      <c r="F3963" s="295" t="s">
        <v>11589</v>
      </c>
      <c r="G3963" s="295" t="s">
        <v>168</v>
      </c>
      <c r="H3963" s="295" t="s">
        <v>1589</v>
      </c>
      <c r="I3963" s="295" t="s">
        <v>1598</v>
      </c>
      <c r="J3963" s="295" t="s">
        <v>181</v>
      </c>
      <c r="K3963" s="295" t="s">
        <v>1603</v>
      </c>
      <c r="L3963" s="286">
        <v>0</v>
      </c>
      <c r="M3963" s="295" t="s">
        <v>16372</v>
      </c>
    </row>
    <row r="3964" spans="1:13" ht="15" customHeight="1" x14ac:dyDescent="0.25">
      <c r="A3964" s="295" t="s">
        <v>11570</v>
      </c>
      <c r="B3964" s="295" t="s">
        <v>11570</v>
      </c>
      <c r="C3964" s="295" t="s">
        <v>997</v>
      </c>
      <c r="D3964" s="295" t="s">
        <v>997</v>
      </c>
      <c r="E3964" s="295" t="s">
        <v>1606</v>
      </c>
      <c r="F3964" s="295" t="s">
        <v>11572</v>
      </c>
      <c r="G3964" s="295" t="s">
        <v>168</v>
      </c>
      <c r="H3964" s="295" t="s">
        <v>1589</v>
      </c>
      <c r="I3964" s="295" t="s">
        <v>1598</v>
      </c>
      <c r="J3964" s="295" t="s">
        <v>181</v>
      </c>
      <c r="K3964" s="295" t="s">
        <v>1603</v>
      </c>
      <c r="L3964" s="286">
        <v>0</v>
      </c>
      <c r="M3964" s="295" t="s">
        <v>16372</v>
      </c>
    </row>
    <row r="3965" spans="1:13" ht="15" customHeight="1" x14ac:dyDescent="0.25">
      <c r="A3965" s="295" t="s">
        <v>12289</v>
      </c>
      <c r="B3965" s="295" t="s">
        <v>12290</v>
      </c>
      <c r="C3965" s="295" t="s">
        <v>12291</v>
      </c>
      <c r="D3965" s="295" t="s">
        <v>12292</v>
      </c>
      <c r="E3965" s="295" t="s">
        <v>12293</v>
      </c>
      <c r="F3965" s="295" t="s">
        <v>12294</v>
      </c>
      <c r="G3965" s="295" t="s">
        <v>168</v>
      </c>
      <c r="H3965" s="295" t="s">
        <v>1632</v>
      </c>
      <c r="I3965" s="295" t="s">
        <v>1598</v>
      </c>
      <c r="J3965" s="295" t="s">
        <v>181</v>
      </c>
      <c r="K3965" s="295" t="s">
        <v>1603</v>
      </c>
      <c r="L3965" s="286">
        <v>7</v>
      </c>
      <c r="M3965" s="295" t="s">
        <v>171</v>
      </c>
    </row>
    <row r="3966" spans="1:13" ht="15" customHeight="1" x14ac:dyDescent="0.25">
      <c r="A3966" s="295" t="s">
        <v>11590</v>
      </c>
      <c r="B3966" s="295" t="s">
        <v>11590</v>
      </c>
      <c r="C3966" s="295" t="s">
        <v>1000</v>
      </c>
      <c r="D3966" s="295" t="s">
        <v>1000</v>
      </c>
      <c r="E3966" s="295" t="s">
        <v>3089</v>
      </c>
      <c r="F3966" s="295" t="s">
        <v>11593</v>
      </c>
      <c r="G3966" s="295" t="s">
        <v>168</v>
      </c>
      <c r="H3966" s="295" t="s">
        <v>1589</v>
      </c>
      <c r="I3966" s="295" t="s">
        <v>1598</v>
      </c>
      <c r="J3966" s="295" t="s">
        <v>181</v>
      </c>
      <c r="K3966" s="295" t="s">
        <v>1603</v>
      </c>
      <c r="L3966" s="286">
        <v>5</v>
      </c>
      <c r="M3966" s="295" t="s">
        <v>171</v>
      </c>
    </row>
    <row r="3967" spans="1:13" ht="15" customHeight="1" x14ac:dyDescent="0.25">
      <c r="A3967" s="295" t="s">
        <v>12295</v>
      </c>
      <c r="B3967" s="295" t="s">
        <v>12295</v>
      </c>
      <c r="C3967" s="295" t="s">
        <v>12296</v>
      </c>
      <c r="D3967" s="295" t="s">
        <v>12296</v>
      </c>
      <c r="E3967" s="295" t="s">
        <v>1880</v>
      </c>
      <c r="F3967" s="295" t="s">
        <v>12294</v>
      </c>
      <c r="G3967" s="295" t="s">
        <v>1676</v>
      </c>
      <c r="H3967" s="295" t="s">
        <v>1589</v>
      </c>
      <c r="I3967" s="295" t="s">
        <v>1598</v>
      </c>
      <c r="J3967" s="295" t="s">
        <v>181</v>
      </c>
      <c r="K3967" s="295" t="s">
        <v>1603</v>
      </c>
      <c r="L3967" s="287">
        <v>7</v>
      </c>
      <c r="M3967" s="295" t="s">
        <v>171</v>
      </c>
    </row>
    <row r="3968" spans="1:13" ht="15" customHeight="1" x14ac:dyDescent="0.25">
      <c r="A3968" s="295" t="s">
        <v>12297</v>
      </c>
      <c r="B3968" s="295" t="s">
        <v>12290</v>
      </c>
      <c r="C3968" s="295" t="s">
        <v>12298</v>
      </c>
      <c r="D3968" s="295" t="s">
        <v>12292</v>
      </c>
      <c r="E3968" s="295" t="s">
        <v>12299</v>
      </c>
      <c r="F3968" s="295" t="s">
        <v>12294</v>
      </c>
      <c r="G3968" s="295" t="s">
        <v>1738</v>
      </c>
      <c r="H3968" s="295" t="s">
        <v>1632</v>
      </c>
      <c r="I3968" s="295" t="s">
        <v>1598</v>
      </c>
      <c r="J3968" s="295" t="s">
        <v>181</v>
      </c>
      <c r="K3968" s="295" t="s">
        <v>1603</v>
      </c>
      <c r="L3968" s="287">
        <v>7</v>
      </c>
      <c r="M3968" s="295" t="s">
        <v>171</v>
      </c>
    </row>
    <row r="3969" spans="1:13" ht="15" customHeight="1" x14ac:dyDescent="0.25">
      <c r="A3969" s="295" t="s">
        <v>12290</v>
      </c>
      <c r="B3969" s="295" t="s">
        <v>12290</v>
      </c>
      <c r="C3969" s="295" t="s">
        <v>12292</v>
      </c>
      <c r="D3969" s="295" t="s">
        <v>12292</v>
      </c>
      <c r="E3969" s="295" t="s">
        <v>12300</v>
      </c>
      <c r="F3969" s="295" t="s">
        <v>12294</v>
      </c>
      <c r="G3969" s="295" t="s">
        <v>1678</v>
      </c>
      <c r="H3969" s="295" t="s">
        <v>1589</v>
      </c>
      <c r="I3969" s="295" t="s">
        <v>1598</v>
      </c>
      <c r="J3969" s="295" t="s">
        <v>181</v>
      </c>
      <c r="K3969" s="295" t="s">
        <v>1603</v>
      </c>
      <c r="L3969" s="286">
        <v>7</v>
      </c>
      <c r="M3969" s="295" t="s">
        <v>171</v>
      </c>
    </row>
    <row r="3970" spans="1:13" ht="15" customHeight="1" x14ac:dyDescent="0.25">
      <c r="A3970" s="295" t="s">
        <v>12301</v>
      </c>
      <c r="B3970" s="295" t="s">
        <v>12301</v>
      </c>
      <c r="C3970" s="295" t="s">
        <v>12302</v>
      </c>
      <c r="D3970" s="295" t="s">
        <v>12302</v>
      </c>
      <c r="E3970" s="295" t="s">
        <v>1880</v>
      </c>
      <c r="F3970" s="295" t="s">
        <v>12294</v>
      </c>
      <c r="G3970" s="295" t="s">
        <v>1678</v>
      </c>
      <c r="H3970" s="295" t="s">
        <v>1589</v>
      </c>
      <c r="I3970" s="295" t="s">
        <v>1598</v>
      </c>
      <c r="J3970" s="295" t="s">
        <v>181</v>
      </c>
      <c r="K3970" s="295" t="s">
        <v>1603</v>
      </c>
      <c r="L3970" s="286">
        <v>5</v>
      </c>
      <c r="M3970" s="295" t="s">
        <v>171</v>
      </c>
    </row>
    <row r="3971" spans="1:13" ht="15" customHeight="1" x14ac:dyDescent="0.25">
      <c r="A3971" s="295" t="s">
        <v>11595</v>
      </c>
      <c r="B3971" s="295" t="s">
        <v>11595</v>
      </c>
      <c r="C3971" s="295" t="s">
        <v>11597</v>
      </c>
      <c r="D3971" s="295" t="s">
        <v>11597</v>
      </c>
      <c r="E3971" s="295" t="s">
        <v>12303</v>
      </c>
      <c r="F3971" s="295" t="s">
        <v>12304</v>
      </c>
      <c r="G3971" s="295" t="s">
        <v>168</v>
      </c>
      <c r="H3971" s="295" t="s">
        <v>1589</v>
      </c>
      <c r="I3971" s="295" t="s">
        <v>1598</v>
      </c>
      <c r="J3971" s="295" t="s">
        <v>181</v>
      </c>
      <c r="K3971" s="295" t="s">
        <v>1603</v>
      </c>
      <c r="L3971" s="286">
        <v>8</v>
      </c>
      <c r="M3971" s="295" t="s">
        <v>171</v>
      </c>
    </row>
    <row r="3972" spans="1:13" ht="15" customHeight="1" x14ac:dyDescent="0.25">
      <c r="A3972" s="295" t="s">
        <v>7620</v>
      </c>
      <c r="B3972" s="295" t="s">
        <v>7620</v>
      </c>
      <c r="C3972" s="295" t="s">
        <v>7622</v>
      </c>
      <c r="D3972" s="295" t="s">
        <v>7622</v>
      </c>
      <c r="E3972" s="295" t="s">
        <v>12305</v>
      </c>
      <c r="F3972" s="295" t="s">
        <v>7624</v>
      </c>
      <c r="G3972" s="295" t="s">
        <v>168</v>
      </c>
      <c r="H3972" s="295" t="s">
        <v>1589</v>
      </c>
      <c r="I3972" s="295" t="s">
        <v>1598</v>
      </c>
      <c r="J3972" s="295" t="s">
        <v>181</v>
      </c>
      <c r="K3972" s="295" t="s">
        <v>1603</v>
      </c>
      <c r="L3972" s="286">
        <v>0</v>
      </c>
      <c r="M3972" s="295" t="s">
        <v>16372</v>
      </c>
    </row>
    <row r="3973" spans="1:13" ht="15" customHeight="1" x14ac:dyDescent="0.25">
      <c r="A3973" s="295" t="s">
        <v>11601</v>
      </c>
      <c r="B3973" s="295" t="s">
        <v>11601</v>
      </c>
      <c r="C3973" s="295" t="s">
        <v>11603</v>
      </c>
      <c r="D3973" s="295" t="s">
        <v>11603</v>
      </c>
      <c r="E3973" s="295" t="s">
        <v>1606</v>
      </c>
      <c r="F3973" s="295" t="s">
        <v>12307</v>
      </c>
      <c r="G3973" s="295" t="s">
        <v>168</v>
      </c>
      <c r="H3973" s="295" t="s">
        <v>1589</v>
      </c>
      <c r="I3973" s="295" t="s">
        <v>1598</v>
      </c>
      <c r="J3973" s="295" t="s">
        <v>181</v>
      </c>
      <c r="K3973" s="295" t="s">
        <v>1603</v>
      </c>
      <c r="L3973" s="286">
        <v>3</v>
      </c>
      <c r="M3973" s="295" t="s">
        <v>171</v>
      </c>
    </row>
    <row r="3974" spans="1:13" ht="15" customHeight="1" x14ac:dyDescent="0.25">
      <c r="A3974" s="295" t="s">
        <v>12308</v>
      </c>
      <c r="B3974" s="295" t="s">
        <v>12308</v>
      </c>
      <c r="C3974" s="295" t="s">
        <v>12309</v>
      </c>
      <c r="D3974" s="295" t="s">
        <v>12309</v>
      </c>
      <c r="E3974" s="295" t="s">
        <v>1606</v>
      </c>
      <c r="F3974" s="295" t="s">
        <v>12310</v>
      </c>
      <c r="G3974" s="295" t="s">
        <v>1676</v>
      </c>
      <c r="H3974" s="295" t="s">
        <v>1589</v>
      </c>
      <c r="I3974" s="295" t="s">
        <v>1598</v>
      </c>
      <c r="J3974" s="295" t="s">
        <v>181</v>
      </c>
      <c r="K3974" s="295" t="s">
        <v>1755</v>
      </c>
      <c r="L3974" s="286">
        <v>2</v>
      </c>
      <c r="M3974" s="295" t="s">
        <v>171</v>
      </c>
    </row>
    <row r="3975" spans="1:13" ht="15" customHeight="1" x14ac:dyDescent="0.25">
      <c r="A3975" s="295" t="s">
        <v>7608</v>
      </c>
      <c r="B3975" s="295" t="s">
        <v>7608</v>
      </c>
      <c r="C3975" s="295" t="s">
        <v>7610</v>
      </c>
      <c r="D3975" s="295" t="s">
        <v>7610</v>
      </c>
      <c r="E3975" s="295" t="s">
        <v>12311</v>
      </c>
      <c r="F3975" s="295" t="s">
        <v>7612</v>
      </c>
      <c r="G3975" s="295" t="s">
        <v>1678</v>
      </c>
      <c r="H3975" s="295" t="s">
        <v>1589</v>
      </c>
      <c r="I3975" s="295" t="s">
        <v>1598</v>
      </c>
      <c r="J3975" s="295" t="s">
        <v>181</v>
      </c>
      <c r="K3975" s="295" t="s">
        <v>1755</v>
      </c>
      <c r="L3975" s="287">
        <v>2</v>
      </c>
      <c r="M3975" s="295" t="s">
        <v>171</v>
      </c>
    </row>
    <row r="3976" spans="1:13" ht="15" customHeight="1" x14ac:dyDescent="0.25">
      <c r="A3976" s="295" t="s">
        <v>7626</v>
      </c>
      <c r="B3976" s="295" t="s">
        <v>7626</v>
      </c>
      <c r="C3976" s="295" t="s">
        <v>7628</v>
      </c>
      <c r="D3976" s="295" t="s">
        <v>7628</v>
      </c>
      <c r="E3976" s="295" t="s">
        <v>1606</v>
      </c>
      <c r="F3976" s="295" t="s">
        <v>7612</v>
      </c>
      <c r="G3976" s="295" t="s">
        <v>1678</v>
      </c>
      <c r="H3976" s="295" t="s">
        <v>1589</v>
      </c>
      <c r="I3976" s="295" t="s">
        <v>1598</v>
      </c>
      <c r="J3976" s="295" t="s">
        <v>181</v>
      </c>
      <c r="K3976" s="295" t="s">
        <v>1755</v>
      </c>
      <c r="L3976" s="287">
        <v>2</v>
      </c>
      <c r="M3976" s="295" t="s">
        <v>171</v>
      </c>
    </row>
    <row r="3977" spans="1:13" ht="15" customHeight="1" x14ac:dyDescent="0.25">
      <c r="A3977" s="295" t="s">
        <v>11607</v>
      </c>
      <c r="B3977" s="295" t="s">
        <v>11607</v>
      </c>
      <c r="C3977" s="295" t="s">
        <v>11609</v>
      </c>
      <c r="D3977" s="295" t="s">
        <v>11609</v>
      </c>
      <c r="E3977" s="295" t="s">
        <v>12312</v>
      </c>
      <c r="F3977" s="295" t="s">
        <v>11611</v>
      </c>
      <c r="G3977" s="295" t="s">
        <v>168</v>
      </c>
      <c r="H3977" s="295" t="s">
        <v>1589</v>
      </c>
      <c r="I3977" s="295" t="s">
        <v>1598</v>
      </c>
      <c r="J3977" s="295" t="s">
        <v>181</v>
      </c>
      <c r="K3977" s="295" t="s">
        <v>1603</v>
      </c>
      <c r="L3977" s="287">
        <v>8</v>
      </c>
      <c r="M3977" s="295" t="s">
        <v>171</v>
      </c>
    </row>
    <row r="3978" spans="1:13" ht="15" customHeight="1" x14ac:dyDescent="0.25">
      <c r="A3978" s="295" t="s">
        <v>12313</v>
      </c>
      <c r="B3978" s="295" t="s">
        <v>11607</v>
      </c>
      <c r="C3978" s="295" t="s">
        <v>12314</v>
      </c>
      <c r="D3978" s="295" t="s">
        <v>11609</v>
      </c>
      <c r="E3978" s="295" t="s">
        <v>12312</v>
      </c>
      <c r="F3978" s="295" t="s">
        <v>11611</v>
      </c>
      <c r="G3978" s="295" t="s">
        <v>1678</v>
      </c>
      <c r="H3978" s="295" t="s">
        <v>1632</v>
      </c>
      <c r="I3978" s="295" t="s">
        <v>1598</v>
      </c>
      <c r="J3978" s="295" t="s">
        <v>181</v>
      </c>
      <c r="K3978" s="295" t="s">
        <v>1603</v>
      </c>
      <c r="L3978" s="286">
        <v>8</v>
      </c>
      <c r="M3978" s="295" t="s">
        <v>171</v>
      </c>
    </row>
    <row r="3979" spans="1:13" ht="15" customHeight="1" x14ac:dyDescent="0.25">
      <c r="A3979" s="295" t="s">
        <v>11615</v>
      </c>
      <c r="B3979" s="295" t="s">
        <v>11615</v>
      </c>
      <c r="C3979" s="295" t="s">
        <v>11617</v>
      </c>
      <c r="D3979" s="295" t="s">
        <v>11617</v>
      </c>
      <c r="E3979" s="295" t="s">
        <v>1606</v>
      </c>
      <c r="F3979" s="295" t="s">
        <v>12315</v>
      </c>
      <c r="G3979" s="295" t="s">
        <v>1594</v>
      </c>
      <c r="H3979" s="295" t="s">
        <v>1589</v>
      </c>
      <c r="I3979" s="295" t="s">
        <v>1598</v>
      </c>
      <c r="J3979" s="295" t="s">
        <v>181</v>
      </c>
      <c r="L3979" s="286">
        <v>1</v>
      </c>
      <c r="M3979" s="295" t="s">
        <v>171</v>
      </c>
    </row>
    <row r="3980" spans="1:13" ht="15" customHeight="1" x14ac:dyDescent="0.25">
      <c r="A3980" s="295" t="s">
        <v>11619</v>
      </c>
      <c r="B3980" s="295" t="s">
        <v>11619</v>
      </c>
      <c r="C3980" s="295" t="s">
        <v>11621</v>
      </c>
      <c r="D3980" s="295" t="s">
        <v>11621</v>
      </c>
      <c r="E3980" s="295" t="s">
        <v>1606</v>
      </c>
      <c r="F3980" s="295" t="s">
        <v>12315</v>
      </c>
      <c r="G3980" s="295" t="s">
        <v>1594</v>
      </c>
      <c r="H3980" s="295" t="s">
        <v>1589</v>
      </c>
      <c r="I3980" s="295" t="s">
        <v>1598</v>
      </c>
      <c r="J3980" s="295" t="s">
        <v>181</v>
      </c>
      <c r="L3980" s="286">
        <v>3</v>
      </c>
      <c r="M3980" s="295" t="s">
        <v>171</v>
      </c>
    </row>
    <row r="3981" spans="1:13" ht="15" customHeight="1" x14ac:dyDescent="0.25">
      <c r="A3981" s="295" t="s">
        <v>12316</v>
      </c>
      <c r="B3981" s="295" t="s">
        <v>12316</v>
      </c>
      <c r="C3981" s="295" t="s">
        <v>12317</v>
      </c>
      <c r="D3981" s="295" t="s">
        <v>12317</v>
      </c>
      <c r="E3981" s="295" t="s">
        <v>1880</v>
      </c>
      <c r="F3981" s="295" t="s">
        <v>12318</v>
      </c>
      <c r="G3981" s="295" t="s">
        <v>168</v>
      </c>
      <c r="H3981" s="295" t="s">
        <v>1589</v>
      </c>
      <c r="I3981" s="295" t="s">
        <v>1598</v>
      </c>
      <c r="J3981" s="295" t="s">
        <v>181</v>
      </c>
      <c r="K3981" s="295" t="s">
        <v>1603</v>
      </c>
      <c r="L3981" s="286">
        <v>7</v>
      </c>
      <c r="M3981" s="295" t="s">
        <v>171</v>
      </c>
    </row>
    <row r="3982" spans="1:13" ht="15" customHeight="1" x14ac:dyDescent="0.25">
      <c r="A3982" s="295" t="s">
        <v>11623</v>
      </c>
      <c r="B3982" s="295" t="s">
        <v>11623</v>
      </c>
      <c r="C3982" s="295" t="s">
        <v>317</v>
      </c>
      <c r="D3982" s="295" t="s">
        <v>317</v>
      </c>
      <c r="E3982" s="295" t="s">
        <v>1606</v>
      </c>
      <c r="F3982" s="295" t="s">
        <v>12319</v>
      </c>
      <c r="G3982" s="295" t="s">
        <v>168</v>
      </c>
      <c r="H3982" s="295" t="s">
        <v>1589</v>
      </c>
      <c r="I3982" s="295" t="s">
        <v>1598</v>
      </c>
      <c r="J3982" s="295" t="s">
        <v>181</v>
      </c>
      <c r="K3982" s="295" t="s">
        <v>1603</v>
      </c>
      <c r="L3982" s="286">
        <v>4</v>
      </c>
      <c r="M3982" s="295" t="s">
        <v>171</v>
      </c>
    </row>
    <row r="3983" spans="1:13" ht="15" customHeight="1" x14ac:dyDescent="0.25">
      <c r="A3983" s="295" t="s">
        <v>7630</v>
      </c>
      <c r="B3983" s="295" t="s">
        <v>7630</v>
      </c>
      <c r="C3983" s="295" t="s">
        <v>1499</v>
      </c>
      <c r="D3983" s="295" t="s">
        <v>1499</v>
      </c>
      <c r="E3983" s="295" t="s">
        <v>12320</v>
      </c>
      <c r="F3983" s="295" t="s">
        <v>7633</v>
      </c>
      <c r="G3983" s="295" t="s">
        <v>1702</v>
      </c>
      <c r="H3983" s="295" t="s">
        <v>1589</v>
      </c>
      <c r="I3983" s="295" t="s">
        <v>1598</v>
      </c>
      <c r="J3983" s="295" t="s">
        <v>181</v>
      </c>
      <c r="K3983" s="295" t="s">
        <v>1603</v>
      </c>
      <c r="L3983" s="286">
        <v>0</v>
      </c>
      <c r="M3983" s="295" t="s">
        <v>16372</v>
      </c>
    </row>
    <row r="3984" spans="1:13" ht="15" customHeight="1" x14ac:dyDescent="0.25">
      <c r="A3984" s="295" t="s">
        <v>12322</v>
      </c>
      <c r="B3984" s="295" t="s">
        <v>12323</v>
      </c>
      <c r="C3984" s="295" t="s">
        <v>12324</v>
      </c>
      <c r="D3984" s="295" t="s">
        <v>12325</v>
      </c>
      <c r="E3984" s="295" t="s">
        <v>1606</v>
      </c>
      <c r="F3984" s="295" t="s">
        <v>12326</v>
      </c>
      <c r="G3984" s="295" t="s">
        <v>1594</v>
      </c>
      <c r="H3984" s="295" t="s">
        <v>1632</v>
      </c>
      <c r="I3984" s="295" t="s">
        <v>1598</v>
      </c>
      <c r="J3984" s="295" t="s">
        <v>177</v>
      </c>
      <c r="L3984" s="286">
        <v>8</v>
      </c>
      <c r="M3984" s="295" t="s">
        <v>171</v>
      </c>
    </row>
    <row r="3985" spans="1:13" ht="15" customHeight="1" x14ac:dyDescent="0.25">
      <c r="A3985" s="295" t="s">
        <v>12327</v>
      </c>
      <c r="B3985" s="295" t="s">
        <v>12328</v>
      </c>
      <c r="C3985" s="295" t="s">
        <v>12329</v>
      </c>
      <c r="D3985" s="295" t="s">
        <v>12330</v>
      </c>
      <c r="E3985" s="295" t="s">
        <v>5795</v>
      </c>
      <c r="F3985" s="295" t="s">
        <v>12331</v>
      </c>
      <c r="G3985" s="295" t="s">
        <v>168</v>
      </c>
      <c r="H3985" s="295" t="s">
        <v>1632</v>
      </c>
      <c r="I3985" s="295" t="s">
        <v>1598</v>
      </c>
      <c r="J3985" s="295" t="s">
        <v>177</v>
      </c>
      <c r="K3985" s="295" t="s">
        <v>1603</v>
      </c>
      <c r="L3985" s="286">
        <v>8</v>
      </c>
      <c r="M3985" s="295" t="s">
        <v>171</v>
      </c>
    </row>
    <row r="3986" spans="1:13" ht="15" customHeight="1" x14ac:dyDescent="0.25">
      <c r="A3986" s="295" t="s">
        <v>12333</v>
      </c>
      <c r="B3986" s="295" t="s">
        <v>12333</v>
      </c>
      <c r="C3986" s="295" t="s">
        <v>12334</v>
      </c>
      <c r="D3986" s="295" t="s">
        <v>12334</v>
      </c>
      <c r="E3986" s="295" t="s">
        <v>12335</v>
      </c>
      <c r="F3986" s="295" t="s">
        <v>12336</v>
      </c>
      <c r="G3986" s="295" t="s">
        <v>168</v>
      </c>
      <c r="H3986" s="295" t="s">
        <v>1589</v>
      </c>
      <c r="I3986" s="295" t="s">
        <v>1746</v>
      </c>
      <c r="J3986" s="295" t="s">
        <v>1050</v>
      </c>
      <c r="K3986" s="295" t="s">
        <v>1603</v>
      </c>
      <c r="L3986" s="286">
        <v>8</v>
      </c>
      <c r="M3986" s="295" t="s">
        <v>171</v>
      </c>
    </row>
    <row r="3987" spans="1:13" ht="15" customHeight="1" x14ac:dyDescent="0.25">
      <c r="A3987" s="295" t="s">
        <v>12337</v>
      </c>
      <c r="B3987" s="295" t="s">
        <v>12337</v>
      </c>
      <c r="C3987" s="295" t="s">
        <v>1062</v>
      </c>
      <c r="D3987" s="295" t="s">
        <v>1062</v>
      </c>
      <c r="E3987" s="295" t="s">
        <v>1606</v>
      </c>
      <c r="F3987" s="295" t="s">
        <v>12338</v>
      </c>
      <c r="G3987" s="295" t="s">
        <v>1594</v>
      </c>
      <c r="H3987" s="295" t="s">
        <v>1589</v>
      </c>
      <c r="I3987" s="295" t="s">
        <v>1746</v>
      </c>
      <c r="J3987" s="295" t="s">
        <v>1050</v>
      </c>
      <c r="L3987" s="286">
        <v>8</v>
      </c>
      <c r="M3987" s="295" t="s">
        <v>171</v>
      </c>
    </row>
    <row r="3988" spans="1:13" ht="15" customHeight="1" x14ac:dyDescent="0.25">
      <c r="A3988" s="295" t="s">
        <v>12339</v>
      </c>
      <c r="B3988" s="295" t="s">
        <v>12339</v>
      </c>
      <c r="C3988" s="295" t="s">
        <v>12340</v>
      </c>
      <c r="D3988" s="295" t="s">
        <v>12340</v>
      </c>
      <c r="E3988" s="295" t="s">
        <v>1606</v>
      </c>
      <c r="F3988" s="295" t="s">
        <v>12341</v>
      </c>
      <c r="G3988" s="295" t="s">
        <v>168</v>
      </c>
      <c r="H3988" s="295" t="s">
        <v>1589</v>
      </c>
      <c r="I3988" s="295" t="s">
        <v>1746</v>
      </c>
      <c r="J3988" s="295" t="s">
        <v>1050</v>
      </c>
      <c r="K3988" s="295" t="s">
        <v>1603</v>
      </c>
      <c r="L3988" s="286">
        <v>8</v>
      </c>
      <c r="M3988" s="295" t="s">
        <v>171</v>
      </c>
    </row>
    <row r="3989" spans="1:13" ht="15" customHeight="1" x14ac:dyDescent="0.25">
      <c r="A3989" s="295" t="s">
        <v>1054</v>
      </c>
      <c r="B3989" s="295" t="s">
        <v>1054</v>
      </c>
      <c r="C3989" s="295" t="s">
        <v>1055</v>
      </c>
      <c r="D3989" s="295" t="s">
        <v>1055</v>
      </c>
      <c r="E3989" s="295" t="s">
        <v>8875</v>
      </c>
      <c r="F3989" s="295" t="s">
        <v>12342</v>
      </c>
      <c r="G3989" s="295" t="s">
        <v>168</v>
      </c>
      <c r="H3989" s="295" t="s">
        <v>1589</v>
      </c>
      <c r="I3989" s="295" t="s">
        <v>1714</v>
      </c>
      <c r="J3989" s="295" t="s">
        <v>174</v>
      </c>
      <c r="K3989" s="295" t="s">
        <v>1892</v>
      </c>
      <c r="L3989" s="286">
        <v>0</v>
      </c>
      <c r="M3989" s="295" t="s">
        <v>16372</v>
      </c>
    </row>
    <row r="3990" spans="1:13" ht="15" customHeight="1" x14ac:dyDescent="0.25">
      <c r="A3990" s="295" t="s">
        <v>12343</v>
      </c>
      <c r="B3990" s="295" t="s">
        <v>12343</v>
      </c>
      <c r="C3990" s="295" t="s">
        <v>12344</v>
      </c>
      <c r="D3990" s="295" t="s">
        <v>12344</v>
      </c>
      <c r="E3990" s="295" t="s">
        <v>1927</v>
      </c>
      <c r="F3990" s="295" t="s">
        <v>12345</v>
      </c>
      <c r="G3990" s="295" t="s">
        <v>1594</v>
      </c>
      <c r="H3990" s="295" t="s">
        <v>1589</v>
      </c>
      <c r="I3990" s="295" t="s">
        <v>1714</v>
      </c>
      <c r="J3990" s="295" t="s">
        <v>174</v>
      </c>
      <c r="L3990" s="286">
        <v>0</v>
      </c>
      <c r="M3990" s="295" t="s">
        <v>16372</v>
      </c>
    </row>
    <row r="3991" spans="1:13" ht="15" customHeight="1" x14ac:dyDescent="0.25">
      <c r="A3991" s="295" t="s">
        <v>12346</v>
      </c>
      <c r="B3991" s="295" t="s">
        <v>12346</v>
      </c>
      <c r="C3991" s="295" t="s">
        <v>12347</v>
      </c>
      <c r="D3991" s="295" t="s">
        <v>12347</v>
      </c>
      <c r="E3991" s="295" t="s">
        <v>1606</v>
      </c>
      <c r="F3991" s="295" t="s">
        <v>12348</v>
      </c>
      <c r="G3991" s="295" t="s">
        <v>168</v>
      </c>
      <c r="H3991" s="295" t="s">
        <v>1589</v>
      </c>
      <c r="I3991" s="295" t="s">
        <v>1598</v>
      </c>
      <c r="J3991" s="295" t="s">
        <v>3723</v>
      </c>
      <c r="K3991" s="295" t="s">
        <v>1603</v>
      </c>
      <c r="L3991" s="286">
        <v>2</v>
      </c>
      <c r="M3991" s="295" t="s">
        <v>171</v>
      </c>
    </row>
    <row r="3992" spans="1:13" ht="15" customHeight="1" x14ac:dyDescent="0.25">
      <c r="A3992" s="295" t="s">
        <v>12349</v>
      </c>
      <c r="B3992" s="295" t="s">
        <v>12349</v>
      </c>
      <c r="C3992" s="295" t="s">
        <v>12350</v>
      </c>
      <c r="D3992" s="295" t="s">
        <v>12350</v>
      </c>
      <c r="E3992" s="295" t="s">
        <v>1606</v>
      </c>
      <c r="F3992" s="295" t="s">
        <v>12348</v>
      </c>
      <c r="G3992" s="295" t="s">
        <v>1594</v>
      </c>
      <c r="H3992" s="295" t="s">
        <v>1589</v>
      </c>
      <c r="I3992" s="295" t="s">
        <v>1598</v>
      </c>
      <c r="J3992" s="295" t="s">
        <v>3723</v>
      </c>
      <c r="L3992" s="286">
        <v>2</v>
      </c>
      <c r="M3992" s="295" t="s">
        <v>171</v>
      </c>
    </row>
    <row r="3993" spans="1:13" ht="15" customHeight="1" x14ac:dyDescent="0.25">
      <c r="A3993" s="295" t="s">
        <v>12351</v>
      </c>
      <c r="B3993" s="295" t="s">
        <v>12351</v>
      </c>
      <c r="C3993" s="295" t="s">
        <v>12352</v>
      </c>
      <c r="D3993" s="295" t="s">
        <v>12352</v>
      </c>
      <c r="E3993" s="295" t="s">
        <v>12353</v>
      </c>
      <c r="F3993" s="295" t="s">
        <v>12354</v>
      </c>
      <c r="G3993" s="295" t="s">
        <v>168</v>
      </c>
      <c r="H3993" s="295" t="s">
        <v>1589</v>
      </c>
      <c r="I3993" s="295" t="s">
        <v>1746</v>
      </c>
      <c r="J3993" s="295" t="s">
        <v>581</v>
      </c>
      <c r="K3993" s="295" t="s">
        <v>1603</v>
      </c>
      <c r="L3993" s="286">
        <v>5</v>
      </c>
      <c r="M3993" s="295" t="s">
        <v>171</v>
      </c>
    </row>
    <row r="3994" spans="1:13" ht="15" customHeight="1" x14ac:dyDescent="0.25">
      <c r="A3994" s="295" t="s">
        <v>12355</v>
      </c>
      <c r="B3994" s="295" t="s">
        <v>12355</v>
      </c>
      <c r="C3994" s="295" t="s">
        <v>1063</v>
      </c>
      <c r="D3994" s="295" t="s">
        <v>1063</v>
      </c>
      <c r="E3994" s="295" t="s">
        <v>1906</v>
      </c>
      <c r="F3994" s="295" t="s">
        <v>12356</v>
      </c>
      <c r="G3994" s="295" t="s">
        <v>1594</v>
      </c>
      <c r="H3994" s="295" t="s">
        <v>1589</v>
      </c>
      <c r="I3994" s="295" t="s">
        <v>1746</v>
      </c>
      <c r="J3994" s="295" t="s">
        <v>581</v>
      </c>
      <c r="L3994" s="286">
        <v>5</v>
      </c>
      <c r="M3994" s="295" t="s">
        <v>171</v>
      </c>
    </row>
    <row r="3995" spans="1:13" ht="15" customHeight="1" x14ac:dyDescent="0.25">
      <c r="A3995" s="295" t="s">
        <v>16929</v>
      </c>
      <c r="B3995" s="295" t="s">
        <v>16929</v>
      </c>
      <c r="C3995" s="295" t="s">
        <v>17494</v>
      </c>
      <c r="D3995" s="295" t="s">
        <v>17494</v>
      </c>
      <c r="E3995" s="295" t="s">
        <v>17857</v>
      </c>
      <c r="G3995" s="295" t="s">
        <v>168</v>
      </c>
      <c r="H3995" s="295" t="s">
        <v>1589</v>
      </c>
      <c r="I3995" s="295" t="s">
        <v>14673</v>
      </c>
      <c r="J3995" s="295" t="s">
        <v>17934</v>
      </c>
      <c r="K3995" s="295" t="s">
        <v>14674</v>
      </c>
      <c r="L3995" s="287">
        <v>7</v>
      </c>
      <c r="M3995" s="295" t="s">
        <v>171</v>
      </c>
    </row>
    <row r="3996" spans="1:13" ht="15" customHeight="1" x14ac:dyDescent="0.25">
      <c r="A3996" s="295" t="s">
        <v>16930</v>
      </c>
      <c r="B3996" s="295" t="s">
        <v>16930</v>
      </c>
      <c r="C3996" s="295" t="s">
        <v>17495</v>
      </c>
      <c r="D3996" s="295" t="s">
        <v>17495</v>
      </c>
      <c r="E3996" s="295" t="s">
        <v>17858</v>
      </c>
      <c r="G3996" s="295" t="s">
        <v>168</v>
      </c>
      <c r="H3996" s="295" t="s">
        <v>1589</v>
      </c>
      <c r="I3996" s="295" t="s">
        <v>14673</v>
      </c>
      <c r="J3996" s="295" t="s">
        <v>17934</v>
      </c>
      <c r="K3996" s="295" t="s">
        <v>14674</v>
      </c>
      <c r="L3996" s="287">
        <v>5</v>
      </c>
      <c r="M3996" s="295" t="s">
        <v>171</v>
      </c>
    </row>
    <row r="3997" spans="1:13" ht="15" customHeight="1" x14ac:dyDescent="0.25">
      <c r="A3997" s="295" t="s">
        <v>16931</v>
      </c>
      <c r="B3997" s="295" t="s">
        <v>16931</v>
      </c>
      <c r="C3997" s="295" t="s">
        <v>17496</v>
      </c>
      <c r="D3997" s="295" t="s">
        <v>17496</v>
      </c>
      <c r="E3997" s="295" t="s">
        <v>17859</v>
      </c>
      <c r="G3997" s="295" t="s">
        <v>168</v>
      </c>
      <c r="H3997" s="295" t="s">
        <v>1589</v>
      </c>
      <c r="I3997" s="295" t="s">
        <v>14673</v>
      </c>
      <c r="J3997" s="295" t="s">
        <v>17934</v>
      </c>
      <c r="K3997" s="295" t="s">
        <v>14674</v>
      </c>
      <c r="L3997" s="287">
        <v>6</v>
      </c>
      <c r="M3997" s="295" t="s">
        <v>171</v>
      </c>
    </row>
    <row r="3998" spans="1:13" ht="15" customHeight="1" x14ac:dyDescent="0.25">
      <c r="A3998" s="295" t="s">
        <v>16928</v>
      </c>
      <c r="B3998" s="295" t="s">
        <v>16928</v>
      </c>
      <c r="C3998" s="295" t="s">
        <v>17493</v>
      </c>
      <c r="D3998" s="295" t="s">
        <v>17493</v>
      </c>
      <c r="G3998" s="295" t="s">
        <v>1594</v>
      </c>
      <c r="H3998" s="295" t="s">
        <v>1589</v>
      </c>
      <c r="I3998" s="295" t="s">
        <v>14673</v>
      </c>
      <c r="J3998" s="295" t="s">
        <v>17934</v>
      </c>
      <c r="K3998" s="295" t="s">
        <v>14674</v>
      </c>
      <c r="L3998" s="287">
        <v>5</v>
      </c>
      <c r="M3998" s="295" t="s">
        <v>171</v>
      </c>
    </row>
    <row r="3999" spans="1:13" ht="15" customHeight="1" x14ac:dyDescent="0.25">
      <c r="A3999" s="295" t="s">
        <v>16933</v>
      </c>
      <c r="B3999" s="295" t="s">
        <v>16933</v>
      </c>
      <c r="C3999" s="295" t="s">
        <v>17498</v>
      </c>
      <c r="D3999" s="295" t="s">
        <v>17498</v>
      </c>
      <c r="E3999" s="295" t="s">
        <v>17658</v>
      </c>
      <c r="G3999" s="295" t="s">
        <v>168</v>
      </c>
      <c r="H3999" s="295" t="s">
        <v>1589</v>
      </c>
      <c r="I3999" s="295" t="s">
        <v>14673</v>
      </c>
      <c r="J3999" s="295" t="s">
        <v>17934</v>
      </c>
      <c r="K3999" s="295" t="s">
        <v>14674</v>
      </c>
      <c r="L3999" s="287">
        <v>3</v>
      </c>
      <c r="M3999" s="295" t="s">
        <v>171</v>
      </c>
    </row>
    <row r="4000" spans="1:13" ht="15" customHeight="1" x14ac:dyDescent="0.25">
      <c r="A4000" s="295" t="s">
        <v>16934</v>
      </c>
      <c r="B4000" s="295" t="s">
        <v>16934</v>
      </c>
      <c r="C4000" s="295" t="s">
        <v>17499</v>
      </c>
      <c r="D4000" s="295" t="s">
        <v>17499</v>
      </c>
      <c r="E4000" s="295" t="s">
        <v>17860</v>
      </c>
      <c r="G4000" s="295" t="s">
        <v>1678</v>
      </c>
      <c r="H4000" s="295" t="s">
        <v>1589</v>
      </c>
      <c r="I4000" s="295" t="s">
        <v>14673</v>
      </c>
      <c r="J4000" s="295" t="s">
        <v>17934</v>
      </c>
      <c r="K4000" s="295" t="s">
        <v>14674</v>
      </c>
      <c r="L4000" s="287" t="s">
        <v>17977</v>
      </c>
      <c r="M4000" s="295" t="s">
        <v>171</v>
      </c>
    </row>
    <row r="4001" spans="1:13" ht="15" customHeight="1" x14ac:dyDescent="0.25">
      <c r="A4001" s="295" t="s">
        <v>16935</v>
      </c>
      <c r="B4001" s="295" t="s">
        <v>16929</v>
      </c>
      <c r="C4001" s="295" t="s">
        <v>17500</v>
      </c>
      <c r="D4001" s="295" t="s">
        <v>17494</v>
      </c>
      <c r="E4001" s="295" t="s">
        <v>17658</v>
      </c>
      <c r="G4001" s="295" t="s">
        <v>168</v>
      </c>
      <c r="H4001" s="295" t="s">
        <v>1632</v>
      </c>
      <c r="I4001" s="295" t="s">
        <v>14673</v>
      </c>
      <c r="J4001" s="295" t="s">
        <v>17934</v>
      </c>
      <c r="K4001" s="295" t="s">
        <v>14674</v>
      </c>
      <c r="L4001" s="287">
        <v>7</v>
      </c>
      <c r="M4001" s="295" t="s">
        <v>171</v>
      </c>
    </row>
    <row r="4002" spans="1:13" ht="15" customHeight="1" x14ac:dyDescent="0.25">
      <c r="A4002" s="295" t="s">
        <v>16936</v>
      </c>
      <c r="B4002" s="295" t="s">
        <v>16936</v>
      </c>
      <c r="C4002" s="295" t="s">
        <v>17501</v>
      </c>
      <c r="D4002" s="295" t="s">
        <v>17501</v>
      </c>
      <c r="E4002" s="295" t="s">
        <v>17658</v>
      </c>
      <c r="G4002" s="295" t="s">
        <v>168</v>
      </c>
      <c r="H4002" s="295" t="s">
        <v>1589</v>
      </c>
      <c r="I4002" s="295" t="s">
        <v>14673</v>
      </c>
      <c r="J4002" s="295" t="s">
        <v>17934</v>
      </c>
      <c r="K4002" s="295" t="s">
        <v>14674</v>
      </c>
      <c r="L4002" s="287">
        <v>4</v>
      </c>
      <c r="M4002" s="295" t="s">
        <v>171</v>
      </c>
    </row>
    <row r="4003" spans="1:13" ht="15" customHeight="1" x14ac:dyDescent="0.25">
      <c r="A4003" s="295" t="s">
        <v>16937</v>
      </c>
      <c r="B4003" s="295" t="s">
        <v>16937</v>
      </c>
      <c r="C4003" s="295" t="s">
        <v>17502</v>
      </c>
      <c r="D4003" s="295" t="s">
        <v>17502</v>
      </c>
      <c r="E4003" s="295" t="s">
        <v>17658</v>
      </c>
      <c r="G4003" s="295" t="s">
        <v>168</v>
      </c>
      <c r="H4003" s="295" t="s">
        <v>1589</v>
      </c>
      <c r="I4003" s="295" t="s">
        <v>14673</v>
      </c>
      <c r="J4003" s="295" t="s">
        <v>17934</v>
      </c>
      <c r="K4003" s="295" t="s">
        <v>14674</v>
      </c>
      <c r="L4003" s="287">
        <v>5</v>
      </c>
      <c r="M4003" s="295" t="s">
        <v>171</v>
      </c>
    </row>
    <row r="4004" spans="1:13" ht="15" customHeight="1" x14ac:dyDescent="0.25">
      <c r="A4004" s="295" t="s">
        <v>16932</v>
      </c>
      <c r="B4004" s="295" t="s">
        <v>16932</v>
      </c>
      <c r="C4004" s="295" t="s">
        <v>17497</v>
      </c>
      <c r="D4004" s="295" t="s">
        <v>17497</v>
      </c>
      <c r="G4004" s="295" t="s">
        <v>1594</v>
      </c>
      <c r="H4004" s="295" t="s">
        <v>1589</v>
      </c>
      <c r="I4004" s="295" t="s">
        <v>14673</v>
      </c>
      <c r="J4004" s="295" t="s">
        <v>17934</v>
      </c>
      <c r="K4004" s="295" t="s">
        <v>14674</v>
      </c>
      <c r="L4004" s="287">
        <v>4</v>
      </c>
      <c r="M4004" s="295" t="s">
        <v>171</v>
      </c>
    </row>
    <row r="4005" spans="1:13" ht="15" customHeight="1" x14ac:dyDescent="0.25">
      <c r="A4005" s="295" t="s">
        <v>16938</v>
      </c>
      <c r="B4005" s="295" t="s">
        <v>16938</v>
      </c>
      <c r="C4005" s="295" t="s">
        <v>17503</v>
      </c>
      <c r="D4005" s="295" t="s">
        <v>17503</v>
      </c>
      <c r="E4005" s="295" t="s">
        <v>14737</v>
      </c>
      <c r="G4005" s="295" t="s">
        <v>168</v>
      </c>
      <c r="H4005" s="295" t="s">
        <v>1589</v>
      </c>
      <c r="I4005" s="295" t="s">
        <v>14673</v>
      </c>
      <c r="J4005" s="295" t="s">
        <v>17934</v>
      </c>
      <c r="K4005" s="295" t="s">
        <v>14674</v>
      </c>
      <c r="L4005" s="287">
        <v>7</v>
      </c>
      <c r="M4005" s="295" t="s">
        <v>171</v>
      </c>
    </row>
    <row r="4006" spans="1:13" ht="15" customHeight="1" x14ac:dyDescent="0.25">
      <c r="A4006" s="295" t="s">
        <v>12357</v>
      </c>
      <c r="B4006" s="295" t="s">
        <v>12357</v>
      </c>
      <c r="C4006" s="295" t="s">
        <v>12358</v>
      </c>
      <c r="D4006" s="295" t="s">
        <v>12358</v>
      </c>
      <c r="E4006" s="295" t="s">
        <v>1606</v>
      </c>
      <c r="F4006" s="295" t="s">
        <v>12359</v>
      </c>
      <c r="G4006" s="295" t="s">
        <v>168</v>
      </c>
      <c r="H4006" s="295" t="s">
        <v>1589</v>
      </c>
      <c r="I4006" s="295" t="s">
        <v>1714</v>
      </c>
      <c r="J4006" s="295" t="s">
        <v>8432</v>
      </c>
      <c r="K4006" s="295" t="s">
        <v>1603</v>
      </c>
      <c r="L4006" s="286">
        <v>6</v>
      </c>
      <c r="M4006" s="295" t="s">
        <v>171</v>
      </c>
    </row>
    <row r="4007" spans="1:13" ht="15" customHeight="1" x14ac:dyDescent="0.25">
      <c r="A4007" s="295" t="s">
        <v>12360</v>
      </c>
      <c r="B4007" s="295" t="s">
        <v>12360</v>
      </c>
      <c r="C4007" s="295" t="s">
        <v>12361</v>
      </c>
      <c r="D4007" s="295" t="s">
        <v>12361</v>
      </c>
      <c r="E4007" s="295" t="s">
        <v>1606</v>
      </c>
      <c r="F4007" s="295" t="s">
        <v>12362</v>
      </c>
      <c r="G4007" s="295" t="s">
        <v>1594</v>
      </c>
      <c r="H4007" s="295" t="s">
        <v>1589</v>
      </c>
      <c r="I4007" s="295" t="s">
        <v>1714</v>
      </c>
      <c r="J4007" s="295" t="s">
        <v>8432</v>
      </c>
      <c r="L4007" s="286">
        <v>6</v>
      </c>
      <c r="M4007" s="295" t="s">
        <v>171</v>
      </c>
    </row>
    <row r="4008" spans="1:13" ht="15" customHeight="1" x14ac:dyDescent="0.25">
      <c r="A4008" s="295" t="s">
        <v>12363</v>
      </c>
      <c r="B4008" s="295" t="s">
        <v>12363</v>
      </c>
      <c r="C4008" s="295" t="s">
        <v>12364</v>
      </c>
      <c r="D4008" s="295" t="s">
        <v>12364</v>
      </c>
      <c r="E4008" s="295" t="s">
        <v>1606</v>
      </c>
      <c r="F4008" s="295" t="s">
        <v>12365</v>
      </c>
      <c r="G4008" s="295" t="s">
        <v>168</v>
      </c>
      <c r="H4008" s="295" t="s">
        <v>1589</v>
      </c>
      <c r="I4008" s="295" t="s">
        <v>1598</v>
      </c>
      <c r="J4008" s="295" t="s">
        <v>1064</v>
      </c>
      <c r="K4008" s="295" t="s">
        <v>1325</v>
      </c>
      <c r="L4008" s="286">
        <v>0</v>
      </c>
      <c r="M4008" s="295" t="s">
        <v>16372</v>
      </c>
    </row>
    <row r="4009" spans="1:13" ht="15" customHeight="1" x14ac:dyDescent="0.25">
      <c r="A4009" s="295" t="s">
        <v>12366</v>
      </c>
      <c r="B4009" s="295" t="s">
        <v>12366</v>
      </c>
      <c r="C4009" s="295" t="s">
        <v>12367</v>
      </c>
      <c r="D4009" s="295" t="s">
        <v>12367</v>
      </c>
      <c r="E4009" s="295" t="s">
        <v>1606</v>
      </c>
      <c r="F4009" s="295" t="s">
        <v>12368</v>
      </c>
      <c r="G4009" s="295" t="s">
        <v>168</v>
      </c>
      <c r="H4009" s="295" t="s">
        <v>1589</v>
      </c>
      <c r="I4009" s="295" t="s">
        <v>1598</v>
      </c>
      <c r="J4009" s="295" t="s">
        <v>1064</v>
      </c>
      <c r="K4009" s="295" t="s">
        <v>1325</v>
      </c>
      <c r="L4009" s="286">
        <v>0</v>
      </c>
      <c r="M4009" s="295" t="s">
        <v>16372</v>
      </c>
    </row>
    <row r="4010" spans="1:13" ht="15" customHeight="1" x14ac:dyDescent="0.25">
      <c r="A4010" s="295" t="s">
        <v>12369</v>
      </c>
      <c r="B4010" s="295" t="s">
        <v>12369</v>
      </c>
      <c r="C4010" s="295" t="s">
        <v>12370</v>
      </c>
      <c r="D4010" s="295" t="s">
        <v>12370</v>
      </c>
      <c r="E4010" s="295" t="s">
        <v>9819</v>
      </c>
      <c r="F4010" s="295" t="s">
        <v>12371</v>
      </c>
      <c r="G4010" s="295" t="s">
        <v>168</v>
      </c>
      <c r="H4010" s="295" t="s">
        <v>1589</v>
      </c>
      <c r="I4010" s="295" t="s">
        <v>1598</v>
      </c>
      <c r="J4010" s="295" t="s">
        <v>1064</v>
      </c>
      <c r="K4010" s="295" t="s">
        <v>1325</v>
      </c>
      <c r="L4010" s="286">
        <v>2</v>
      </c>
      <c r="M4010" s="295" t="s">
        <v>171</v>
      </c>
    </row>
    <row r="4011" spans="1:13" ht="15" customHeight="1" x14ac:dyDescent="0.25">
      <c r="A4011" s="295" t="s">
        <v>12372</v>
      </c>
      <c r="B4011" s="295" t="s">
        <v>12372</v>
      </c>
      <c r="C4011" s="295" t="s">
        <v>12373</v>
      </c>
      <c r="D4011" s="295" t="s">
        <v>12373</v>
      </c>
      <c r="E4011" s="295" t="s">
        <v>1880</v>
      </c>
      <c r="F4011" s="295" t="s">
        <v>12374</v>
      </c>
      <c r="G4011" s="295" t="s">
        <v>168</v>
      </c>
      <c r="H4011" s="295" t="s">
        <v>1589</v>
      </c>
      <c r="I4011" s="295" t="s">
        <v>1598</v>
      </c>
      <c r="J4011" s="295" t="s">
        <v>1064</v>
      </c>
      <c r="K4011" s="295" t="s">
        <v>1325</v>
      </c>
      <c r="L4011" s="286">
        <v>4</v>
      </c>
      <c r="M4011" s="295" t="s">
        <v>171</v>
      </c>
    </row>
    <row r="4012" spans="1:13" ht="15" customHeight="1" x14ac:dyDescent="0.25">
      <c r="A4012" s="295" t="s">
        <v>12375</v>
      </c>
      <c r="B4012" s="295" t="s">
        <v>12375</v>
      </c>
      <c r="C4012" s="295" t="s">
        <v>12376</v>
      </c>
      <c r="D4012" s="295" t="s">
        <v>12376</v>
      </c>
      <c r="E4012" s="295" t="s">
        <v>1606</v>
      </c>
      <c r="F4012" s="295" t="s">
        <v>12377</v>
      </c>
      <c r="G4012" s="295" t="s">
        <v>168</v>
      </c>
      <c r="H4012" s="295" t="s">
        <v>1589</v>
      </c>
      <c r="I4012" s="295" t="s">
        <v>1598</v>
      </c>
      <c r="J4012" s="295" t="s">
        <v>1064</v>
      </c>
      <c r="K4012" s="295" t="s">
        <v>1325</v>
      </c>
      <c r="L4012" s="286">
        <v>8</v>
      </c>
      <c r="M4012" s="295" t="s">
        <v>171</v>
      </c>
    </row>
    <row r="4013" spans="1:13" ht="15" customHeight="1" x14ac:dyDescent="0.25">
      <c r="A4013" s="295" t="s">
        <v>12378</v>
      </c>
      <c r="B4013" s="295" t="s">
        <v>12378</v>
      </c>
      <c r="C4013" s="295" t="s">
        <v>1085</v>
      </c>
      <c r="D4013" s="295" t="s">
        <v>1085</v>
      </c>
      <c r="E4013" s="295" t="s">
        <v>1606</v>
      </c>
      <c r="F4013" s="295" t="s">
        <v>12379</v>
      </c>
      <c r="G4013" s="295" t="s">
        <v>168</v>
      </c>
      <c r="H4013" s="295" t="s">
        <v>1589</v>
      </c>
      <c r="I4013" s="295" t="s">
        <v>1598</v>
      </c>
      <c r="J4013" s="295" t="s">
        <v>1064</v>
      </c>
      <c r="K4013" s="295" t="s">
        <v>1325</v>
      </c>
      <c r="L4013" s="286">
        <v>0</v>
      </c>
      <c r="M4013" s="295" t="s">
        <v>16372</v>
      </c>
    </row>
    <row r="4014" spans="1:13" ht="15" customHeight="1" x14ac:dyDescent="0.25">
      <c r="A4014" s="295" t="s">
        <v>12380</v>
      </c>
      <c r="B4014" s="295" t="s">
        <v>12380</v>
      </c>
      <c r="C4014" s="295" t="s">
        <v>12381</v>
      </c>
      <c r="D4014" s="295" t="s">
        <v>12381</v>
      </c>
      <c r="E4014" s="295" t="s">
        <v>1606</v>
      </c>
      <c r="F4014" s="295" t="s">
        <v>12382</v>
      </c>
      <c r="G4014" s="295" t="s">
        <v>1594</v>
      </c>
      <c r="H4014" s="295" t="s">
        <v>1589</v>
      </c>
      <c r="I4014" s="295" t="s">
        <v>1598</v>
      </c>
      <c r="J4014" s="295" t="s">
        <v>1064</v>
      </c>
      <c r="L4014" s="286">
        <v>1</v>
      </c>
      <c r="M4014" s="295" t="s">
        <v>171</v>
      </c>
    </row>
    <row r="4015" spans="1:13" ht="15" customHeight="1" x14ac:dyDescent="0.25">
      <c r="A4015" s="295" t="s">
        <v>1065</v>
      </c>
      <c r="B4015" s="295" t="s">
        <v>1065</v>
      </c>
      <c r="C4015" s="295" t="s">
        <v>1066</v>
      </c>
      <c r="D4015" s="295" t="s">
        <v>1066</v>
      </c>
      <c r="E4015" s="295" t="s">
        <v>1880</v>
      </c>
      <c r="F4015" s="295" t="s">
        <v>12383</v>
      </c>
      <c r="G4015" s="295" t="s">
        <v>168</v>
      </c>
      <c r="H4015" s="295" t="s">
        <v>1589</v>
      </c>
      <c r="I4015" s="295" t="s">
        <v>1598</v>
      </c>
      <c r="J4015" s="295" t="s">
        <v>1064</v>
      </c>
      <c r="K4015" s="295" t="s">
        <v>1325</v>
      </c>
      <c r="L4015" s="286">
        <v>2</v>
      </c>
      <c r="M4015" s="295" t="s">
        <v>171</v>
      </c>
    </row>
    <row r="4016" spans="1:13" ht="15" customHeight="1" x14ac:dyDescent="0.25">
      <c r="A4016" s="295" t="s">
        <v>12384</v>
      </c>
      <c r="B4016" s="295" t="s">
        <v>12384</v>
      </c>
      <c r="C4016" s="295" t="s">
        <v>12385</v>
      </c>
      <c r="D4016" s="295" t="s">
        <v>12385</v>
      </c>
      <c r="E4016" s="295" t="s">
        <v>12386</v>
      </c>
      <c r="F4016" s="295" t="s">
        <v>12387</v>
      </c>
      <c r="G4016" s="295" t="s">
        <v>1702</v>
      </c>
      <c r="H4016" s="295" t="s">
        <v>1589</v>
      </c>
      <c r="I4016" s="295" t="s">
        <v>1598</v>
      </c>
      <c r="J4016" s="295" t="s">
        <v>1064</v>
      </c>
      <c r="K4016" s="295" t="s">
        <v>1325</v>
      </c>
      <c r="L4016" s="286">
        <v>0</v>
      </c>
      <c r="M4016" s="295" t="s">
        <v>16372</v>
      </c>
    </row>
    <row r="4017" spans="1:13" ht="15" customHeight="1" x14ac:dyDescent="0.25">
      <c r="A4017" s="295" t="s">
        <v>12388</v>
      </c>
      <c r="B4017" s="295" t="s">
        <v>12388</v>
      </c>
      <c r="C4017" s="295" t="s">
        <v>12389</v>
      </c>
      <c r="D4017" s="295" t="s">
        <v>12389</v>
      </c>
      <c r="E4017" s="295" t="s">
        <v>5600</v>
      </c>
      <c r="F4017" s="295" t="s">
        <v>12390</v>
      </c>
      <c r="G4017" s="295" t="s">
        <v>1702</v>
      </c>
      <c r="H4017" s="295" t="s">
        <v>1589</v>
      </c>
      <c r="I4017" s="295" t="s">
        <v>1598</v>
      </c>
      <c r="J4017" s="295" t="s">
        <v>1064</v>
      </c>
      <c r="K4017" s="295" t="s">
        <v>1325</v>
      </c>
      <c r="L4017" s="286">
        <v>0</v>
      </c>
      <c r="M4017" s="295" t="s">
        <v>16372</v>
      </c>
    </row>
    <row r="4018" spans="1:13" ht="15" customHeight="1" x14ac:dyDescent="0.25">
      <c r="A4018" s="295" t="s">
        <v>8042</v>
      </c>
      <c r="B4018" s="295" t="s">
        <v>8042</v>
      </c>
      <c r="C4018" s="295" t="s">
        <v>8044</v>
      </c>
      <c r="D4018" s="295" t="s">
        <v>8044</v>
      </c>
      <c r="E4018" s="295" t="s">
        <v>8133</v>
      </c>
      <c r="F4018" s="295" t="s">
        <v>12391</v>
      </c>
      <c r="G4018" s="295" t="s">
        <v>1594</v>
      </c>
      <c r="H4018" s="295" t="s">
        <v>1589</v>
      </c>
      <c r="I4018" s="295" t="s">
        <v>1598</v>
      </c>
      <c r="J4018" s="295" t="s">
        <v>226</v>
      </c>
      <c r="L4018" s="286">
        <v>9</v>
      </c>
      <c r="M4018" s="295" t="s">
        <v>171</v>
      </c>
    </row>
    <row r="4019" spans="1:13" ht="15" customHeight="1" x14ac:dyDescent="0.25">
      <c r="A4019" s="295" t="s">
        <v>8049</v>
      </c>
      <c r="B4019" s="295" t="s">
        <v>8046</v>
      </c>
      <c r="C4019" s="295" t="s">
        <v>12392</v>
      </c>
      <c r="D4019" s="295" t="s">
        <v>8047</v>
      </c>
      <c r="E4019" s="295" t="s">
        <v>2988</v>
      </c>
      <c r="F4019" s="295" t="s">
        <v>12393</v>
      </c>
      <c r="G4019" s="295" t="s">
        <v>168</v>
      </c>
      <c r="H4019" s="295" t="s">
        <v>1632</v>
      </c>
      <c r="I4019" s="295" t="s">
        <v>1598</v>
      </c>
      <c r="J4019" s="295" t="s">
        <v>226</v>
      </c>
      <c r="K4019" s="295" t="s">
        <v>1603</v>
      </c>
      <c r="L4019" s="286">
        <v>9</v>
      </c>
      <c r="M4019" s="295" t="s">
        <v>171</v>
      </c>
    </row>
    <row r="4020" spans="1:13" ht="15" customHeight="1" x14ac:dyDescent="0.25">
      <c r="A4020" s="295" t="s">
        <v>12394</v>
      </c>
      <c r="B4020" s="295" t="s">
        <v>12394</v>
      </c>
      <c r="C4020" s="295" t="s">
        <v>12395</v>
      </c>
      <c r="D4020" s="295" t="s">
        <v>12395</v>
      </c>
      <c r="E4020" s="295" t="s">
        <v>5044</v>
      </c>
      <c r="F4020" s="295" t="s">
        <v>12396</v>
      </c>
      <c r="G4020" s="295" t="s">
        <v>168</v>
      </c>
      <c r="H4020" s="295" t="s">
        <v>1589</v>
      </c>
      <c r="I4020" s="295" t="s">
        <v>1598</v>
      </c>
      <c r="J4020" s="295" t="s">
        <v>5221</v>
      </c>
      <c r="K4020" s="295" t="s">
        <v>1603</v>
      </c>
      <c r="L4020" s="286">
        <v>0</v>
      </c>
      <c r="M4020" s="295" t="s">
        <v>16372</v>
      </c>
    </row>
    <row r="4021" spans="1:13" ht="15" customHeight="1" x14ac:dyDescent="0.25">
      <c r="A4021" s="295" t="s">
        <v>12397</v>
      </c>
      <c r="B4021" s="295" t="s">
        <v>12397</v>
      </c>
      <c r="C4021" s="295" t="s">
        <v>12398</v>
      </c>
      <c r="D4021" s="295" t="s">
        <v>12398</v>
      </c>
      <c r="E4021" s="295" t="s">
        <v>1606</v>
      </c>
      <c r="F4021" s="295" t="s">
        <v>12399</v>
      </c>
      <c r="G4021" s="295" t="s">
        <v>168</v>
      </c>
      <c r="H4021" s="295" t="s">
        <v>1589</v>
      </c>
      <c r="I4021" s="295" t="s">
        <v>1598</v>
      </c>
      <c r="J4021" s="295" t="s">
        <v>5221</v>
      </c>
      <c r="K4021" s="295" t="s">
        <v>1603</v>
      </c>
      <c r="L4021" s="286">
        <v>0</v>
      </c>
      <c r="M4021" s="295" t="s">
        <v>16372</v>
      </c>
    </row>
    <row r="4022" spans="1:13" ht="15" customHeight="1" x14ac:dyDescent="0.25">
      <c r="A4022" s="295" t="s">
        <v>12400</v>
      </c>
      <c r="B4022" s="295" t="s">
        <v>12400</v>
      </c>
      <c r="C4022" s="295" t="s">
        <v>12401</v>
      </c>
      <c r="D4022" s="295" t="s">
        <v>12401</v>
      </c>
      <c r="E4022" s="295" t="s">
        <v>1606</v>
      </c>
      <c r="F4022" s="295" t="s">
        <v>12402</v>
      </c>
      <c r="G4022" s="295" t="s">
        <v>168</v>
      </c>
      <c r="H4022" s="295" t="s">
        <v>1589</v>
      </c>
      <c r="I4022" s="295" t="s">
        <v>1598</v>
      </c>
      <c r="J4022" s="295" t="s">
        <v>5221</v>
      </c>
      <c r="K4022" s="295" t="s">
        <v>1603</v>
      </c>
      <c r="L4022" s="286">
        <v>0</v>
      </c>
      <c r="M4022" s="295" t="s">
        <v>16372</v>
      </c>
    </row>
    <row r="4023" spans="1:13" ht="15" customHeight="1" x14ac:dyDescent="0.25">
      <c r="A4023" s="295" t="s">
        <v>12403</v>
      </c>
      <c r="B4023" s="295" t="s">
        <v>12403</v>
      </c>
      <c r="C4023" s="295" t="s">
        <v>12404</v>
      </c>
      <c r="D4023" s="295" t="s">
        <v>12404</v>
      </c>
      <c r="E4023" s="295" t="s">
        <v>1606</v>
      </c>
      <c r="F4023" s="295" t="s">
        <v>12399</v>
      </c>
      <c r="G4023" s="295" t="s">
        <v>1594</v>
      </c>
      <c r="H4023" s="295" t="s">
        <v>1589</v>
      </c>
      <c r="I4023" s="295" t="s">
        <v>1598</v>
      </c>
      <c r="J4023" s="295" t="s">
        <v>5221</v>
      </c>
      <c r="L4023" s="286">
        <v>0</v>
      </c>
      <c r="M4023" s="295" t="s">
        <v>16372</v>
      </c>
    </row>
    <row r="4024" spans="1:13" ht="15" customHeight="1" x14ac:dyDescent="0.25">
      <c r="A4024" s="295" t="s">
        <v>12405</v>
      </c>
      <c r="B4024" s="295" t="s">
        <v>12405</v>
      </c>
      <c r="C4024" s="295" t="s">
        <v>12406</v>
      </c>
      <c r="D4024" s="295" t="s">
        <v>12406</v>
      </c>
      <c r="E4024" s="295" t="s">
        <v>12407</v>
      </c>
      <c r="F4024" s="295" t="s">
        <v>12408</v>
      </c>
      <c r="G4024" s="295" t="s">
        <v>168</v>
      </c>
      <c r="H4024" s="295" t="s">
        <v>1589</v>
      </c>
      <c r="I4024" s="295" t="s">
        <v>1714</v>
      </c>
      <c r="J4024" s="295" t="s">
        <v>1068</v>
      </c>
      <c r="K4024" s="295" t="s">
        <v>1603</v>
      </c>
      <c r="L4024" s="286">
        <v>10</v>
      </c>
      <c r="M4024" s="295" t="s">
        <v>171</v>
      </c>
    </row>
    <row r="4025" spans="1:13" ht="15" customHeight="1" x14ac:dyDescent="0.25">
      <c r="A4025" s="295" t="s">
        <v>1069</v>
      </c>
      <c r="B4025" s="295" t="s">
        <v>1069</v>
      </c>
      <c r="C4025" s="295" t="s">
        <v>1070</v>
      </c>
      <c r="D4025" s="295" t="s">
        <v>1070</v>
      </c>
      <c r="E4025" s="295" t="s">
        <v>4046</v>
      </c>
      <c r="F4025" s="295" t="s">
        <v>12409</v>
      </c>
      <c r="G4025" s="295" t="s">
        <v>168</v>
      </c>
      <c r="H4025" s="295" t="s">
        <v>1589</v>
      </c>
      <c r="I4025" s="295" t="s">
        <v>1714</v>
      </c>
      <c r="J4025" s="295" t="s">
        <v>1068</v>
      </c>
      <c r="K4025" s="295" t="s">
        <v>1603</v>
      </c>
      <c r="L4025" s="286">
        <v>10</v>
      </c>
      <c r="M4025" s="295" t="s">
        <v>171</v>
      </c>
    </row>
    <row r="4026" spans="1:13" ht="15" customHeight="1" x14ac:dyDescent="0.25">
      <c r="A4026" s="295" t="s">
        <v>12410</v>
      </c>
      <c r="B4026" s="295" t="s">
        <v>12411</v>
      </c>
      <c r="C4026" s="295" t="s">
        <v>12412</v>
      </c>
      <c r="D4026" s="295" t="s">
        <v>12413</v>
      </c>
      <c r="E4026" s="300" t="s">
        <v>12414</v>
      </c>
      <c r="F4026" s="295" t="s">
        <v>12415</v>
      </c>
      <c r="G4026" s="295" t="s">
        <v>168</v>
      </c>
      <c r="H4026" s="295" t="s">
        <v>1632</v>
      </c>
      <c r="I4026" s="295" t="s">
        <v>1714</v>
      </c>
      <c r="J4026" s="295" t="s">
        <v>1068</v>
      </c>
      <c r="K4026" s="295" t="s">
        <v>1603</v>
      </c>
      <c r="L4026" s="287">
        <v>5</v>
      </c>
      <c r="M4026" s="295" t="s">
        <v>171</v>
      </c>
    </row>
    <row r="4027" spans="1:13" ht="15" customHeight="1" x14ac:dyDescent="0.25">
      <c r="A4027" s="295" t="s">
        <v>12416</v>
      </c>
      <c r="B4027" s="295" t="s">
        <v>12411</v>
      </c>
      <c r="C4027" s="295" t="s">
        <v>12417</v>
      </c>
      <c r="D4027" s="295" t="s">
        <v>12413</v>
      </c>
      <c r="E4027" s="295" t="s">
        <v>12414</v>
      </c>
      <c r="F4027" s="295" t="s">
        <v>12415</v>
      </c>
      <c r="G4027" s="295" t="s">
        <v>1738</v>
      </c>
      <c r="H4027" s="295" t="s">
        <v>1632</v>
      </c>
      <c r="I4027" s="295" t="s">
        <v>1714</v>
      </c>
      <c r="J4027" s="283" t="s">
        <v>1068</v>
      </c>
      <c r="K4027" s="283" t="s">
        <v>1603</v>
      </c>
      <c r="L4027" s="287">
        <v>5</v>
      </c>
      <c r="M4027" s="295" t="s">
        <v>171</v>
      </c>
    </row>
    <row r="4028" spans="1:13" ht="15" customHeight="1" x14ac:dyDescent="0.25">
      <c r="A4028" s="295" t="s">
        <v>12418</v>
      </c>
      <c r="B4028" s="295" t="s">
        <v>12418</v>
      </c>
      <c r="C4028" s="295" t="s">
        <v>12419</v>
      </c>
      <c r="D4028" s="295" t="s">
        <v>12419</v>
      </c>
      <c r="E4028" s="295" t="s">
        <v>2180</v>
      </c>
      <c r="F4028" s="295" t="s">
        <v>12420</v>
      </c>
      <c r="G4028" s="295" t="s">
        <v>168</v>
      </c>
      <c r="H4028" s="295" t="s">
        <v>1589</v>
      </c>
      <c r="I4028" s="295" t="s">
        <v>1714</v>
      </c>
      <c r="J4028" s="295" t="s">
        <v>1068</v>
      </c>
      <c r="K4028" s="295" t="s">
        <v>1603</v>
      </c>
      <c r="L4028" s="286">
        <v>10</v>
      </c>
      <c r="M4028" s="295" t="s">
        <v>171</v>
      </c>
    </row>
    <row r="4029" spans="1:13" ht="15" customHeight="1" x14ac:dyDescent="0.25">
      <c r="A4029" s="295" t="s">
        <v>12421</v>
      </c>
      <c r="B4029" s="295" t="s">
        <v>12421</v>
      </c>
      <c r="C4029" s="295" t="s">
        <v>12422</v>
      </c>
      <c r="D4029" s="295" t="s">
        <v>12422</v>
      </c>
      <c r="E4029" s="295" t="s">
        <v>12423</v>
      </c>
      <c r="F4029" s="295" t="s">
        <v>12424</v>
      </c>
      <c r="G4029" s="295" t="s">
        <v>168</v>
      </c>
      <c r="H4029" s="295" t="s">
        <v>1589</v>
      </c>
      <c r="I4029" s="295" t="s">
        <v>1714</v>
      </c>
      <c r="J4029" s="295" t="s">
        <v>1068</v>
      </c>
      <c r="K4029" s="295" t="s">
        <v>1603</v>
      </c>
      <c r="L4029" s="286">
        <v>9</v>
      </c>
      <c r="M4029" s="295" t="s">
        <v>171</v>
      </c>
    </row>
    <row r="4030" spans="1:13" ht="15" customHeight="1" x14ac:dyDescent="0.25">
      <c r="A4030" s="295" t="s">
        <v>1076</v>
      </c>
      <c r="B4030" s="295" t="s">
        <v>1076</v>
      </c>
      <c r="C4030" s="295" t="s">
        <v>1077</v>
      </c>
      <c r="D4030" s="295" t="s">
        <v>1077</v>
      </c>
      <c r="E4030" s="295" t="s">
        <v>1606</v>
      </c>
      <c r="F4030" s="295" t="s">
        <v>12425</v>
      </c>
      <c r="G4030" s="295" t="s">
        <v>168</v>
      </c>
      <c r="H4030" s="295" t="s">
        <v>1589</v>
      </c>
      <c r="I4030" s="295" t="s">
        <v>1714</v>
      </c>
      <c r="J4030" s="295" t="s">
        <v>1068</v>
      </c>
      <c r="K4030" s="295" t="s">
        <v>1603</v>
      </c>
      <c r="L4030" s="286">
        <v>0</v>
      </c>
      <c r="M4030" s="295" t="s">
        <v>16372</v>
      </c>
    </row>
    <row r="4031" spans="1:13" ht="15" customHeight="1" x14ac:dyDescent="0.25">
      <c r="A4031" s="295" t="s">
        <v>12426</v>
      </c>
      <c r="B4031" s="295" t="s">
        <v>12426</v>
      </c>
      <c r="C4031" s="295" t="s">
        <v>1079</v>
      </c>
      <c r="D4031" s="295" t="s">
        <v>1079</v>
      </c>
      <c r="E4031" s="295" t="s">
        <v>1618</v>
      </c>
      <c r="F4031" s="295" t="s">
        <v>12427</v>
      </c>
      <c r="G4031" s="295" t="s">
        <v>168</v>
      </c>
      <c r="H4031" s="295" t="s">
        <v>1589</v>
      </c>
      <c r="I4031" s="295" t="s">
        <v>1714</v>
      </c>
      <c r="J4031" s="295" t="s">
        <v>1068</v>
      </c>
      <c r="K4031" s="295" t="s">
        <v>1603</v>
      </c>
      <c r="L4031" s="286">
        <v>7</v>
      </c>
      <c r="M4031" s="295" t="s">
        <v>171</v>
      </c>
    </row>
    <row r="4032" spans="1:13" ht="15" customHeight="1" x14ac:dyDescent="0.25">
      <c r="A4032" s="295" t="s">
        <v>12428</v>
      </c>
      <c r="B4032" s="295" t="s">
        <v>12428</v>
      </c>
      <c r="C4032" s="295" t="s">
        <v>12429</v>
      </c>
      <c r="D4032" s="295" t="s">
        <v>12429</v>
      </c>
      <c r="E4032" s="295" t="s">
        <v>1618</v>
      </c>
      <c r="F4032" s="295" t="s">
        <v>12430</v>
      </c>
      <c r="G4032" s="295" t="s">
        <v>168</v>
      </c>
      <c r="H4032" s="295" t="s">
        <v>1589</v>
      </c>
      <c r="I4032" s="295" t="s">
        <v>1714</v>
      </c>
      <c r="J4032" s="295" t="s">
        <v>1068</v>
      </c>
      <c r="K4032" s="295" t="s">
        <v>1603</v>
      </c>
      <c r="L4032" s="286">
        <v>6</v>
      </c>
      <c r="M4032" s="295" t="s">
        <v>171</v>
      </c>
    </row>
    <row r="4033" spans="1:13" ht="15" customHeight="1" x14ac:dyDescent="0.25">
      <c r="A4033" s="295" t="s">
        <v>12431</v>
      </c>
      <c r="B4033" s="295" t="s">
        <v>12431</v>
      </c>
      <c r="C4033" s="295" t="s">
        <v>12432</v>
      </c>
      <c r="D4033" s="295" t="s">
        <v>12432</v>
      </c>
      <c r="E4033" s="295" t="s">
        <v>2423</v>
      </c>
      <c r="F4033" s="295" t="s">
        <v>12433</v>
      </c>
      <c r="G4033" s="295" t="s">
        <v>1676</v>
      </c>
      <c r="H4033" s="295" t="s">
        <v>1589</v>
      </c>
      <c r="I4033" s="295" t="s">
        <v>1714</v>
      </c>
      <c r="J4033" s="295" t="s">
        <v>1068</v>
      </c>
      <c r="K4033" s="295" t="s">
        <v>1603</v>
      </c>
      <c r="L4033" s="287">
        <v>-99</v>
      </c>
      <c r="M4033" s="295" t="s">
        <v>16367</v>
      </c>
    </row>
    <row r="4034" spans="1:13" ht="15" customHeight="1" x14ac:dyDescent="0.25">
      <c r="A4034" s="295" t="s">
        <v>12434</v>
      </c>
      <c r="B4034" s="295" t="s">
        <v>12435</v>
      </c>
      <c r="C4034" s="295" t="s">
        <v>12436</v>
      </c>
      <c r="D4034" s="295" t="s">
        <v>12437</v>
      </c>
      <c r="E4034" s="295" t="s">
        <v>12438</v>
      </c>
      <c r="F4034" s="295" t="s">
        <v>12433</v>
      </c>
      <c r="G4034" s="295" t="s">
        <v>1678</v>
      </c>
      <c r="H4034" s="295" t="s">
        <v>1632</v>
      </c>
      <c r="I4034" s="295" t="s">
        <v>1714</v>
      </c>
      <c r="J4034" s="295" t="s">
        <v>1068</v>
      </c>
      <c r="K4034" s="295" t="s">
        <v>1603</v>
      </c>
      <c r="L4034" s="287">
        <v>-99</v>
      </c>
      <c r="M4034" s="295" t="s">
        <v>16367</v>
      </c>
    </row>
    <row r="4035" spans="1:13" ht="15" customHeight="1" x14ac:dyDescent="0.25">
      <c r="A4035" s="295" t="s">
        <v>12439</v>
      </c>
      <c r="B4035" s="295" t="s">
        <v>12439</v>
      </c>
      <c r="C4035" s="295" t="s">
        <v>12440</v>
      </c>
      <c r="D4035" s="295" t="s">
        <v>12440</v>
      </c>
      <c r="E4035" s="295" t="s">
        <v>1618</v>
      </c>
      <c r="F4035" s="295" t="s">
        <v>12441</v>
      </c>
      <c r="G4035" s="295" t="s">
        <v>168</v>
      </c>
      <c r="H4035" s="295" t="s">
        <v>1589</v>
      </c>
      <c r="I4035" s="295" t="s">
        <v>1714</v>
      </c>
      <c r="J4035" s="295" t="s">
        <v>1068</v>
      </c>
      <c r="K4035" s="295" t="s">
        <v>1603</v>
      </c>
      <c r="L4035" s="286">
        <v>5</v>
      </c>
      <c r="M4035" s="295" t="s">
        <v>171</v>
      </c>
    </row>
    <row r="4036" spans="1:13" ht="15" customHeight="1" x14ac:dyDescent="0.25">
      <c r="A4036" s="295" t="s">
        <v>1081</v>
      </c>
      <c r="B4036" s="295" t="s">
        <v>1081</v>
      </c>
      <c r="C4036" s="295" t="s">
        <v>1082</v>
      </c>
      <c r="D4036" s="295" t="s">
        <v>1082</v>
      </c>
      <c r="E4036" s="295" t="s">
        <v>1606</v>
      </c>
      <c r="F4036" s="295" t="s">
        <v>12442</v>
      </c>
      <c r="G4036" s="295" t="s">
        <v>168</v>
      </c>
      <c r="H4036" s="295" t="s">
        <v>1589</v>
      </c>
      <c r="I4036" s="295" t="s">
        <v>1714</v>
      </c>
      <c r="J4036" s="295" t="s">
        <v>1068</v>
      </c>
      <c r="K4036" s="295" t="s">
        <v>1603</v>
      </c>
      <c r="L4036" s="286">
        <v>8</v>
      </c>
      <c r="M4036" s="295" t="s">
        <v>171</v>
      </c>
    </row>
    <row r="4037" spans="1:13" ht="15" customHeight="1" x14ac:dyDescent="0.25">
      <c r="A4037" s="295" t="s">
        <v>12443</v>
      </c>
      <c r="B4037" s="295" t="s">
        <v>12443</v>
      </c>
      <c r="C4037" s="295" t="s">
        <v>12444</v>
      </c>
      <c r="D4037" s="295" t="s">
        <v>12444</v>
      </c>
      <c r="E4037" s="295" t="s">
        <v>12445</v>
      </c>
      <c r="F4037" s="295" t="s">
        <v>12446</v>
      </c>
      <c r="G4037" s="295" t="s">
        <v>168</v>
      </c>
      <c r="H4037" s="295" t="s">
        <v>1589</v>
      </c>
      <c r="I4037" s="295" t="s">
        <v>1714</v>
      </c>
      <c r="J4037" s="295" t="s">
        <v>1068</v>
      </c>
      <c r="K4037" s="295" t="s">
        <v>1603</v>
      </c>
      <c r="L4037" s="286">
        <v>8</v>
      </c>
      <c r="M4037" s="295" t="s">
        <v>171</v>
      </c>
    </row>
    <row r="4038" spans="1:13" ht="15" customHeight="1" x14ac:dyDescent="0.25">
      <c r="A4038" s="295" t="s">
        <v>1083</v>
      </c>
      <c r="B4038" s="295" t="s">
        <v>1083</v>
      </c>
      <c r="C4038" s="295" t="s">
        <v>1084</v>
      </c>
      <c r="D4038" s="295" t="s">
        <v>1084</v>
      </c>
      <c r="E4038" s="295" t="s">
        <v>1606</v>
      </c>
      <c r="F4038" s="295" t="s">
        <v>12447</v>
      </c>
      <c r="G4038" s="295" t="s">
        <v>168</v>
      </c>
      <c r="H4038" s="295" t="s">
        <v>1589</v>
      </c>
      <c r="I4038" s="295" t="s">
        <v>1714</v>
      </c>
      <c r="J4038" s="295" t="s">
        <v>1068</v>
      </c>
      <c r="K4038" s="295" t="s">
        <v>1603</v>
      </c>
      <c r="L4038" s="286">
        <v>8</v>
      </c>
      <c r="M4038" s="295" t="s">
        <v>171</v>
      </c>
    </row>
    <row r="4039" spans="1:13" ht="15" customHeight="1" x14ac:dyDescent="0.25">
      <c r="A4039" s="295" t="s">
        <v>12448</v>
      </c>
      <c r="B4039" s="295" t="s">
        <v>12448</v>
      </c>
      <c r="C4039" s="295" t="s">
        <v>12449</v>
      </c>
      <c r="D4039" s="295" t="s">
        <v>12449</v>
      </c>
      <c r="E4039" s="295" t="s">
        <v>2638</v>
      </c>
      <c r="F4039" s="295" t="s">
        <v>12450</v>
      </c>
      <c r="G4039" s="295" t="s">
        <v>168</v>
      </c>
      <c r="H4039" s="295" t="s">
        <v>1589</v>
      </c>
      <c r="I4039" s="295" t="s">
        <v>1714</v>
      </c>
      <c r="J4039" s="295" t="s">
        <v>1068</v>
      </c>
      <c r="K4039" s="295" t="s">
        <v>1603</v>
      </c>
      <c r="L4039" s="286">
        <v>6</v>
      </c>
      <c r="M4039" s="295" t="s">
        <v>171</v>
      </c>
    </row>
    <row r="4040" spans="1:13" ht="15" customHeight="1" x14ac:dyDescent="0.25">
      <c r="A4040" s="295" t="s">
        <v>12451</v>
      </c>
      <c r="B4040" s="295" t="s">
        <v>12451</v>
      </c>
      <c r="C4040" s="295" t="s">
        <v>12452</v>
      </c>
      <c r="D4040" s="295" t="s">
        <v>12452</v>
      </c>
      <c r="E4040" s="295" t="s">
        <v>12453</v>
      </c>
      <c r="F4040" s="295" t="s">
        <v>12454</v>
      </c>
      <c r="G4040" s="295" t="s">
        <v>168</v>
      </c>
      <c r="H4040" s="295" t="s">
        <v>1589</v>
      </c>
      <c r="I4040" s="295" t="s">
        <v>1714</v>
      </c>
      <c r="J4040" s="295" t="s">
        <v>1068</v>
      </c>
      <c r="K4040" s="295" t="s">
        <v>1603</v>
      </c>
      <c r="L4040" s="286">
        <v>9</v>
      </c>
      <c r="M4040" s="295" t="s">
        <v>171</v>
      </c>
    </row>
    <row r="4041" spans="1:13" ht="15" customHeight="1" x14ac:dyDescent="0.25">
      <c r="A4041" s="295" t="s">
        <v>12455</v>
      </c>
      <c r="B4041" s="295" t="s">
        <v>12455</v>
      </c>
      <c r="C4041" s="295" t="s">
        <v>12456</v>
      </c>
      <c r="D4041" s="295" t="s">
        <v>12456</v>
      </c>
      <c r="E4041" s="295" t="s">
        <v>12457</v>
      </c>
      <c r="F4041" s="295" t="s">
        <v>12458</v>
      </c>
      <c r="G4041" s="295" t="s">
        <v>168</v>
      </c>
      <c r="H4041" s="295" t="s">
        <v>1589</v>
      </c>
      <c r="I4041" s="295" t="s">
        <v>1714</v>
      </c>
      <c r="J4041" s="295" t="s">
        <v>1068</v>
      </c>
      <c r="K4041" s="295" t="s">
        <v>1603</v>
      </c>
      <c r="L4041" s="286">
        <v>10</v>
      </c>
      <c r="M4041" s="295" t="s">
        <v>171</v>
      </c>
    </row>
    <row r="4042" spans="1:13" ht="15" customHeight="1" x14ac:dyDescent="0.25">
      <c r="A4042" s="295" t="s">
        <v>12459</v>
      </c>
      <c r="B4042" s="295" t="s">
        <v>12460</v>
      </c>
      <c r="C4042" s="295" t="s">
        <v>12461</v>
      </c>
      <c r="D4042" s="295" t="s">
        <v>12462</v>
      </c>
      <c r="E4042" s="295" t="s">
        <v>1606</v>
      </c>
      <c r="F4042" s="295" t="s">
        <v>12463</v>
      </c>
      <c r="G4042" s="295" t="s">
        <v>168</v>
      </c>
      <c r="H4042" s="295" t="s">
        <v>1632</v>
      </c>
      <c r="I4042" s="295" t="s">
        <v>1714</v>
      </c>
      <c r="J4042" s="295" t="s">
        <v>1068</v>
      </c>
      <c r="K4042" s="295" t="s">
        <v>1603</v>
      </c>
      <c r="L4042" s="286">
        <v>7</v>
      </c>
      <c r="M4042" s="295" t="s">
        <v>171</v>
      </c>
    </row>
    <row r="4043" spans="1:13" ht="15" customHeight="1" x14ac:dyDescent="0.25">
      <c r="A4043" s="295" t="s">
        <v>12464</v>
      </c>
      <c r="B4043" s="295" t="s">
        <v>12464</v>
      </c>
      <c r="C4043" s="295" t="s">
        <v>12465</v>
      </c>
      <c r="D4043" s="295" t="s">
        <v>12465</v>
      </c>
      <c r="E4043" s="295" t="s">
        <v>1606</v>
      </c>
      <c r="F4043" s="295" t="s">
        <v>12466</v>
      </c>
      <c r="G4043" s="295" t="s">
        <v>168</v>
      </c>
      <c r="H4043" s="295" t="s">
        <v>1589</v>
      </c>
      <c r="I4043" s="295" t="s">
        <v>1714</v>
      </c>
      <c r="J4043" s="295" t="s">
        <v>1068</v>
      </c>
      <c r="K4043" s="295" t="s">
        <v>1603</v>
      </c>
      <c r="L4043" s="286">
        <v>3</v>
      </c>
      <c r="M4043" s="295" t="s">
        <v>171</v>
      </c>
    </row>
    <row r="4044" spans="1:13" ht="15" customHeight="1" x14ac:dyDescent="0.25">
      <c r="A4044" s="295" t="s">
        <v>12467</v>
      </c>
      <c r="B4044" s="295" t="s">
        <v>12467</v>
      </c>
      <c r="C4044" s="295" t="s">
        <v>12468</v>
      </c>
      <c r="D4044" s="295" t="s">
        <v>12468</v>
      </c>
      <c r="E4044" s="295" t="s">
        <v>12469</v>
      </c>
      <c r="F4044" s="295" t="s">
        <v>12470</v>
      </c>
      <c r="G4044" s="295" t="s">
        <v>168</v>
      </c>
      <c r="H4044" s="295" t="s">
        <v>1589</v>
      </c>
      <c r="I4044" s="295" t="s">
        <v>1714</v>
      </c>
      <c r="J4044" s="295" t="s">
        <v>1068</v>
      </c>
      <c r="K4044" s="295" t="s">
        <v>1603</v>
      </c>
      <c r="L4044" s="286">
        <v>10</v>
      </c>
      <c r="M4044" s="295" t="s">
        <v>171</v>
      </c>
    </row>
    <row r="4045" spans="1:13" ht="15" customHeight="1" x14ac:dyDescent="0.25">
      <c r="A4045" s="295" t="s">
        <v>12471</v>
      </c>
      <c r="B4045" s="295" t="s">
        <v>12471</v>
      </c>
      <c r="C4045" s="295" t="s">
        <v>12472</v>
      </c>
      <c r="D4045" s="295" t="s">
        <v>12472</v>
      </c>
      <c r="E4045" s="295" t="s">
        <v>4046</v>
      </c>
      <c r="F4045" s="295" t="s">
        <v>12473</v>
      </c>
      <c r="G4045" s="295" t="s">
        <v>168</v>
      </c>
      <c r="H4045" s="295" t="s">
        <v>1589</v>
      </c>
      <c r="I4045" s="295" t="s">
        <v>1714</v>
      </c>
      <c r="J4045" s="295" t="s">
        <v>1068</v>
      </c>
      <c r="K4045" s="295" t="s">
        <v>1603</v>
      </c>
      <c r="L4045" s="286">
        <v>8</v>
      </c>
      <c r="M4045" s="295" t="s">
        <v>171</v>
      </c>
    </row>
    <row r="4046" spans="1:13" ht="15" customHeight="1" x14ac:dyDescent="0.25">
      <c r="A4046" s="295" t="s">
        <v>12474</v>
      </c>
      <c r="B4046" s="295" t="s">
        <v>12474</v>
      </c>
      <c r="C4046" s="295" t="s">
        <v>12475</v>
      </c>
      <c r="D4046" s="295" t="s">
        <v>12475</v>
      </c>
      <c r="E4046" s="295" t="s">
        <v>1606</v>
      </c>
      <c r="F4046" s="295" t="s">
        <v>12420</v>
      </c>
      <c r="G4046" s="295" t="s">
        <v>1676</v>
      </c>
      <c r="H4046" s="295" t="s">
        <v>1589</v>
      </c>
      <c r="I4046" s="295" t="s">
        <v>1714</v>
      </c>
      <c r="J4046" s="295" t="s">
        <v>1068</v>
      </c>
      <c r="K4046" s="295" t="s">
        <v>1603</v>
      </c>
      <c r="L4046" s="286">
        <v>5</v>
      </c>
      <c r="M4046" s="295" t="s">
        <v>171</v>
      </c>
    </row>
    <row r="4047" spans="1:13" ht="15" customHeight="1" x14ac:dyDescent="0.25">
      <c r="A4047" s="295" t="s">
        <v>12476</v>
      </c>
      <c r="B4047" s="295" t="s">
        <v>12476</v>
      </c>
      <c r="C4047" s="295" t="s">
        <v>12477</v>
      </c>
      <c r="D4047" s="295" t="s">
        <v>12477</v>
      </c>
      <c r="E4047" s="295" t="s">
        <v>1606</v>
      </c>
      <c r="F4047" s="295" t="s">
        <v>12415</v>
      </c>
      <c r="G4047" s="295" t="s">
        <v>1738</v>
      </c>
      <c r="H4047" s="295" t="s">
        <v>1589</v>
      </c>
      <c r="I4047" s="295" t="s">
        <v>1714</v>
      </c>
      <c r="J4047" s="295" t="s">
        <v>1068</v>
      </c>
      <c r="K4047" s="295" t="s">
        <v>1603</v>
      </c>
      <c r="L4047" s="286">
        <v>5</v>
      </c>
      <c r="M4047" s="295" t="s">
        <v>171</v>
      </c>
    </row>
    <row r="4048" spans="1:13" ht="15" customHeight="1" x14ac:dyDescent="0.25">
      <c r="A4048" s="295" t="s">
        <v>12411</v>
      </c>
      <c r="B4048" s="295" t="s">
        <v>12411</v>
      </c>
      <c r="C4048" s="295" t="s">
        <v>12413</v>
      </c>
      <c r="D4048" s="295" t="s">
        <v>12413</v>
      </c>
      <c r="E4048" s="295" t="s">
        <v>12478</v>
      </c>
      <c r="F4048" s="295" t="s">
        <v>12415</v>
      </c>
      <c r="G4048" s="295" t="s">
        <v>1738</v>
      </c>
      <c r="H4048" s="295" t="s">
        <v>1589</v>
      </c>
      <c r="I4048" s="295" t="s">
        <v>1714</v>
      </c>
      <c r="J4048" s="295" t="s">
        <v>1068</v>
      </c>
      <c r="K4048" s="295" t="s">
        <v>1603</v>
      </c>
      <c r="L4048" s="287">
        <v>5</v>
      </c>
      <c r="M4048" s="295" t="s">
        <v>171</v>
      </c>
    </row>
    <row r="4049" spans="1:13" ht="15" customHeight="1" x14ac:dyDescent="0.25">
      <c r="A4049" s="295" t="s">
        <v>12479</v>
      </c>
      <c r="B4049" s="295" t="s">
        <v>12479</v>
      </c>
      <c r="C4049" s="295" t="s">
        <v>12480</v>
      </c>
      <c r="D4049" s="295" t="s">
        <v>12480</v>
      </c>
      <c r="E4049" s="295" t="s">
        <v>12481</v>
      </c>
      <c r="F4049" s="295" t="s">
        <v>12482</v>
      </c>
      <c r="G4049" s="295" t="s">
        <v>168</v>
      </c>
      <c r="H4049" s="295" t="s">
        <v>1589</v>
      </c>
      <c r="I4049" s="295" t="s">
        <v>1714</v>
      </c>
      <c r="J4049" s="295" t="s">
        <v>1068</v>
      </c>
      <c r="K4049" s="295" t="s">
        <v>1603</v>
      </c>
      <c r="L4049" s="287">
        <v>-99</v>
      </c>
      <c r="M4049" s="295" t="s">
        <v>16367</v>
      </c>
    </row>
    <row r="4050" spans="1:13" ht="15" customHeight="1" x14ac:dyDescent="0.25">
      <c r="A4050" s="295" t="s">
        <v>12483</v>
      </c>
      <c r="B4050" s="295" t="s">
        <v>12483</v>
      </c>
      <c r="C4050" s="295" t="s">
        <v>12484</v>
      </c>
      <c r="D4050" s="295" t="s">
        <v>12484</v>
      </c>
      <c r="E4050" s="295" t="s">
        <v>6961</v>
      </c>
      <c r="F4050" s="295" t="s">
        <v>12485</v>
      </c>
      <c r="G4050" s="295" t="s">
        <v>168</v>
      </c>
      <c r="H4050" s="295" t="s">
        <v>1589</v>
      </c>
      <c r="I4050" s="295" t="s">
        <v>1714</v>
      </c>
      <c r="J4050" s="295" t="s">
        <v>1068</v>
      </c>
      <c r="K4050" s="295" t="s">
        <v>1603</v>
      </c>
      <c r="L4050" s="286">
        <v>8</v>
      </c>
      <c r="M4050" s="295" t="s">
        <v>171</v>
      </c>
    </row>
    <row r="4051" spans="1:13" ht="15" customHeight="1" x14ac:dyDescent="0.25">
      <c r="A4051" s="295" t="s">
        <v>12486</v>
      </c>
      <c r="B4051" s="295" t="s">
        <v>12486</v>
      </c>
      <c r="C4051" s="295" t="s">
        <v>1067</v>
      </c>
      <c r="D4051" s="295" t="s">
        <v>1067</v>
      </c>
      <c r="E4051" s="295" t="s">
        <v>1606</v>
      </c>
      <c r="F4051" s="295" t="s">
        <v>12420</v>
      </c>
      <c r="G4051" s="295" t="s">
        <v>1594</v>
      </c>
      <c r="H4051" s="295" t="s">
        <v>1589</v>
      </c>
      <c r="I4051" s="295" t="s">
        <v>1714</v>
      </c>
      <c r="J4051" s="295" t="s">
        <v>1068</v>
      </c>
      <c r="L4051" s="286">
        <v>8</v>
      </c>
      <c r="M4051" s="295" t="s">
        <v>171</v>
      </c>
    </row>
    <row r="4052" spans="1:13" ht="15" customHeight="1" x14ac:dyDescent="0.25">
      <c r="A4052" s="295" t="s">
        <v>12487</v>
      </c>
      <c r="B4052" s="295" t="s">
        <v>12487</v>
      </c>
      <c r="C4052" s="295" t="s">
        <v>12488</v>
      </c>
      <c r="D4052" s="295" t="s">
        <v>12488</v>
      </c>
      <c r="E4052" s="295" t="s">
        <v>4046</v>
      </c>
      <c r="F4052" s="295" t="s">
        <v>12489</v>
      </c>
      <c r="G4052" s="295" t="s">
        <v>168</v>
      </c>
      <c r="H4052" s="295" t="s">
        <v>1589</v>
      </c>
      <c r="I4052" s="295" t="s">
        <v>1714</v>
      </c>
      <c r="J4052" s="295" t="s">
        <v>1068</v>
      </c>
      <c r="K4052" s="295" t="s">
        <v>1603</v>
      </c>
      <c r="L4052" s="286">
        <v>5</v>
      </c>
      <c r="M4052" s="295" t="s">
        <v>171</v>
      </c>
    </row>
    <row r="4053" spans="1:13" ht="15" customHeight="1" x14ac:dyDescent="0.25">
      <c r="A4053" s="295" t="s">
        <v>12490</v>
      </c>
      <c r="B4053" s="295" t="s">
        <v>12491</v>
      </c>
      <c r="C4053" s="295" t="s">
        <v>12492</v>
      </c>
      <c r="D4053" s="295" t="s">
        <v>12493</v>
      </c>
      <c r="E4053" s="295" t="s">
        <v>6851</v>
      </c>
      <c r="F4053" s="295" t="s">
        <v>12494</v>
      </c>
      <c r="G4053" s="295" t="s">
        <v>168</v>
      </c>
      <c r="H4053" s="295" t="s">
        <v>1632</v>
      </c>
      <c r="I4053" s="295" t="s">
        <v>1714</v>
      </c>
      <c r="J4053" s="295" t="s">
        <v>1068</v>
      </c>
      <c r="K4053" s="295" t="s">
        <v>1603</v>
      </c>
      <c r="L4053" s="286">
        <v>-99</v>
      </c>
      <c r="M4053" s="295" t="s">
        <v>16367</v>
      </c>
    </row>
    <row r="4054" spans="1:13" ht="15" customHeight="1" x14ac:dyDescent="0.25">
      <c r="A4054" s="295" t="s">
        <v>12495</v>
      </c>
      <c r="B4054" s="295" t="s">
        <v>12495</v>
      </c>
      <c r="C4054" s="295" t="s">
        <v>12496</v>
      </c>
      <c r="D4054" s="295" t="s">
        <v>12496</v>
      </c>
      <c r="E4054" s="295" t="s">
        <v>2180</v>
      </c>
      <c r="F4054" s="295" t="s">
        <v>12497</v>
      </c>
      <c r="G4054" s="295" t="s">
        <v>168</v>
      </c>
      <c r="H4054" s="295" t="s">
        <v>1589</v>
      </c>
      <c r="I4054" s="295" t="s">
        <v>1714</v>
      </c>
      <c r="J4054" s="295" t="s">
        <v>1068</v>
      </c>
      <c r="K4054" s="295" t="s">
        <v>1603</v>
      </c>
      <c r="L4054" s="286">
        <v>10</v>
      </c>
      <c r="M4054" s="295" t="s">
        <v>171</v>
      </c>
    </row>
    <row r="4055" spans="1:13" ht="15" customHeight="1" x14ac:dyDescent="0.25">
      <c r="A4055" s="295" t="s">
        <v>1071</v>
      </c>
      <c r="B4055" s="295" t="s">
        <v>2594</v>
      </c>
      <c r="C4055" s="295" t="s">
        <v>12498</v>
      </c>
      <c r="D4055" s="295" t="s">
        <v>1072</v>
      </c>
      <c r="E4055" s="295" t="s">
        <v>1606</v>
      </c>
      <c r="F4055" s="295" t="s">
        <v>2596</v>
      </c>
      <c r="G4055" s="295" t="s">
        <v>168</v>
      </c>
      <c r="H4055" s="295" t="s">
        <v>1632</v>
      </c>
      <c r="I4055" s="295" t="s">
        <v>1598</v>
      </c>
      <c r="J4055" s="295" t="s">
        <v>226</v>
      </c>
      <c r="K4055" s="295" t="s">
        <v>1603</v>
      </c>
      <c r="L4055" s="286">
        <v>0</v>
      </c>
      <c r="M4055" s="295" t="s">
        <v>16372</v>
      </c>
    </row>
    <row r="4056" spans="1:13" ht="15" customHeight="1" x14ac:dyDescent="0.25">
      <c r="A4056" s="295" t="s">
        <v>2597</v>
      </c>
      <c r="B4056" s="295" t="s">
        <v>2594</v>
      </c>
      <c r="C4056" s="295" t="s">
        <v>12499</v>
      </c>
      <c r="D4056" s="295" t="s">
        <v>1072</v>
      </c>
      <c r="E4056" s="295" t="s">
        <v>1606</v>
      </c>
      <c r="F4056" s="295" t="s">
        <v>12500</v>
      </c>
      <c r="G4056" s="295" t="s">
        <v>1738</v>
      </c>
      <c r="H4056" s="295" t="s">
        <v>1632</v>
      </c>
      <c r="I4056" s="295" t="s">
        <v>1598</v>
      </c>
      <c r="J4056" s="295" t="s">
        <v>226</v>
      </c>
      <c r="K4056" s="295" t="s">
        <v>1603</v>
      </c>
      <c r="L4056" s="287">
        <v>0</v>
      </c>
      <c r="M4056" s="295" t="s">
        <v>16372</v>
      </c>
    </row>
    <row r="4057" spans="1:13" ht="15" customHeight="1" x14ac:dyDescent="0.25">
      <c r="A4057" s="295" t="s">
        <v>1073</v>
      </c>
      <c r="B4057" s="295" t="s">
        <v>1073</v>
      </c>
      <c r="C4057" s="295" t="s">
        <v>1074</v>
      </c>
      <c r="D4057" s="295" t="s">
        <v>1074</v>
      </c>
      <c r="E4057" s="295" t="s">
        <v>1606</v>
      </c>
      <c r="F4057" s="295" t="s">
        <v>12501</v>
      </c>
      <c r="G4057" s="295" t="s">
        <v>168</v>
      </c>
      <c r="H4057" s="295" t="s">
        <v>1589</v>
      </c>
      <c r="I4057" s="295" t="s">
        <v>1598</v>
      </c>
      <c r="J4057" s="295" t="s">
        <v>226</v>
      </c>
      <c r="K4057" s="295" t="s">
        <v>1603</v>
      </c>
      <c r="L4057" s="286">
        <v>0</v>
      </c>
      <c r="M4057" s="295" t="s">
        <v>16372</v>
      </c>
    </row>
    <row r="4058" spans="1:13" ht="15" customHeight="1" x14ac:dyDescent="0.25">
      <c r="A4058" s="295" t="s">
        <v>12502</v>
      </c>
      <c r="B4058" s="295" t="s">
        <v>12502</v>
      </c>
      <c r="C4058" s="295" t="s">
        <v>587</v>
      </c>
      <c r="D4058" s="295" t="s">
        <v>587</v>
      </c>
      <c r="E4058" s="295" t="s">
        <v>1978</v>
      </c>
      <c r="F4058" s="295" t="s">
        <v>12503</v>
      </c>
      <c r="G4058" s="295" t="s">
        <v>1676</v>
      </c>
      <c r="H4058" s="295" t="s">
        <v>1589</v>
      </c>
      <c r="I4058" s="295" t="s">
        <v>1598</v>
      </c>
      <c r="J4058" s="295" t="s">
        <v>226</v>
      </c>
      <c r="K4058" s="295" t="s">
        <v>1603</v>
      </c>
      <c r="L4058" s="287">
        <v>8</v>
      </c>
      <c r="M4058" s="295" t="s">
        <v>171</v>
      </c>
    </row>
    <row r="4059" spans="1:13" ht="15" customHeight="1" x14ac:dyDescent="0.25">
      <c r="A4059" s="295" t="s">
        <v>12504</v>
      </c>
      <c r="B4059" s="295" t="s">
        <v>12504</v>
      </c>
      <c r="C4059" s="295" t="s">
        <v>12505</v>
      </c>
      <c r="D4059" s="295" t="s">
        <v>12505</v>
      </c>
      <c r="E4059" s="295" t="s">
        <v>1978</v>
      </c>
      <c r="F4059" s="295" t="s">
        <v>12503</v>
      </c>
      <c r="G4059" s="295" t="s">
        <v>1738</v>
      </c>
      <c r="H4059" s="295" t="s">
        <v>1589</v>
      </c>
      <c r="I4059" s="295" t="s">
        <v>1598</v>
      </c>
      <c r="J4059" s="295" t="s">
        <v>226</v>
      </c>
      <c r="K4059" s="295" t="s">
        <v>1603</v>
      </c>
      <c r="L4059" s="286">
        <v>8</v>
      </c>
      <c r="M4059" s="295" t="s">
        <v>171</v>
      </c>
    </row>
    <row r="4060" spans="1:13" ht="15" customHeight="1" x14ac:dyDescent="0.25">
      <c r="A4060" s="295" t="s">
        <v>12506</v>
      </c>
      <c r="B4060" s="295" t="s">
        <v>12504</v>
      </c>
      <c r="C4060" s="295" t="s">
        <v>12507</v>
      </c>
      <c r="D4060" s="295" t="s">
        <v>12505</v>
      </c>
      <c r="E4060" s="295" t="s">
        <v>1978</v>
      </c>
      <c r="F4060" s="295" t="s">
        <v>12503</v>
      </c>
      <c r="G4060" s="295" t="s">
        <v>1678</v>
      </c>
      <c r="H4060" s="295" t="s">
        <v>1632</v>
      </c>
      <c r="I4060" s="295" t="s">
        <v>1598</v>
      </c>
      <c r="J4060" s="295" t="s">
        <v>226</v>
      </c>
      <c r="K4060" s="295" t="s">
        <v>1603</v>
      </c>
      <c r="L4060" s="286">
        <v>8</v>
      </c>
      <c r="M4060" s="295" t="s">
        <v>171</v>
      </c>
    </row>
    <row r="4061" spans="1:13" ht="15" customHeight="1" x14ac:dyDescent="0.25">
      <c r="A4061" s="295" t="s">
        <v>12508</v>
      </c>
      <c r="B4061" s="295" t="s">
        <v>12508</v>
      </c>
      <c r="C4061" s="295" t="s">
        <v>12509</v>
      </c>
      <c r="D4061" s="295" t="s">
        <v>12509</v>
      </c>
      <c r="E4061" s="295" t="s">
        <v>1606</v>
      </c>
      <c r="F4061" s="295" t="s">
        <v>12510</v>
      </c>
      <c r="G4061" s="295" t="s">
        <v>168</v>
      </c>
      <c r="H4061" s="295" t="s">
        <v>1589</v>
      </c>
      <c r="I4061" s="295" t="s">
        <v>1598</v>
      </c>
      <c r="J4061" s="295" t="s">
        <v>226</v>
      </c>
      <c r="K4061" s="295" t="s">
        <v>1603</v>
      </c>
      <c r="L4061" s="286">
        <v>2</v>
      </c>
      <c r="M4061" s="295" t="s">
        <v>171</v>
      </c>
    </row>
    <row r="4062" spans="1:13" ht="15" customHeight="1" x14ac:dyDescent="0.25">
      <c r="A4062" s="295" t="s">
        <v>6128</v>
      </c>
      <c r="B4062" s="295" t="s">
        <v>6122</v>
      </c>
      <c r="C4062" s="295" t="s">
        <v>12511</v>
      </c>
      <c r="D4062" s="295" t="s">
        <v>6124</v>
      </c>
      <c r="E4062" s="295" t="s">
        <v>12512</v>
      </c>
      <c r="F4062" s="295" t="s">
        <v>6126</v>
      </c>
      <c r="G4062" s="295" t="s">
        <v>1738</v>
      </c>
      <c r="H4062" s="295" t="s">
        <v>1632</v>
      </c>
      <c r="I4062" s="295" t="s">
        <v>1598</v>
      </c>
      <c r="J4062" s="295" t="s">
        <v>226</v>
      </c>
      <c r="K4062" s="295" t="s">
        <v>1230</v>
      </c>
      <c r="L4062" s="286">
        <v>9</v>
      </c>
      <c r="M4062" s="295" t="s">
        <v>171</v>
      </c>
    </row>
    <row r="4063" spans="1:13" ht="15" customHeight="1" x14ac:dyDescent="0.25">
      <c r="A4063" s="295" t="s">
        <v>6770</v>
      </c>
      <c r="B4063" s="295" t="s">
        <v>6766</v>
      </c>
      <c r="C4063" s="295" t="s">
        <v>12513</v>
      </c>
      <c r="D4063" s="295" t="s">
        <v>6767</v>
      </c>
      <c r="E4063" s="295" t="s">
        <v>12514</v>
      </c>
      <c r="F4063" s="295" t="s">
        <v>6769</v>
      </c>
      <c r="G4063" s="295" t="s">
        <v>168</v>
      </c>
      <c r="H4063" s="295" t="s">
        <v>1632</v>
      </c>
      <c r="I4063" s="295" t="s">
        <v>1598</v>
      </c>
      <c r="J4063" s="295" t="s">
        <v>226</v>
      </c>
      <c r="K4063" s="295" t="s">
        <v>1603</v>
      </c>
      <c r="L4063" s="287">
        <v>0</v>
      </c>
      <c r="M4063" s="295" t="s">
        <v>16372</v>
      </c>
    </row>
    <row r="4064" spans="1:13" ht="15" customHeight="1" x14ac:dyDescent="0.25">
      <c r="A4064" s="295" t="s">
        <v>12515</v>
      </c>
      <c r="B4064" s="295" t="s">
        <v>12515</v>
      </c>
      <c r="C4064" s="295" t="s">
        <v>12516</v>
      </c>
      <c r="D4064" s="295" t="s">
        <v>12516</v>
      </c>
      <c r="E4064" s="295" t="s">
        <v>1606</v>
      </c>
      <c r="F4064" s="295" t="s">
        <v>12517</v>
      </c>
      <c r="G4064" s="295" t="s">
        <v>168</v>
      </c>
      <c r="H4064" s="295" t="s">
        <v>1589</v>
      </c>
      <c r="I4064" s="295" t="s">
        <v>1598</v>
      </c>
      <c r="J4064" s="295" t="s">
        <v>226</v>
      </c>
      <c r="K4064" s="295" t="s">
        <v>1603</v>
      </c>
      <c r="L4064" s="286">
        <v>0</v>
      </c>
      <c r="M4064" s="295" t="s">
        <v>16372</v>
      </c>
    </row>
    <row r="4065" spans="1:13" ht="15" customHeight="1" x14ac:dyDescent="0.25">
      <c r="A4065" s="295" t="s">
        <v>1086</v>
      </c>
      <c r="B4065" s="295" t="s">
        <v>1086</v>
      </c>
      <c r="C4065" s="295" t="s">
        <v>1087</v>
      </c>
      <c r="D4065" s="295" t="s">
        <v>1087</v>
      </c>
      <c r="E4065" s="295" t="s">
        <v>1606</v>
      </c>
      <c r="F4065" s="295" t="s">
        <v>12518</v>
      </c>
      <c r="G4065" s="295" t="s">
        <v>168</v>
      </c>
      <c r="H4065" s="295" t="s">
        <v>1589</v>
      </c>
      <c r="I4065" s="295" t="s">
        <v>1598</v>
      </c>
      <c r="J4065" s="295" t="s">
        <v>226</v>
      </c>
      <c r="K4065" s="295" t="s">
        <v>1603</v>
      </c>
      <c r="L4065" s="286">
        <v>2</v>
      </c>
      <c r="M4065" s="295" t="s">
        <v>171</v>
      </c>
    </row>
    <row r="4066" spans="1:13" ht="15" customHeight="1" x14ac:dyDescent="0.25">
      <c r="A4066" s="295" t="s">
        <v>5356</v>
      </c>
      <c r="B4066" s="295" t="s">
        <v>500</v>
      </c>
      <c r="C4066" s="295" t="s">
        <v>12519</v>
      </c>
      <c r="D4066" s="295" t="s">
        <v>501</v>
      </c>
      <c r="E4066" s="295" t="s">
        <v>4921</v>
      </c>
      <c r="F4066" s="295" t="s">
        <v>5355</v>
      </c>
      <c r="G4066" s="295" t="s">
        <v>168</v>
      </c>
      <c r="H4066" s="295" t="s">
        <v>1632</v>
      </c>
      <c r="I4066" s="295" t="s">
        <v>1598</v>
      </c>
      <c r="J4066" s="295" t="s">
        <v>226</v>
      </c>
      <c r="K4066" s="295" t="s">
        <v>1603</v>
      </c>
      <c r="L4066" s="286">
        <v>10</v>
      </c>
      <c r="M4066" s="295" t="s">
        <v>171</v>
      </c>
    </row>
    <row r="4067" spans="1:13" ht="15" customHeight="1" x14ac:dyDescent="0.25">
      <c r="A4067" s="295" t="s">
        <v>1088</v>
      </c>
      <c r="B4067" s="295" t="s">
        <v>1088</v>
      </c>
      <c r="C4067" s="295" t="s">
        <v>1089</v>
      </c>
      <c r="D4067" s="295" t="s">
        <v>1089</v>
      </c>
      <c r="E4067" s="295" t="s">
        <v>1606</v>
      </c>
      <c r="F4067" s="295" t="s">
        <v>12520</v>
      </c>
      <c r="G4067" s="295" t="s">
        <v>168</v>
      </c>
      <c r="H4067" s="295" t="s">
        <v>1589</v>
      </c>
      <c r="I4067" s="295" t="s">
        <v>1598</v>
      </c>
      <c r="J4067" s="295" t="s">
        <v>226</v>
      </c>
      <c r="K4067" s="295" t="s">
        <v>1603</v>
      </c>
      <c r="L4067" s="286">
        <v>0</v>
      </c>
      <c r="M4067" s="295" t="s">
        <v>16372</v>
      </c>
    </row>
    <row r="4068" spans="1:13" ht="15" customHeight="1" x14ac:dyDescent="0.25">
      <c r="A4068" s="295" t="s">
        <v>12521</v>
      </c>
      <c r="B4068" s="295" t="s">
        <v>12521</v>
      </c>
      <c r="C4068" s="295" t="s">
        <v>12522</v>
      </c>
      <c r="D4068" s="295" t="s">
        <v>12522</v>
      </c>
      <c r="E4068" s="295" t="s">
        <v>1606</v>
      </c>
      <c r="F4068" s="295" t="s">
        <v>12523</v>
      </c>
      <c r="G4068" s="295" t="s">
        <v>168</v>
      </c>
      <c r="H4068" s="295" t="s">
        <v>1589</v>
      </c>
      <c r="I4068" s="295" t="s">
        <v>1598</v>
      </c>
      <c r="J4068" s="295" t="s">
        <v>226</v>
      </c>
      <c r="K4068" s="295" t="s">
        <v>1603</v>
      </c>
      <c r="L4068" s="286">
        <v>0</v>
      </c>
      <c r="M4068" s="295" t="s">
        <v>16372</v>
      </c>
    </row>
    <row r="4069" spans="1:13" ht="15" customHeight="1" x14ac:dyDescent="0.25">
      <c r="A4069" s="295" t="s">
        <v>12524</v>
      </c>
      <c r="B4069" s="295" t="s">
        <v>12524</v>
      </c>
      <c r="C4069" s="295" t="s">
        <v>12525</v>
      </c>
      <c r="D4069" s="295" t="s">
        <v>12525</v>
      </c>
      <c r="E4069" s="295" t="s">
        <v>1880</v>
      </c>
      <c r="F4069" s="295" t="s">
        <v>12526</v>
      </c>
      <c r="G4069" s="295" t="s">
        <v>168</v>
      </c>
      <c r="H4069" s="295" t="s">
        <v>1589</v>
      </c>
      <c r="I4069" s="295" t="s">
        <v>1598</v>
      </c>
      <c r="J4069" s="295" t="s">
        <v>226</v>
      </c>
      <c r="K4069" s="295" t="s">
        <v>1603</v>
      </c>
      <c r="L4069" s="286">
        <v>2</v>
      </c>
      <c r="M4069" s="295" t="s">
        <v>171</v>
      </c>
    </row>
    <row r="4070" spans="1:13" ht="15" customHeight="1" x14ac:dyDescent="0.25">
      <c r="A4070" s="295" t="s">
        <v>12527</v>
      </c>
      <c r="B4070" s="295" t="s">
        <v>12527</v>
      </c>
      <c r="C4070" s="295" t="s">
        <v>1080</v>
      </c>
      <c r="D4070" s="295" t="s">
        <v>1080</v>
      </c>
      <c r="E4070" s="295" t="s">
        <v>1606</v>
      </c>
      <c r="F4070" s="295" t="s">
        <v>12528</v>
      </c>
      <c r="G4070" s="295" t="s">
        <v>1594</v>
      </c>
      <c r="H4070" s="295" t="s">
        <v>1589</v>
      </c>
      <c r="I4070" s="295" t="s">
        <v>1598</v>
      </c>
      <c r="J4070" s="295" t="s">
        <v>226</v>
      </c>
      <c r="L4070" s="286">
        <v>2</v>
      </c>
      <c r="M4070" s="295" t="s">
        <v>171</v>
      </c>
    </row>
    <row r="4071" spans="1:13" ht="15" customHeight="1" x14ac:dyDescent="0.25">
      <c r="A4071" s="295" t="s">
        <v>12529</v>
      </c>
      <c r="B4071" s="295" t="s">
        <v>12530</v>
      </c>
      <c r="C4071" s="295" t="s">
        <v>12531</v>
      </c>
      <c r="D4071" s="295" t="s">
        <v>12532</v>
      </c>
      <c r="E4071" s="295" t="s">
        <v>1867</v>
      </c>
      <c r="F4071" s="295" t="s">
        <v>12533</v>
      </c>
      <c r="G4071" s="295" t="s">
        <v>168</v>
      </c>
      <c r="H4071" s="295" t="s">
        <v>1632</v>
      </c>
      <c r="I4071" s="295" t="s">
        <v>1598</v>
      </c>
      <c r="J4071" s="295" t="s">
        <v>226</v>
      </c>
      <c r="K4071" s="295" t="s">
        <v>1603</v>
      </c>
      <c r="L4071" s="286">
        <v>10</v>
      </c>
      <c r="M4071" s="295" t="s">
        <v>171</v>
      </c>
    </row>
    <row r="4072" spans="1:13" ht="15" customHeight="1" x14ac:dyDescent="0.25">
      <c r="A4072" s="295" t="s">
        <v>12534</v>
      </c>
      <c r="B4072" s="295" t="s">
        <v>12535</v>
      </c>
      <c r="C4072" s="295" t="s">
        <v>12536</v>
      </c>
      <c r="D4072" s="295" t="s">
        <v>12537</v>
      </c>
      <c r="E4072" s="295" t="s">
        <v>12538</v>
      </c>
      <c r="F4072" s="295" t="s">
        <v>12539</v>
      </c>
      <c r="G4072" s="295" t="s">
        <v>1738</v>
      </c>
      <c r="H4072" s="295" t="s">
        <v>1632</v>
      </c>
      <c r="I4072" s="283" t="s">
        <v>1598</v>
      </c>
      <c r="J4072" s="283" t="s">
        <v>226</v>
      </c>
      <c r="K4072" s="283" t="s">
        <v>1603</v>
      </c>
      <c r="L4072" s="287">
        <v>0</v>
      </c>
      <c r="M4072" s="295" t="s">
        <v>16372</v>
      </c>
    </row>
    <row r="4073" spans="1:13" ht="15" customHeight="1" x14ac:dyDescent="0.25">
      <c r="A4073" s="295" t="s">
        <v>1091</v>
      </c>
      <c r="B4073" s="295" t="s">
        <v>12535</v>
      </c>
      <c r="C4073" s="295" t="s">
        <v>12540</v>
      </c>
      <c r="D4073" s="295" t="s">
        <v>12537</v>
      </c>
      <c r="E4073" s="295" t="s">
        <v>12541</v>
      </c>
      <c r="F4073" s="295" t="s">
        <v>12539</v>
      </c>
      <c r="G4073" s="295" t="s">
        <v>1678</v>
      </c>
      <c r="H4073" s="295" t="s">
        <v>1632</v>
      </c>
      <c r="I4073" s="283" t="s">
        <v>1598</v>
      </c>
      <c r="J4073" s="283" t="s">
        <v>226</v>
      </c>
      <c r="K4073" s="283" t="s">
        <v>1603</v>
      </c>
      <c r="L4073" s="287">
        <v>0</v>
      </c>
      <c r="M4073" s="295" t="s">
        <v>16372</v>
      </c>
    </row>
    <row r="4074" spans="1:13" ht="15" customHeight="1" x14ac:dyDescent="0.25">
      <c r="A4074" s="295" t="s">
        <v>16939</v>
      </c>
      <c r="B4074" s="295" t="s">
        <v>16940</v>
      </c>
      <c r="C4074" s="295" t="s">
        <v>17504</v>
      </c>
      <c r="D4074" s="295" t="s">
        <v>17632</v>
      </c>
      <c r="E4074" s="295" t="s">
        <v>17861</v>
      </c>
      <c r="G4074" s="295" t="s">
        <v>168</v>
      </c>
      <c r="H4074" s="295" t="s">
        <v>1632</v>
      </c>
      <c r="I4074" s="295" t="s">
        <v>14673</v>
      </c>
      <c r="J4074" s="295" t="s">
        <v>17926</v>
      </c>
      <c r="K4074" s="295" t="s">
        <v>14674</v>
      </c>
      <c r="L4074" s="287">
        <v>2</v>
      </c>
      <c r="M4074" s="295" t="s">
        <v>171</v>
      </c>
    </row>
    <row r="4075" spans="1:13" ht="15" customHeight="1" x14ac:dyDescent="0.25">
      <c r="A4075" s="295" t="s">
        <v>10663</v>
      </c>
      <c r="B4075" s="295" t="s">
        <v>10663</v>
      </c>
      <c r="C4075" s="295" t="s">
        <v>10665</v>
      </c>
      <c r="D4075" s="295" t="s">
        <v>10665</v>
      </c>
      <c r="E4075" s="295" t="s">
        <v>1606</v>
      </c>
      <c r="F4075" s="295" t="s">
        <v>12542</v>
      </c>
      <c r="G4075" s="295" t="s">
        <v>168</v>
      </c>
      <c r="H4075" s="295" t="s">
        <v>1589</v>
      </c>
      <c r="I4075" s="295" t="s">
        <v>1598</v>
      </c>
      <c r="J4075" s="295" t="s">
        <v>177</v>
      </c>
      <c r="K4075" s="295" t="s">
        <v>1603</v>
      </c>
      <c r="L4075" s="286">
        <v>6</v>
      </c>
      <c r="M4075" s="295" t="s">
        <v>171</v>
      </c>
    </row>
    <row r="4076" spans="1:13" ht="15" customHeight="1" x14ac:dyDescent="0.25">
      <c r="A4076" s="295" t="s">
        <v>10669</v>
      </c>
      <c r="B4076" s="295" t="s">
        <v>10669</v>
      </c>
      <c r="C4076" s="295" t="s">
        <v>10671</v>
      </c>
      <c r="D4076" s="295" t="s">
        <v>10671</v>
      </c>
      <c r="E4076" s="295" t="s">
        <v>1606</v>
      </c>
      <c r="F4076" s="295" t="s">
        <v>12543</v>
      </c>
      <c r="G4076" s="295" t="s">
        <v>168</v>
      </c>
      <c r="H4076" s="295" t="s">
        <v>1589</v>
      </c>
      <c r="I4076" s="295" t="s">
        <v>1598</v>
      </c>
      <c r="J4076" s="295" t="s">
        <v>177</v>
      </c>
      <c r="K4076" s="295" t="s">
        <v>1603</v>
      </c>
      <c r="L4076" s="286">
        <v>6</v>
      </c>
      <c r="M4076" s="295" t="s">
        <v>171</v>
      </c>
    </row>
    <row r="4077" spans="1:13" ht="15" customHeight="1" x14ac:dyDescent="0.25">
      <c r="A4077" s="295" t="s">
        <v>10674</v>
      </c>
      <c r="B4077" s="295" t="s">
        <v>10674</v>
      </c>
      <c r="C4077" s="295" t="s">
        <v>10676</v>
      </c>
      <c r="D4077" s="295" t="s">
        <v>10676</v>
      </c>
      <c r="E4077" s="295" t="s">
        <v>2222</v>
      </c>
      <c r="F4077" s="295" t="s">
        <v>12544</v>
      </c>
      <c r="G4077" s="295" t="s">
        <v>168</v>
      </c>
      <c r="H4077" s="295" t="s">
        <v>1589</v>
      </c>
      <c r="I4077" s="295" t="s">
        <v>1598</v>
      </c>
      <c r="J4077" s="295" t="s">
        <v>177</v>
      </c>
      <c r="K4077" s="295" t="s">
        <v>1603</v>
      </c>
      <c r="L4077" s="286">
        <v>9</v>
      </c>
      <c r="M4077" s="295" t="s">
        <v>171</v>
      </c>
    </row>
    <row r="4078" spans="1:13" ht="15" customHeight="1" x14ac:dyDescent="0.25">
      <c r="A4078" s="297" t="s">
        <v>12545</v>
      </c>
      <c r="B4078" s="295" t="s">
        <v>12545</v>
      </c>
      <c r="C4078" s="295" t="s">
        <v>12546</v>
      </c>
      <c r="D4078" s="295" t="s">
        <v>12546</v>
      </c>
      <c r="E4078" s="295" t="s">
        <v>1880</v>
      </c>
      <c r="F4078" s="295" t="s">
        <v>12547</v>
      </c>
      <c r="G4078" s="295" t="s">
        <v>1676</v>
      </c>
      <c r="H4078" s="295" t="s">
        <v>1589</v>
      </c>
      <c r="I4078" s="295" t="s">
        <v>1598</v>
      </c>
      <c r="J4078" s="295" t="s">
        <v>177</v>
      </c>
      <c r="K4078" s="295" t="s">
        <v>1603</v>
      </c>
      <c r="L4078" s="287">
        <v>10</v>
      </c>
      <c r="M4078" s="295" t="s">
        <v>171</v>
      </c>
    </row>
    <row r="4079" spans="1:13" ht="15" customHeight="1" x14ac:dyDescent="0.25">
      <c r="A4079" s="295" t="s">
        <v>10680</v>
      </c>
      <c r="B4079" s="295" t="s">
        <v>10680</v>
      </c>
      <c r="C4079" s="295" t="s">
        <v>10682</v>
      </c>
      <c r="D4079" s="295" t="s">
        <v>10682</v>
      </c>
      <c r="E4079" s="295" t="s">
        <v>1880</v>
      </c>
      <c r="F4079" s="295" t="s">
        <v>12548</v>
      </c>
      <c r="G4079" s="295" t="s">
        <v>1678</v>
      </c>
      <c r="H4079" s="295" t="s">
        <v>1589</v>
      </c>
      <c r="I4079" s="295" t="s">
        <v>1598</v>
      </c>
      <c r="J4079" s="295" t="s">
        <v>177</v>
      </c>
      <c r="K4079" s="295" t="s">
        <v>1603</v>
      </c>
      <c r="L4079" s="286">
        <v>10</v>
      </c>
      <c r="M4079" s="295" t="s">
        <v>171</v>
      </c>
    </row>
    <row r="4080" spans="1:13" ht="15" customHeight="1" x14ac:dyDescent="0.25">
      <c r="A4080" s="295" t="s">
        <v>10685</v>
      </c>
      <c r="B4080" s="295" t="s">
        <v>10685</v>
      </c>
      <c r="C4080" s="295" t="s">
        <v>10687</v>
      </c>
      <c r="D4080" s="295" t="s">
        <v>10687</v>
      </c>
      <c r="E4080" s="295" t="s">
        <v>1978</v>
      </c>
      <c r="F4080" s="295" t="s">
        <v>12549</v>
      </c>
      <c r="G4080" s="295" t="s">
        <v>168</v>
      </c>
      <c r="H4080" s="295" t="s">
        <v>1589</v>
      </c>
      <c r="I4080" s="295" t="s">
        <v>1598</v>
      </c>
      <c r="J4080" s="295" t="s">
        <v>177</v>
      </c>
      <c r="K4080" s="295" t="s">
        <v>1603</v>
      </c>
      <c r="L4080" s="286">
        <v>8</v>
      </c>
      <c r="M4080" s="295" t="s">
        <v>171</v>
      </c>
    </row>
    <row r="4081" spans="1:13" ht="15" customHeight="1" x14ac:dyDescent="0.25">
      <c r="A4081" s="295" t="s">
        <v>12550</v>
      </c>
      <c r="B4081" s="295" t="s">
        <v>12550</v>
      </c>
      <c r="C4081" s="295" t="s">
        <v>12551</v>
      </c>
      <c r="D4081" s="295" t="s">
        <v>12551</v>
      </c>
      <c r="E4081" s="295" t="s">
        <v>1606</v>
      </c>
      <c r="F4081" s="295" t="s">
        <v>12552</v>
      </c>
      <c r="G4081" s="295" t="s">
        <v>1594</v>
      </c>
      <c r="H4081" s="295" t="s">
        <v>1589</v>
      </c>
      <c r="I4081" s="295" t="s">
        <v>1598</v>
      </c>
      <c r="J4081" s="295" t="s">
        <v>177</v>
      </c>
      <c r="L4081" s="286">
        <v>7</v>
      </c>
      <c r="M4081" s="295" t="s">
        <v>171</v>
      </c>
    </row>
    <row r="4082" spans="1:13" ht="15" customHeight="1" x14ac:dyDescent="0.25">
      <c r="A4082" s="295" t="s">
        <v>10691</v>
      </c>
      <c r="B4082" s="295" t="s">
        <v>10691</v>
      </c>
      <c r="C4082" s="295" t="s">
        <v>10693</v>
      </c>
      <c r="D4082" s="295" t="s">
        <v>10693</v>
      </c>
      <c r="E4082" s="295" t="s">
        <v>12553</v>
      </c>
      <c r="F4082" s="295" t="s">
        <v>12554</v>
      </c>
      <c r="G4082" s="295" t="s">
        <v>168</v>
      </c>
      <c r="H4082" s="295" t="s">
        <v>1589</v>
      </c>
      <c r="I4082" s="295" t="s">
        <v>1598</v>
      </c>
      <c r="J4082" s="295" t="s">
        <v>177</v>
      </c>
      <c r="K4082" s="295" t="s">
        <v>1603</v>
      </c>
      <c r="L4082" s="286">
        <v>6</v>
      </c>
      <c r="M4082" s="295" t="s">
        <v>171</v>
      </c>
    </row>
    <row r="4083" spans="1:13" ht="15" customHeight="1" x14ac:dyDescent="0.25">
      <c r="A4083" s="295" t="s">
        <v>12555</v>
      </c>
      <c r="B4083" s="295" t="s">
        <v>12555</v>
      </c>
      <c r="C4083" s="295" t="s">
        <v>12556</v>
      </c>
      <c r="D4083" s="295" t="s">
        <v>12556</v>
      </c>
      <c r="E4083" s="295" t="s">
        <v>12557</v>
      </c>
      <c r="F4083" s="295" t="s">
        <v>12558</v>
      </c>
      <c r="G4083" s="295" t="s">
        <v>168</v>
      </c>
      <c r="H4083" s="295" t="s">
        <v>1589</v>
      </c>
      <c r="I4083" s="295" t="s">
        <v>1598</v>
      </c>
      <c r="J4083" s="295" t="s">
        <v>12559</v>
      </c>
      <c r="K4083" s="295" t="s">
        <v>1603</v>
      </c>
      <c r="L4083" s="286">
        <v>0</v>
      </c>
      <c r="M4083" s="295" t="s">
        <v>16372</v>
      </c>
    </row>
    <row r="4084" spans="1:13" ht="15" customHeight="1" x14ac:dyDescent="0.25">
      <c r="A4084" s="295" t="s">
        <v>12560</v>
      </c>
      <c r="B4084" s="295" t="s">
        <v>12560</v>
      </c>
      <c r="C4084" s="295" t="s">
        <v>12561</v>
      </c>
      <c r="D4084" s="295" t="s">
        <v>12561</v>
      </c>
      <c r="E4084" s="295" t="s">
        <v>11487</v>
      </c>
      <c r="F4084" s="295" t="s">
        <v>12562</v>
      </c>
      <c r="G4084" s="295" t="s">
        <v>1594</v>
      </c>
      <c r="H4084" s="295" t="s">
        <v>1589</v>
      </c>
      <c r="I4084" s="295" t="s">
        <v>1598</v>
      </c>
      <c r="J4084" s="295" t="s">
        <v>12559</v>
      </c>
      <c r="L4084" s="286">
        <v>0</v>
      </c>
      <c r="M4084" s="295" t="s">
        <v>16372</v>
      </c>
    </row>
    <row r="4085" spans="1:13" ht="15" customHeight="1" x14ac:dyDescent="0.25">
      <c r="A4085" s="295" t="s">
        <v>12563</v>
      </c>
      <c r="B4085" s="295" t="s">
        <v>12563</v>
      </c>
      <c r="C4085" s="295" t="s">
        <v>12564</v>
      </c>
      <c r="D4085" s="295" t="s">
        <v>12564</v>
      </c>
      <c r="E4085" s="295" t="s">
        <v>4017</v>
      </c>
      <c r="F4085" s="295" t="s">
        <v>12565</v>
      </c>
      <c r="G4085" s="295" t="s">
        <v>168</v>
      </c>
      <c r="H4085" s="295" t="s">
        <v>1589</v>
      </c>
      <c r="I4085" s="295" t="s">
        <v>1598</v>
      </c>
      <c r="J4085" s="295" t="s">
        <v>954</v>
      </c>
      <c r="K4085" s="295" t="s">
        <v>1603</v>
      </c>
      <c r="L4085" s="286">
        <v>7</v>
      </c>
      <c r="M4085" s="295" t="s">
        <v>171</v>
      </c>
    </row>
    <row r="4086" spans="1:13" ht="15" customHeight="1" x14ac:dyDescent="0.25">
      <c r="A4086" s="295" t="s">
        <v>12566</v>
      </c>
      <c r="B4086" s="295" t="s">
        <v>12566</v>
      </c>
      <c r="C4086" s="295" t="s">
        <v>12567</v>
      </c>
      <c r="D4086" s="295" t="s">
        <v>12567</v>
      </c>
      <c r="E4086" s="295" t="s">
        <v>1606</v>
      </c>
      <c r="F4086" s="295" t="s">
        <v>12568</v>
      </c>
      <c r="G4086" s="295" t="s">
        <v>168</v>
      </c>
      <c r="H4086" s="295" t="s">
        <v>1589</v>
      </c>
      <c r="I4086" s="295" t="s">
        <v>1598</v>
      </c>
      <c r="J4086" s="295" t="s">
        <v>954</v>
      </c>
      <c r="K4086" s="295" t="s">
        <v>1603</v>
      </c>
      <c r="L4086" s="286">
        <v>5</v>
      </c>
      <c r="M4086" s="295" t="s">
        <v>171</v>
      </c>
    </row>
    <row r="4087" spans="1:13" ht="15" customHeight="1" x14ac:dyDescent="0.25">
      <c r="A4087" s="295" t="s">
        <v>12569</v>
      </c>
      <c r="B4087" s="295" t="s">
        <v>12569</v>
      </c>
      <c r="C4087" s="295" t="s">
        <v>12570</v>
      </c>
      <c r="D4087" s="295" t="s">
        <v>12570</v>
      </c>
      <c r="E4087" s="295" t="s">
        <v>1696</v>
      </c>
      <c r="F4087" s="295" t="s">
        <v>12571</v>
      </c>
      <c r="G4087" s="295" t="s">
        <v>168</v>
      </c>
      <c r="H4087" s="295" t="s">
        <v>1589</v>
      </c>
      <c r="I4087" s="295" t="s">
        <v>1598</v>
      </c>
      <c r="J4087" s="295" t="s">
        <v>954</v>
      </c>
      <c r="K4087" s="295" t="s">
        <v>1603</v>
      </c>
      <c r="L4087" s="286">
        <v>7</v>
      </c>
      <c r="M4087" s="295" t="s">
        <v>171</v>
      </c>
    </row>
    <row r="4088" spans="1:13" ht="15" customHeight="1" x14ac:dyDescent="0.25">
      <c r="A4088" s="295" t="s">
        <v>12572</v>
      </c>
      <c r="B4088" s="295" t="s">
        <v>12572</v>
      </c>
      <c r="C4088" s="295" t="s">
        <v>12573</v>
      </c>
      <c r="D4088" s="295" t="s">
        <v>12573</v>
      </c>
      <c r="E4088" s="295" t="s">
        <v>1606</v>
      </c>
      <c r="F4088" s="295" t="s">
        <v>12574</v>
      </c>
      <c r="G4088" s="295" t="s">
        <v>1594</v>
      </c>
      <c r="H4088" s="295" t="s">
        <v>1589</v>
      </c>
      <c r="I4088" s="295" t="s">
        <v>1598</v>
      </c>
      <c r="J4088" s="295" t="s">
        <v>954</v>
      </c>
      <c r="L4088" s="286">
        <v>7</v>
      </c>
      <c r="M4088" s="295" t="s">
        <v>171</v>
      </c>
    </row>
    <row r="4089" spans="1:13" ht="15" customHeight="1" x14ac:dyDescent="0.25">
      <c r="A4089" s="295" t="s">
        <v>12575</v>
      </c>
      <c r="B4089" s="295" t="s">
        <v>12575</v>
      </c>
      <c r="C4089" s="295" t="s">
        <v>12576</v>
      </c>
      <c r="D4089" s="295" t="s">
        <v>12576</v>
      </c>
      <c r="E4089" s="295" t="s">
        <v>5795</v>
      </c>
      <c r="F4089" s="295" t="s">
        <v>12577</v>
      </c>
      <c r="G4089" s="295" t="s">
        <v>168</v>
      </c>
      <c r="H4089" s="295" t="s">
        <v>1589</v>
      </c>
      <c r="I4089" s="295" t="s">
        <v>1598</v>
      </c>
      <c r="J4089" s="295" t="s">
        <v>188</v>
      </c>
      <c r="K4089" s="295" t="s">
        <v>1603</v>
      </c>
      <c r="L4089" s="286">
        <v>0</v>
      </c>
      <c r="M4089" s="295" t="s">
        <v>16372</v>
      </c>
    </row>
    <row r="4090" spans="1:13" ht="15" customHeight="1" x14ac:dyDescent="0.25">
      <c r="A4090" s="295" t="s">
        <v>12578</v>
      </c>
      <c r="B4090" s="295" t="s">
        <v>12578</v>
      </c>
      <c r="C4090" s="295" t="s">
        <v>12579</v>
      </c>
      <c r="D4090" s="295" t="s">
        <v>12579</v>
      </c>
      <c r="E4090" s="295" t="s">
        <v>1606</v>
      </c>
      <c r="F4090" s="295" t="s">
        <v>12580</v>
      </c>
      <c r="G4090" s="295" t="s">
        <v>1594</v>
      </c>
      <c r="H4090" s="295" t="s">
        <v>1589</v>
      </c>
      <c r="I4090" s="295" t="s">
        <v>1598</v>
      </c>
      <c r="J4090" s="295" t="s">
        <v>188</v>
      </c>
      <c r="L4090" s="286">
        <v>1</v>
      </c>
      <c r="M4090" s="295" t="s">
        <v>171</v>
      </c>
    </row>
    <row r="4091" spans="1:13" ht="15" customHeight="1" x14ac:dyDescent="0.25">
      <c r="A4091" s="295" t="s">
        <v>1097</v>
      </c>
      <c r="B4091" s="295" t="s">
        <v>1097</v>
      </c>
      <c r="C4091" s="295" t="s">
        <v>1098</v>
      </c>
      <c r="D4091" s="295" t="s">
        <v>1098</v>
      </c>
      <c r="E4091" s="295" t="s">
        <v>1606</v>
      </c>
      <c r="F4091" s="295" t="s">
        <v>12581</v>
      </c>
      <c r="G4091" s="295" t="s">
        <v>1676</v>
      </c>
      <c r="H4091" s="295" t="s">
        <v>1589</v>
      </c>
      <c r="I4091" s="295" t="s">
        <v>1598</v>
      </c>
      <c r="J4091" s="295" t="s">
        <v>188</v>
      </c>
      <c r="K4091" s="295" t="s">
        <v>1603</v>
      </c>
      <c r="L4091" s="287">
        <v>1</v>
      </c>
      <c r="M4091" s="295" t="s">
        <v>171</v>
      </c>
    </row>
    <row r="4092" spans="1:13" ht="15" customHeight="1" x14ac:dyDescent="0.25">
      <c r="A4092" s="295" t="s">
        <v>12582</v>
      </c>
      <c r="B4092" s="295" t="s">
        <v>12582</v>
      </c>
      <c r="C4092" s="295" t="s">
        <v>12583</v>
      </c>
      <c r="D4092" s="295" t="s">
        <v>12583</v>
      </c>
      <c r="E4092" s="295" t="s">
        <v>12584</v>
      </c>
      <c r="F4092" s="295" t="s">
        <v>12585</v>
      </c>
      <c r="G4092" s="295" t="s">
        <v>1738</v>
      </c>
      <c r="H4092" s="295" t="s">
        <v>1589</v>
      </c>
      <c r="I4092" s="295" t="s">
        <v>1598</v>
      </c>
      <c r="J4092" s="295" t="s">
        <v>188</v>
      </c>
      <c r="K4092" s="295" t="s">
        <v>1603</v>
      </c>
      <c r="L4092" s="286">
        <v>2</v>
      </c>
      <c r="M4092" s="295" t="s">
        <v>171</v>
      </c>
    </row>
    <row r="4093" spans="1:13" ht="15" customHeight="1" x14ac:dyDescent="0.25">
      <c r="A4093" s="295" t="s">
        <v>12586</v>
      </c>
      <c r="B4093" s="295" t="s">
        <v>12586</v>
      </c>
      <c r="C4093" s="295" t="s">
        <v>1477</v>
      </c>
      <c r="D4093" s="295" t="s">
        <v>1477</v>
      </c>
      <c r="E4093" s="295" t="s">
        <v>1606</v>
      </c>
      <c r="F4093" s="295" t="s">
        <v>12581</v>
      </c>
      <c r="G4093" s="295" t="s">
        <v>1738</v>
      </c>
      <c r="H4093" s="295" t="s">
        <v>1589</v>
      </c>
      <c r="I4093" s="295" t="s">
        <v>1598</v>
      </c>
      <c r="J4093" s="295" t="s">
        <v>188</v>
      </c>
      <c r="K4093" s="295" t="s">
        <v>1603</v>
      </c>
      <c r="L4093" s="286">
        <v>0</v>
      </c>
      <c r="M4093" s="295" t="s">
        <v>16372</v>
      </c>
    </row>
    <row r="4094" spans="1:13" ht="15" customHeight="1" x14ac:dyDescent="0.25">
      <c r="A4094" s="295" t="s">
        <v>12587</v>
      </c>
      <c r="B4094" s="295" t="s">
        <v>12587</v>
      </c>
      <c r="C4094" s="295" t="s">
        <v>12588</v>
      </c>
      <c r="D4094" s="295" t="s">
        <v>12588</v>
      </c>
      <c r="E4094" s="295" t="s">
        <v>2999</v>
      </c>
      <c r="F4094" s="295" t="s">
        <v>12589</v>
      </c>
      <c r="G4094" s="295" t="s">
        <v>1676</v>
      </c>
      <c r="H4094" s="295" t="s">
        <v>1589</v>
      </c>
      <c r="I4094" s="295" t="s">
        <v>1598</v>
      </c>
      <c r="J4094" s="295" t="s">
        <v>226</v>
      </c>
      <c r="K4094" s="295" t="s">
        <v>1230</v>
      </c>
      <c r="L4094" s="287">
        <v>10</v>
      </c>
      <c r="M4094" s="295" t="s">
        <v>171</v>
      </c>
    </row>
    <row r="4095" spans="1:13" ht="15" customHeight="1" x14ac:dyDescent="0.25">
      <c r="A4095" s="295" t="s">
        <v>12590</v>
      </c>
      <c r="B4095" s="295" t="s">
        <v>12590</v>
      </c>
      <c r="C4095" s="295" t="s">
        <v>12591</v>
      </c>
      <c r="D4095" s="295" t="s">
        <v>12591</v>
      </c>
      <c r="E4095" s="295" t="s">
        <v>2999</v>
      </c>
      <c r="F4095" s="295" t="s">
        <v>12589</v>
      </c>
      <c r="G4095" s="295" t="s">
        <v>1678</v>
      </c>
      <c r="H4095" s="295" t="s">
        <v>1589</v>
      </c>
      <c r="I4095" s="295" t="s">
        <v>1598</v>
      </c>
      <c r="J4095" s="295" t="s">
        <v>226</v>
      </c>
      <c r="K4095" s="295" t="s">
        <v>1230</v>
      </c>
      <c r="L4095" s="286">
        <v>10</v>
      </c>
      <c r="M4095" s="295" t="s">
        <v>171</v>
      </c>
    </row>
    <row r="4096" spans="1:13" ht="15" customHeight="1" x14ac:dyDescent="0.25">
      <c r="A4096" s="295" t="s">
        <v>12592</v>
      </c>
      <c r="B4096" s="295" t="s">
        <v>12592</v>
      </c>
      <c r="C4096" s="295" t="s">
        <v>12593</v>
      </c>
      <c r="D4096" s="295" t="s">
        <v>12593</v>
      </c>
      <c r="E4096" s="295" t="s">
        <v>3375</v>
      </c>
      <c r="F4096" s="295" t="s">
        <v>12594</v>
      </c>
      <c r="G4096" s="295" t="s">
        <v>168</v>
      </c>
      <c r="H4096" s="295" t="s">
        <v>1589</v>
      </c>
      <c r="I4096" s="295" t="s">
        <v>1598</v>
      </c>
      <c r="J4096" s="295" t="s">
        <v>226</v>
      </c>
      <c r="K4096" s="295" t="s">
        <v>5584</v>
      </c>
      <c r="L4096" s="286">
        <v>5</v>
      </c>
      <c r="M4096" s="295" t="s">
        <v>171</v>
      </c>
    </row>
    <row r="4097" spans="1:13" ht="15" customHeight="1" x14ac:dyDescent="0.25">
      <c r="A4097" s="295" t="s">
        <v>12595</v>
      </c>
      <c r="B4097" s="295" t="s">
        <v>12595</v>
      </c>
      <c r="C4097" s="295" t="s">
        <v>12596</v>
      </c>
      <c r="D4097" s="295" t="s">
        <v>12596</v>
      </c>
      <c r="E4097" s="295" t="s">
        <v>12597</v>
      </c>
      <c r="F4097" s="295" t="s">
        <v>12598</v>
      </c>
      <c r="G4097" s="295" t="s">
        <v>1676</v>
      </c>
      <c r="H4097" s="295" t="s">
        <v>1589</v>
      </c>
      <c r="I4097" s="295" t="s">
        <v>1598</v>
      </c>
      <c r="J4097" s="295" t="s">
        <v>226</v>
      </c>
      <c r="K4097" s="295" t="s">
        <v>1230</v>
      </c>
      <c r="L4097" s="287">
        <v>5</v>
      </c>
      <c r="M4097" s="295" t="s">
        <v>171</v>
      </c>
    </row>
    <row r="4098" spans="1:13" ht="15" customHeight="1" x14ac:dyDescent="0.25">
      <c r="A4098" s="295" t="s">
        <v>12599</v>
      </c>
      <c r="B4098" s="295" t="s">
        <v>12599</v>
      </c>
      <c r="C4098" s="295" t="s">
        <v>12600</v>
      </c>
      <c r="D4098" s="295" t="s">
        <v>12600</v>
      </c>
      <c r="E4098" s="295" t="s">
        <v>12597</v>
      </c>
      <c r="F4098" s="295" t="s">
        <v>12598</v>
      </c>
      <c r="G4098" s="295" t="s">
        <v>1678</v>
      </c>
      <c r="H4098" s="295" t="s">
        <v>1589</v>
      </c>
      <c r="I4098" s="295" t="s">
        <v>1598</v>
      </c>
      <c r="J4098" s="295" t="s">
        <v>226</v>
      </c>
      <c r="K4098" s="295" t="s">
        <v>1230</v>
      </c>
      <c r="L4098" s="286">
        <v>5</v>
      </c>
      <c r="M4098" s="295" t="s">
        <v>171</v>
      </c>
    </row>
    <row r="4099" spans="1:13" ht="15" customHeight="1" x14ac:dyDescent="0.25">
      <c r="A4099" s="295" t="s">
        <v>1093</v>
      </c>
      <c r="B4099" s="295" t="s">
        <v>1093</v>
      </c>
      <c r="C4099" s="295" t="s">
        <v>1094</v>
      </c>
      <c r="D4099" s="295" t="s">
        <v>1094</v>
      </c>
      <c r="E4099" s="295" t="s">
        <v>5795</v>
      </c>
      <c r="F4099" s="295" t="s">
        <v>12601</v>
      </c>
      <c r="G4099" s="295" t="s">
        <v>168</v>
      </c>
      <c r="H4099" s="295" t="s">
        <v>1589</v>
      </c>
      <c r="I4099" s="295" t="s">
        <v>1598</v>
      </c>
      <c r="J4099" s="295" t="s">
        <v>226</v>
      </c>
      <c r="K4099" s="295" t="s">
        <v>1325</v>
      </c>
      <c r="L4099" s="286">
        <v>0</v>
      </c>
      <c r="M4099" s="295" t="s">
        <v>16372</v>
      </c>
    </row>
    <row r="4100" spans="1:13" ht="15" customHeight="1" x14ac:dyDescent="0.25">
      <c r="A4100" s="295" t="s">
        <v>12602</v>
      </c>
      <c r="B4100" s="295" t="s">
        <v>12602</v>
      </c>
      <c r="C4100" s="295" t="s">
        <v>12603</v>
      </c>
      <c r="D4100" s="295" t="s">
        <v>12603</v>
      </c>
      <c r="E4100" s="295" t="s">
        <v>1606</v>
      </c>
      <c r="F4100" s="295" t="s">
        <v>12604</v>
      </c>
      <c r="G4100" s="295" t="s">
        <v>168</v>
      </c>
      <c r="H4100" s="295" t="s">
        <v>1589</v>
      </c>
      <c r="I4100" s="295" t="s">
        <v>1598</v>
      </c>
      <c r="J4100" s="295" t="s">
        <v>226</v>
      </c>
      <c r="K4100" s="295" t="s">
        <v>1325</v>
      </c>
      <c r="L4100" s="286">
        <v>0</v>
      </c>
      <c r="M4100" s="295" t="s">
        <v>16372</v>
      </c>
    </row>
    <row r="4101" spans="1:13" ht="15" customHeight="1" x14ac:dyDescent="0.25">
      <c r="A4101" s="295" t="s">
        <v>12605</v>
      </c>
      <c r="B4101" s="295" t="s">
        <v>12606</v>
      </c>
      <c r="C4101" s="295" t="s">
        <v>12607</v>
      </c>
      <c r="D4101" s="295" t="s">
        <v>12608</v>
      </c>
      <c r="E4101" s="295" t="s">
        <v>12609</v>
      </c>
      <c r="F4101" s="295" t="s">
        <v>12610</v>
      </c>
      <c r="G4101" s="295" t="s">
        <v>168</v>
      </c>
      <c r="H4101" s="295" t="s">
        <v>1632</v>
      </c>
      <c r="I4101" s="295" t="s">
        <v>1598</v>
      </c>
      <c r="J4101" s="295" t="s">
        <v>226</v>
      </c>
      <c r="K4101" s="295" t="s">
        <v>1230</v>
      </c>
      <c r="L4101" s="286">
        <v>9</v>
      </c>
      <c r="M4101" s="295" t="s">
        <v>171</v>
      </c>
    </row>
    <row r="4102" spans="1:13" ht="15" customHeight="1" x14ac:dyDescent="0.25">
      <c r="A4102" s="295" t="s">
        <v>12611</v>
      </c>
      <c r="B4102" s="295" t="s">
        <v>12611</v>
      </c>
      <c r="C4102" s="295" t="s">
        <v>12612</v>
      </c>
      <c r="D4102" s="295" t="s">
        <v>12612</v>
      </c>
      <c r="E4102" s="295" t="s">
        <v>1606</v>
      </c>
      <c r="F4102" s="295" t="s">
        <v>12613</v>
      </c>
      <c r="G4102" s="295" t="s">
        <v>168</v>
      </c>
      <c r="H4102" s="295" t="s">
        <v>1589</v>
      </c>
      <c r="I4102" s="295" t="s">
        <v>1598</v>
      </c>
      <c r="J4102" s="295" t="s">
        <v>226</v>
      </c>
      <c r="K4102" s="295" t="s">
        <v>1325</v>
      </c>
      <c r="L4102" s="286">
        <v>0</v>
      </c>
      <c r="M4102" s="295" t="s">
        <v>16372</v>
      </c>
    </row>
    <row r="4103" spans="1:13" ht="15" customHeight="1" x14ac:dyDescent="0.25">
      <c r="A4103" s="295" t="s">
        <v>12614</v>
      </c>
      <c r="B4103" s="295" t="s">
        <v>12614</v>
      </c>
      <c r="C4103" s="295" t="s">
        <v>12615</v>
      </c>
      <c r="D4103" s="295" t="s">
        <v>12615</v>
      </c>
      <c r="E4103" s="295" t="s">
        <v>1606</v>
      </c>
      <c r="F4103" s="295" t="s">
        <v>12616</v>
      </c>
      <c r="G4103" s="295" t="s">
        <v>168</v>
      </c>
      <c r="H4103" s="295" t="s">
        <v>1589</v>
      </c>
      <c r="I4103" s="295" t="s">
        <v>1598</v>
      </c>
      <c r="J4103" s="295" t="s">
        <v>226</v>
      </c>
      <c r="K4103" s="295" t="s">
        <v>1325</v>
      </c>
      <c r="L4103" s="286">
        <v>0</v>
      </c>
      <c r="M4103" s="295" t="s">
        <v>16372</v>
      </c>
    </row>
    <row r="4104" spans="1:13" ht="15" customHeight="1" x14ac:dyDescent="0.25">
      <c r="A4104" s="295" t="s">
        <v>12617</v>
      </c>
      <c r="B4104" s="295" t="s">
        <v>12617</v>
      </c>
      <c r="C4104" s="295" t="s">
        <v>12618</v>
      </c>
      <c r="D4104" s="295" t="s">
        <v>12618</v>
      </c>
      <c r="E4104" s="295" t="s">
        <v>12597</v>
      </c>
      <c r="F4104" s="295" t="s">
        <v>12619</v>
      </c>
      <c r="G4104" s="295" t="s">
        <v>168</v>
      </c>
      <c r="H4104" s="295" t="s">
        <v>1589</v>
      </c>
      <c r="I4104" s="295" t="s">
        <v>1598</v>
      </c>
      <c r="J4104" s="295" t="s">
        <v>226</v>
      </c>
      <c r="K4104" s="295" t="s">
        <v>1230</v>
      </c>
      <c r="L4104" s="286">
        <v>7</v>
      </c>
      <c r="M4104" s="295" t="s">
        <v>171</v>
      </c>
    </row>
    <row r="4105" spans="1:13" ht="15" customHeight="1" x14ac:dyDescent="0.25">
      <c r="A4105" s="295" t="s">
        <v>12620</v>
      </c>
      <c r="B4105" s="295" t="s">
        <v>12620</v>
      </c>
      <c r="C4105" s="295" t="s">
        <v>12621</v>
      </c>
      <c r="D4105" s="295" t="s">
        <v>12621</v>
      </c>
      <c r="E4105" s="295" t="s">
        <v>1606</v>
      </c>
      <c r="F4105" s="295" t="s">
        <v>12622</v>
      </c>
      <c r="G4105" s="295" t="s">
        <v>168</v>
      </c>
      <c r="H4105" s="295" t="s">
        <v>1589</v>
      </c>
      <c r="I4105" s="295" t="s">
        <v>1598</v>
      </c>
      <c r="J4105" s="295" t="s">
        <v>226</v>
      </c>
      <c r="K4105" s="295" t="s">
        <v>1325</v>
      </c>
      <c r="L4105" s="286">
        <v>0</v>
      </c>
      <c r="M4105" s="295" t="s">
        <v>16372</v>
      </c>
    </row>
    <row r="4106" spans="1:13" ht="15" customHeight="1" x14ac:dyDescent="0.25">
      <c r="A4106" s="295" t="s">
        <v>12623</v>
      </c>
      <c r="B4106" s="295" t="s">
        <v>12623</v>
      </c>
      <c r="C4106" s="295" t="s">
        <v>12624</v>
      </c>
      <c r="D4106" s="295" t="s">
        <v>12624</v>
      </c>
      <c r="E4106" s="295" t="s">
        <v>3124</v>
      </c>
      <c r="F4106" s="295" t="s">
        <v>12625</v>
      </c>
      <c r="G4106" s="295" t="s">
        <v>168</v>
      </c>
      <c r="H4106" s="295" t="s">
        <v>1589</v>
      </c>
      <c r="I4106" s="295" t="s">
        <v>1598</v>
      </c>
      <c r="J4106" s="295" t="s">
        <v>226</v>
      </c>
      <c r="K4106" s="295" t="s">
        <v>1325</v>
      </c>
      <c r="L4106" s="286">
        <v>3</v>
      </c>
      <c r="M4106" s="295" t="s">
        <v>171</v>
      </c>
    </row>
    <row r="4107" spans="1:13" ht="15" customHeight="1" x14ac:dyDescent="0.25">
      <c r="A4107" s="295" t="s">
        <v>12626</v>
      </c>
      <c r="B4107" s="295" t="s">
        <v>12626</v>
      </c>
      <c r="C4107" s="295" t="s">
        <v>12627</v>
      </c>
      <c r="D4107" s="295" t="s">
        <v>12627</v>
      </c>
      <c r="E4107" s="295" t="s">
        <v>12628</v>
      </c>
      <c r="F4107" s="295" t="s">
        <v>12629</v>
      </c>
      <c r="G4107" s="295" t="s">
        <v>168</v>
      </c>
      <c r="H4107" s="295" t="s">
        <v>1589</v>
      </c>
      <c r="I4107" s="295" t="s">
        <v>1598</v>
      </c>
      <c r="J4107" s="295" t="s">
        <v>226</v>
      </c>
      <c r="K4107" s="295" t="s">
        <v>1325</v>
      </c>
      <c r="L4107" s="286">
        <v>0</v>
      </c>
      <c r="M4107" s="295" t="s">
        <v>16372</v>
      </c>
    </row>
    <row r="4108" spans="1:13" ht="15" customHeight="1" x14ac:dyDescent="0.25">
      <c r="A4108" s="295" t="s">
        <v>12630</v>
      </c>
      <c r="B4108" s="295" t="s">
        <v>12630</v>
      </c>
      <c r="C4108" s="295" t="s">
        <v>12631</v>
      </c>
      <c r="D4108" s="295" t="s">
        <v>12631</v>
      </c>
      <c r="E4108" s="295" t="s">
        <v>1606</v>
      </c>
      <c r="F4108" s="295" t="s">
        <v>12632</v>
      </c>
      <c r="G4108" s="295" t="s">
        <v>1676</v>
      </c>
      <c r="H4108" s="295" t="s">
        <v>1589</v>
      </c>
      <c r="I4108" s="295" t="s">
        <v>1598</v>
      </c>
      <c r="J4108" s="295" t="s">
        <v>226</v>
      </c>
      <c r="K4108" s="295" t="s">
        <v>1230</v>
      </c>
      <c r="L4108" s="287">
        <v>9</v>
      </c>
      <c r="M4108" s="295" t="s">
        <v>171</v>
      </c>
    </row>
    <row r="4109" spans="1:13" ht="15" customHeight="1" x14ac:dyDescent="0.25">
      <c r="A4109" s="295" t="s">
        <v>12633</v>
      </c>
      <c r="B4109" s="295" t="s">
        <v>12634</v>
      </c>
      <c r="C4109" s="295" t="s">
        <v>12635</v>
      </c>
      <c r="D4109" s="295" t="s">
        <v>12636</v>
      </c>
      <c r="E4109" s="295" t="s">
        <v>12637</v>
      </c>
      <c r="F4109" s="295" t="s">
        <v>12638</v>
      </c>
      <c r="G4109" s="295" t="s">
        <v>1678</v>
      </c>
      <c r="H4109" s="295" t="s">
        <v>1632</v>
      </c>
      <c r="I4109" s="295" t="s">
        <v>1598</v>
      </c>
      <c r="J4109" s="295" t="s">
        <v>226</v>
      </c>
      <c r="K4109" s="295" t="s">
        <v>1230</v>
      </c>
      <c r="L4109" s="286">
        <v>9</v>
      </c>
      <c r="M4109" s="295" t="s">
        <v>171</v>
      </c>
    </row>
    <row r="4110" spans="1:13" ht="15" customHeight="1" x14ac:dyDescent="0.25">
      <c r="A4110" s="295" t="s">
        <v>12606</v>
      </c>
      <c r="B4110" s="295" t="s">
        <v>12606</v>
      </c>
      <c r="C4110" s="295" t="s">
        <v>12608</v>
      </c>
      <c r="D4110" s="295" t="s">
        <v>12608</v>
      </c>
      <c r="E4110" s="295" t="s">
        <v>12640</v>
      </c>
      <c r="F4110" s="295" t="s">
        <v>12641</v>
      </c>
      <c r="G4110" s="295" t="s">
        <v>1678</v>
      </c>
      <c r="H4110" s="295" t="s">
        <v>1589</v>
      </c>
      <c r="I4110" s="295" t="s">
        <v>1598</v>
      </c>
      <c r="J4110" s="295" t="s">
        <v>226</v>
      </c>
      <c r="K4110" s="295" t="s">
        <v>1230</v>
      </c>
      <c r="L4110" s="286">
        <v>9</v>
      </c>
      <c r="M4110" s="295" t="s">
        <v>171</v>
      </c>
    </row>
    <row r="4111" spans="1:13" ht="15" customHeight="1" x14ac:dyDescent="0.25">
      <c r="A4111" s="295" t="s">
        <v>12639</v>
      </c>
      <c r="B4111" s="295" t="s">
        <v>12634</v>
      </c>
      <c r="C4111" s="295" t="s">
        <v>12642</v>
      </c>
      <c r="D4111" s="295" t="s">
        <v>12636</v>
      </c>
      <c r="E4111" s="295" t="s">
        <v>12643</v>
      </c>
      <c r="F4111" s="295" t="s">
        <v>12644</v>
      </c>
      <c r="G4111" s="295" t="s">
        <v>1678</v>
      </c>
      <c r="H4111" s="295" t="s">
        <v>1632</v>
      </c>
      <c r="I4111" s="295" t="s">
        <v>1598</v>
      </c>
      <c r="J4111" s="295" t="s">
        <v>226</v>
      </c>
      <c r="K4111" s="295" t="s">
        <v>1230</v>
      </c>
      <c r="L4111" s="286">
        <v>9</v>
      </c>
      <c r="M4111" s="295" t="s">
        <v>171</v>
      </c>
    </row>
    <row r="4112" spans="1:13" ht="15" customHeight="1" x14ac:dyDescent="0.25">
      <c r="A4112" s="295" t="s">
        <v>12645</v>
      </c>
      <c r="B4112" s="295" t="s">
        <v>12645</v>
      </c>
      <c r="C4112" s="295" t="s">
        <v>12646</v>
      </c>
      <c r="D4112" s="295" t="s">
        <v>12646</v>
      </c>
      <c r="E4112" s="295" t="s">
        <v>3385</v>
      </c>
      <c r="F4112" s="295" t="s">
        <v>12647</v>
      </c>
      <c r="G4112" s="295" t="s">
        <v>168</v>
      </c>
      <c r="H4112" s="295" t="s">
        <v>1589</v>
      </c>
      <c r="I4112" s="295" t="s">
        <v>1598</v>
      </c>
      <c r="J4112" s="295" t="s">
        <v>226</v>
      </c>
      <c r="K4112" s="295" t="s">
        <v>1325</v>
      </c>
      <c r="L4112" s="286">
        <v>2</v>
      </c>
      <c r="M4112" s="295" t="s">
        <v>171</v>
      </c>
    </row>
    <row r="4113" spans="1:13" ht="15" customHeight="1" x14ac:dyDescent="0.25">
      <c r="A4113" s="295" t="s">
        <v>12648</v>
      </c>
      <c r="B4113" s="295" t="s">
        <v>12648</v>
      </c>
      <c r="C4113" s="295" t="s">
        <v>12649</v>
      </c>
      <c r="D4113" s="295" t="s">
        <v>12649</v>
      </c>
      <c r="E4113" s="295" t="s">
        <v>1606</v>
      </c>
      <c r="F4113" s="295" t="s">
        <v>12650</v>
      </c>
      <c r="G4113" s="295" t="s">
        <v>1594</v>
      </c>
      <c r="H4113" s="295" t="s">
        <v>1589</v>
      </c>
      <c r="I4113" s="295" t="s">
        <v>1598</v>
      </c>
      <c r="J4113" s="295" t="s">
        <v>226</v>
      </c>
      <c r="L4113" s="286">
        <v>5</v>
      </c>
      <c r="M4113" s="295" t="s">
        <v>171</v>
      </c>
    </row>
    <row r="4114" spans="1:13" ht="15" customHeight="1" x14ac:dyDescent="0.25">
      <c r="A4114" s="295" t="s">
        <v>12651</v>
      </c>
      <c r="B4114" s="295" t="s">
        <v>12651</v>
      </c>
      <c r="C4114" s="295" t="s">
        <v>12652</v>
      </c>
      <c r="D4114" s="295" t="s">
        <v>12652</v>
      </c>
      <c r="E4114" s="295" t="s">
        <v>9262</v>
      </c>
      <c r="F4114" s="295" t="s">
        <v>12653</v>
      </c>
      <c r="G4114" s="295" t="s">
        <v>168</v>
      </c>
      <c r="H4114" s="295" t="s">
        <v>1589</v>
      </c>
      <c r="I4114" s="295" t="s">
        <v>1598</v>
      </c>
      <c r="J4114" s="295" t="s">
        <v>226</v>
      </c>
      <c r="K4114" s="295" t="s">
        <v>1325</v>
      </c>
      <c r="L4114" s="286">
        <v>0</v>
      </c>
      <c r="M4114" s="295" t="s">
        <v>16372</v>
      </c>
    </row>
    <row r="4115" spans="1:13" ht="15" customHeight="1" x14ac:dyDescent="0.25">
      <c r="A4115" s="295" t="s">
        <v>12634</v>
      </c>
      <c r="B4115" s="295" t="s">
        <v>12634</v>
      </c>
      <c r="C4115" s="295" t="s">
        <v>12636</v>
      </c>
      <c r="D4115" s="295" t="s">
        <v>12636</v>
      </c>
      <c r="E4115" s="295" t="s">
        <v>12654</v>
      </c>
      <c r="F4115" s="295" t="s">
        <v>12638</v>
      </c>
      <c r="G4115" s="295" t="s">
        <v>168</v>
      </c>
      <c r="H4115" s="295" t="s">
        <v>1589</v>
      </c>
      <c r="I4115" s="295" t="s">
        <v>1598</v>
      </c>
      <c r="J4115" s="295" t="s">
        <v>226</v>
      </c>
      <c r="K4115" s="295" t="s">
        <v>1230</v>
      </c>
      <c r="L4115" s="286">
        <v>9</v>
      </c>
      <c r="M4115" s="295" t="s">
        <v>171</v>
      </c>
    </row>
    <row r="4116" spans="1:13" ht="15" customHeight="1" x14ac:dyDescent="0.25">
      <c r="A4116" s="295" t="s">
        <v>1095</v>
      </c>
      <c r="B4116" s="295" t="s">
        <v>1095</v>
      </c>
      <c r="C4116" s="295" t="s">
        <v>1096</v>
      </c>
      <c r="D4116" s="295" t="s">
        <v>1096</v>
      </c>
      <c r="E4116" s="295" t="s">
        <v>1606</v>
      </c>
      <c r="F4116" s="295" t="s">
        <v>12655</v>
      </c>
      <c r="G4116" s="295" t="s">
        <v>168</v>
      </c>
      <c r="H4116" s="295" t="s">
        <v>1589</v>
      </c>
      <c r="I4116" s="295" t="s">
        <v>1598</v>
      </c>
      <c r="J4116" s="295" t="s">
        <v>226</v>
      </c>
      <c r="K4116" s="295" t="s">
        <v>1325</v>
      </c>
      <c r="L4116" s="286">
        <v>4</v>
      </c>
      <c r="M4116" s="295" t="s">
        <v>171</v>
      </c>
    </row>
    <row r="4117" spans="1:13" ht="15" customHeight="1" x14ac:dyDescent="0.25">
      <c r="A4117" s="295" t="s">
        <v>16942</v>
      </c>
      <c r="B4117" s="295" t="s">
        <v>16942</v>
      </c>
      <c r="C4117" s="295" t="s">
        <v>17506</v>
      </c>
      <c r="D4117" s="295" t="s">
        <v>17506</v>
      </c>
      <c r="E4117" s="295" t="s">
        <v>17862</v>
      </c>
      <c r="G4117" s="295" t="s">
        <v>168</v>
      </c>
      <c r="H4117" s="295" t="s">
        <v>1589</v>
      </c>
      <c r="I4117" s="295" t="s">
        <v>14673</v>
      </c>
      <c r="J4117" s="295" t="s">
        <v>17964</v>
      </c>
      <c r="K4117" s="295" t="s">
        <v>14674</v>
      </c>
      <c r="L4117" s="287">
        <v>8</v>
      </c>
      <c r="M4117" s="295" t="s">
        <v>171</v>
      </c>
    </row>
    <row r="4118" spans="1:13" ht="15" customHeight="1" x14ac:dyDescent="0.25">
      <c r="A4118" s="295" t="s">
        <v>16941</v>
      </c>
      <c r="B4118" s="295" t="s">
        <v>16941</v>
      </c>
      <c r="C4118" s="295" t="s">
        <v>17505</v>
      </c>
      <c r="D4118" s="295" t="s">
        <v>17505</v>
      </c>
      <c r="G4118" s="295" t="s">
        <v>1594</v>
      </c>
      <c r="H4118" s="295" t="s">
        <v>1589</v>
      </c>
      <c r="I4118" s="295" t="s">
        <v>14673</v>
      </c>
      <c r="J4118" s="295" t="s">
        <v>17964</v>
      </c>
      <c r="K4118" s="295" t="s">
        <v>14674</v>
      </c>
      <c r="L4118" s="287">
        <v>8</v>
      </c>
      <c r="M4118" s="295" t="s">
        <v>171</v>
      </c>
    </row>
    <row r="4119" spans="1:13" ht="15" customHeight="1" x14ac:dyDescent="0.25">
      <c r="A4119" s="295" t="s">
        <v>16599</v>
      </c>
      <c r="B4119" s="295" t="s">
        <v>16599</v>
      </c>
      <c r="C4119" s="295" t="s">
        <v>17508</v>
      </c>
      <c r="D4119" s="295" t="s">
        <v>17508</v>
      </c>
      <c r="E4119" s="295" t="s">
        <v>17863</v>
      </c>
      <c r="G4119" s="295" t="s">
        <v>168</v>
      </c>
      <c r="H4119" s="295" t="s">
        <v>1589</v>
      </c>
      <c r="I4119" s="295" t="s">
        <v>14673</v>
      </c>
      <c r="J4119" s="295" t="s">
        <v>17927</v>
      </c>
      <c r="K4119" s="295" t="s">
        <v>14674</v>
      </c>
      <c r="L4119" s="287">
        <v>7</v>
      </c>
      <c r="M4119" s="295" t="s">
        <v>171</v>
      </c>
    </row>
    <row r="4120" spans="1:13" ht="15" customHeight="1" x14ac:dyDescent="0.25">
      <c r="A4120" s="295" t="s">
        <v>16943</v>
      </c>
      <c r="B4120" s="295" t="s">
        <v>16943</v>
      </c>
      <c r="C4120" s="295" t="s">
        <v>17507</v>
      </c>
      <c r="D4120" s="295" t="s">
        <v>17507</v>
      </c>
      <c r="G4120" s="295" t="s">
        <v>1594</v>
      </c>
      <c r="H4120" s="295" t="s">
        <v>1589</v>
      </c>
      <c r="I4120" s="295" t="s">
        <v>14673</v>
      </c>
      <c r="J4120" s="295" t="s">
        <v>17927</v>
      </c>
      <c r="K4120" s="295" t="s">
        <v>14674</v>
      </c>
      <c r="L4120" s="287">
        <v>7</v>
      </c>
      <c r="M4120" s="295" t="s">
        <v>171</v>
      </c>
    </row>
    <row r="4121" spans="1:13" ht="15" customHeight="1" x14ac:dyDescent="0.25">
      <c r="A4121" s="295" t="s">
        <v>12656</v>
      </c>
      <c r="B4121" s="295" t="s">
        <v>12656</v>
      </c>
      <c r="C4121" s="295" t="s">
        <v>12657</v>
      </c>
      <c r="D4121" s="295" t="s">
        <v>12657</v>
      </c>
      <c r="E4121" s="295" t="s">
        <v>12658</v>
      </c>
      <c r="F4121" s="295" t="s">
        <v>12659</v>
      </c>
      <c r="G4121" s="295" t="s">
        <v>1676</v>
      </c>
      <c r="H4121" s="295" t="s">
        <v>1589</v>
      </c>
      <c r="I4121" s="295" t="s">
        <v>1598</v>
      </c>
      <c r="J4121" s="295" t="s">
        <v>177</v>
      </c>
      <c r="K4121" s="295" t="s">
        <v>1603</v>
      </c>
      <c r="L4121" s="287">
        <v>8</v>
      </c>
      <c r="M4121" s="295" t="s">
        <v>171</v>
      </c>
    </row>
    <row r="4122" spans="1:13" ht="15" customHeight="1" x14ac:dyDescent="0.25">
      <c r="A4122" s="295" t="s">
        <v>8135</v>
      </c>
      <c r="B4122" s="295" t="s">
        <v>8135</v>
      </c>
      <c r="C4122" s="295" t="s">
        <v>8138</v>
      </c>
      <c r="D4122" s="295" t="s">
        <v>8138</v>
      </c>
      <c r="E4122" s="295" t="s">
        <v>12660</v>
      </c>
      <c r="F4122" s="295" t="s">
        <v>12659</v>
      </c>
      <c r="G4122" s="295" t="s">
        <v>1738</v>
      </c>
      <c r="H4122" s="295" t="s">
        <v>1589</v>
      </c>
      <c r="I4122" s="295" t="s">
        <v>1598</v>
      </c>
      <c r="J4122" s="295" t="s">
        <v>177</v>
      </c>
      <c r="K4122" s="295" t="s">
        <v>1603</v>
      </c>
      <c r="L4122" s="286">
        <v>8</v>
      </c>
      <c r="M4122" s="295" t="s">
        <v>171</v>
      </c>
    </row>
    <row r="4123" spans="1:13" ht="15" customHeight="1" x14ac:dyDescent="0.25">
      <c r="A4123" s="295" t="s">
        <v>8141</v>
      </c>
      <c r="B4123" s="295" t="s">
        <v>8141</v>
      </c>
      <c r="C4123" s="295" t="s">
        <v>8143</v>
      </c>
      <c r="D4123" s="295" t="s">
        <v>8143</v>
      </c>
      <c r="E4123" s="295" t="s">
        <v>12662</v>
      </c>
      <c r="F4123" s="295" t="s">
        <v>8144</v>
      </c>
      <c r="G4123" s="295" t="s">
        <v>168</v>
      </c>
      <c r="H4123" s="295" t="s">
        <v>1589</v>
      </c>
      <c r="I4123" s="295" t="s">
        <v>1598</v>
      </c>
      <c r="J4123" s="295" t="s">
        <v>177</v>
      </c>
      <c r="K4123" s="295" t="s">
        <v>1603</v>
      </c>
      <c r="L4123" s="286">
        <v>1</v>
      </c>
      <c r="M4123" s="295" t="s">
        <v>171</v>
      </c>
    </row>
    <row r="4124" spans="1:13" ht="15" customHeight="1" x14ac:dyDescent="0.25">
      <c r="A4124" s="295" t="s">
        <v>12661</v>
      </c>
      <c r="B4124" s="295" t="s">
        <v>8135</v>
      </c>
      <c r="C4124" s="295" t="s">
        <v>12663</v>
      </c>
      <c r="D4124" s="295" t="s">
        <v>8138</v>
      </c>
      <c r="E4124" s="295" t="s">
        <v>12664</v>
      </c>
      <c r="F4124" s="295" t="s">
        <v>12659</v>
      </c>
      <c r="G4124" s="295" t="s">
        <v>168</v>
      </c>
      <c r="H4124" s="295" t="s">
        <v>1632</v>
      </c>
      <c r="I4124" s="295" t="s">
        <v>1598</v>
      </c>
      <c r="J4124" s="295" t="s">
        <v>177</v>
      </c>
      <c r="K4124" s="295" t="s">
        <v>1603</v>
      </c>
      <c r="L4124" s="287">
        <v>8</v>
      </c>
      <c r="M4124" s="295" t="s">
        <v>171</v>
      </c>
    </row>
    <row r="4125" spans="1:13" ht="15" customHeight="1" x14ac:dyDescent="0.25">
      <c r="A4125" s="295" t="s">
        <v>8146</v>
      </c>
      <c r="B4125" s="295" t="s">
        <v>8146</v>
      </c>
      <c r="C4125" s="295" t="s">
        <v>8148</v>
      </c>
      <c r="D4125" s="295" t="s">
        <v>8148</v>
      </c>
      <c r="E4125" s="295" t="s">
        <v>12665</v>
      </c>
      <c r="F4125" s="295" t="s">
        <v>8149</v>
      </c>
      <c r="G4125" s="295" t="s">
        <v>1676</v>
      </c>
      <c r="H4125" s="295" t="s">
        <v>1589</v>
      </c>
      <c r="I4125" s="295" t="s">
        <v>1598</v>
      </c>
      <c r="J4125" s="295" t="s">
        <v>177</v>
      </c>
      <c r="K4125" s="295" t="s">
        <v>1603</v>
      </c>
      <c r="L4125" s="287">
        <v>3</v>
      </c>
      <c r="M4125" s="295" t="s">
        <v>171</v>
      </c>
    </row>
    <row r="4126" spans="1:13" ht="15" customHeight="1" x14ac:dyDescent="0.25">
      <c r="A4126" s="295" t="s">
        <v>12666</v>
      </c>
      <c r="B4126" s="295" t="s">
        <v>12666</v>
      </c>
      <c r="C4126" s="295" t="s">
        <v>12667</v>
      </c>
      <c r="D4126" s="295" t="s">
        <v>12667</v>
      </c>
      <c r="E4126" s="295" t="s">
        <v>12665</v>
      </c>
      <c r="F4126" s="295" t="s">
        <v>8149</v>
      </c>
      <c r="G4126" s="295" t="s">
        <v>1738</v>
      </c>
      <c r="H4126" s="295" t="s">
        <v>1589</v>
      </c>
      <c r="I4126" s="295" t="s">
        <v>1598</v>
      </c>
      <c r="J4126" s="295" t="s">
        <v>177</v>
      </c>
      <c r="K4126" s="295" t="s">
        <v>1603</v>
      </c>
      <c r="L4126" s="286">
        <v>3</v>
      </c>
      <c r="M4126" s="295" t="s">
        <v>171</v>
      </c>
    </row>
    <row r="4127" spans="1:13" ht="15" customHeight="1" x14ac:dyDescent="0.25">
      <c r="A4127" s="295" t="s">
        <v>8151</v>
      </c>
      <c r="B4127" s="295" t="s">
        <v>8151</v>
      </c>
      <c r="C4127" s="295" t="s">
        <v>8153</v>
      </c>
      <c r="D4127" s="295" t="s">
        <v>8153</v>
      </c>
      <c r="E4127" s="295" t="s">
        <v>12668</v>
      </c>
      <c r="F4127" s="295" t="s">
        <v>8149</v>
      </c>
      <c r="G4127" s="295" t="s">
        <v>1738</v>
      </c>
      <c r="H4127" s="295" t="s">
        <v>1589</v>
      </c>
      <c r="I4127" s="295" t="s">
        <v>1598</v>
      </c>
      <c r="J4127" s="295" t="s">
        <v>177</v>
      </c>
      <c r="K4127" s="295" t="s">
        <v>1603</v>
      </c>
      <c r="L4127" s="286">
        <v>3</v>
      </c>
      <c r="M4127" s="295" t="s">
        <v>171</v>
      </c>
    </row>
    <row r="4128" spans="1:13" ht="15" customHeight="1" x14ac:dyDescent="0.25">
      <c r="A4128" s="295" t="s">
        <v>12669</v>
      </c>
      <c r="B4128" s="295" t="s">
        <v>12669</v>
      </c>
      <c r="C4128" s="295" t="s">
        <v>12670</v>
      </c>
      <c r="D4128" s="295" t="s">
        <v>12670</v>
      </c>
      <c r="E4128" s="295" t="s">
        <v>12671</v>
      </c>
      <c r="F4128" s="295" t="s">
        <v>8157</v>
      </c>
      <c r="G4128" s="295" t="s">
        <v>1594</v>
      </c>
      <c r="H4128" s="295" t="s">
        <v>1589</v>
      </c>
      <c r="I4128" s="295" t="s">
        <v>1598</v>
      </c>
      <c r="J4128" s="295" t="s">
        <v>177</v>
      </c>
      <c r="L4128" s="286">
        <v>6</v>
      </c>
      <c r="M4128" s="295" t="s">
        <v>171</v>
      </c>
    </row>
    <row r="4129" spans="1:13" ht="15" customHeight="1" x14ac:dyDescent="0.25">
      <c r="A4129" s="295" t="s">
        <v>9979</v>
      </c>
      <c r="B4129" s="295" t="s">
        <v>9976</v>
      </c>
      <c r="C4129" s="295" t="s">
        <v>12672</v>
      </c>
      <c r="D4129" s="295" t="s">
        <v>9977</v>
      </c>
      <c r="E4129" s="295" t="s">
        <v>4958</v>
      </c>
      <c r="F4129" s="295" t="s">
        <v>9975</v>
      </c>
      <c r="G4129" s="295" t="s">
        <v>168</v>
      </c>
      <c r="H4129" s="295" t="s">
        <v>1632</v>
      </c>
      <c r="I4129" s="295" t="s">
        <v>1746</v>
      </c>
      <c r="J4129" s="295" t="s">
        <v>755</v>
      </c>
      <c r="K4129" s="295" t="s">
        <v>1603</v>
      </c>
      <c r="L4129" s="286">
        <v>9</v>
      </c>
      <c r="M4129" s="295" t="s">
        <v>171</v>
      </c>
    </row>
    <row r="4130" spans="1:13" ht="15" customHeight="1" x14ac:dyDescent="0.25">
      <c r="A4130" s="295" t="s">
        <v>9984</v>
      </c>
      <c r="B4130" s="295" t="s">
        <v>9982</v>
      </c>
      <c r="C4130" s="295" t="s">
        <v>12673</v>
      </c>
      <c r="D4130" s="295" t="s">
        <v>9983</v>
      </c>
      <c r="E4130" s="295" t="s">
        <v>6645</v>
      </c>
      <c r="F4130" s="295" t="s">
        <v>12674</v>
      </c>
      <c r="G4130" s="295" t="s">
        <v>1594</v>
      </c>
      <c r="H4130" s="295" t="s">
        <v>1632</v>
      </c>
      <c r="I4130" s="295" t="s">
        <v>1746</v>
      </c>
      <c r="J4130" s="295" t="s">
        <v>755</v>
      </c>
      <c r="L4130" s="286">
        <v>9</v>
      </c>
      <c r="M4130" s="295" t="s">
        <v>171</v>
      </c>
    </row>
    <row r="4131" spans="1:13" ht="15" customHeight="1" x14ac:dyDescent="0.25">
      <c r="A4131" s="295" t="s">
        <v>12675</v>
      </c>
      <c r="B4131" s="295" t="s">
        <v>12675</v>
      </c>
      <c r="C4131" s="295" t="s">
        <v>12676</v>
      </c>
      <c r="D4131" s="295" t="s">
        <v>12676</v>
      </c>
      <c r="E4131" s="295" t="s">
        <v>11550</v>
      </c>
      <c r="F4131" s="295" t="s">
        <v>12677</v>
      </c>
      <c r="G4131" s="295" t="s">
        <v>168</v>
      </c>
      <c r="H4131" s="295" t="s">
        <v>1589</v>
      </c>
      <c r="I4131" s="295" t="s">
        <v>1598</v>
      </c>
      <c r="J4131" s="295" t="s">
        <v>836</v>
      </c>
      <c r="K4131" s="295" t="s">
        <v>1603</v>
      </c>
      <c r="L4131" s="286">
        <v>0</v>
      </c>
      <c r="M4131" s="295" t="s">
        <v>16372</v>
      </c>
    </row>
    <row r="4132" spans="1:13" ht="15" customHeight="1" x14ac:dyDescent="0.25">
      <c r="A4132" s="295" t="s">
        <v>12679</v>
      </c>
      <c r="B4132" s="295" t="s">
        <v>12679</v>
      </c>
      <c r="C4132" s="295" t="s">
        <v>12680</v>
      </c>
      <c r="D4132" s="295" t="s">
        <v>12680</v>
      </c>
      <c r="E4132" s="295" t="s">
        <v>12681</v>
      </c>
      <c r="F4132" s="295" t="s">
        <v>12682</v>
      </c>
      <c r="G4132" s="295" t="s">
        <v>1594</v>
      </c>
      <c r="H4132" s="295" t="s">
        <v>1589</v>
      </c>
      <c r="I4132" s="295" t="s">
        <v>1598</v>
      </c>
      <c r="J4132" s="295" t="s">
        <v>836</v>
      </c>
      <c r="L4132" s="286">
        <v>0</v>
      </c>
      <c r="M4132" s="295" t="s">
        <v>16372</v>
      </c>
    </row>
    <row r="4133" spans="1:13" ht="15" customHeight="1" x14ac:dyDescent="0.25">
      <c r="A4133" s="295" t="s">
        <v>12683</v>
      </c>
      <c r="B4133" s="295" t="s">
        <v>12683</v>
      </c>
      <c r="C4133" s="295" t="s">
        <v>12684</v>
      </c>
      <c r="D4133" s="295" t="s">
        <v>12684</v>
      </c>
      <c r="E4133" s="295" t="s">
        <v>12685</v>
      </c>
      <c r="F4133" s="295" t="s">
        <v>12686</v>
      </c>
      <c r="G4133" s="295" t="s">
        <v>168</v>
      </c>
      <c r="H4133" s="295" t="s">
        <v>1589</v>
      </c>
      <c r="I4133" s="295" t="s">
        <v>1714</v>
      </c>
      <c r="J4133" s="295" t="s">
        <v>174</v>
      </c>
      <c r="K4133" s="295" t="s">
        <v>1892</v>
      </c>
      <c r="L4133" s="286">
        <v>0</v>
      </c>
      <c r="M4133" s="295" t="s">
        <v>16372</v>
      </c>
    </row>
    <row r="4134" spans="1:13" ht="15" customHeight="1" x14ac:dyDescent="0.25">
      <c r="A4134" s="295" t="s">
        <v>12687</v>
      </c>
      <c r="B4134" s="295" t="s">
        <v>12687</v>
      </c>
      <c r="C4134" s="295" t="s">
        <v>12688</v>
      </c>
      <c r="D4134" s="295" t="s">
        <v>12688</v>
      </c>
      <c r="E4134" s="295" t="s">
        <v>12689</v>
      </c>
      <c r="F4134" s="295" t="s">
        <v>12690</v>
      </c>
      <c r="G4134" s="295" t="s">
        <v>1594</v>
      </c>
      <c r="H4134" s="295" t="s">
        <v>1589</v>
      </c>
      <c r="I4134" s="295" t="s">
        <v>1714</v>
      </c>
      <c r="J4134" s="295" t="s">
        <v>174</v>
      </c>
      <c r="L4134" s="286">
        <v>0</v>
      </c>
      <c r="M4134" s="295" t="s">
        <v>16372</v>
      </c>
    </row>
    <row r="4135" spans="1:13" ht="15" customHeight="1" x14ac:dyDescent="0.25">
      <c r="A4135" s="295" t="s">
        <v>16809</v>
      </c>
      <c r="B4135" s="295" t="s">
        <v>16809</v>
      </c>
      <c r="C4135" s="295" t="s">
        <v>17510</v>
      </c>
      <c r="D4135" s="295" t="s">
        <v>17510</v>
      </c>
      <c r="E4135" s="295" t="s">
        <v>17864</v>
      </c>
      <c r="G4135" s="295" t="s">
        <v>168</v>
      </c>
      <c r="H4135" s="295" t="s">
        <v>1589</v>
      </c>
      <c r="I4135" s="295" t="s">
        <v>14673</v>
      </c>
      <c r="J4135" s="295" t="s">
        <v>17943</v>
      </c>
      <c r="K4135" s="295" t="s">
        <v>14674</v>
      </c>
      <c r="L4135" s="287">
        <v>7</v>
      </c>
      <c r="M4135" s="295" t="s">
        <v>171</v>
      </c>
    </row>
    <row r="4136" spans="1:13" ht="15" customHeight="1" x14ac:dyDescent="0.25">
      <c r="A4136" s="295" t="s">
        <v>16811</v>
      </c>
      <c r="B4136" s="295" t="s">
        <v>16811</v>
      </c>
      <c r="C4136" s="295" t="s">
        <v>17511</v>
      </c>
      <c r="D4136" s="295" t="s">
        <v>17511</v>
      </c>
      <c r="E4136" s="295" t="s">
        <v>17789</v>
      </c>
      <c r="G4136" s="295" t="s">
        <v>168</v>
      </c>
      <c r="H4136" s="295" t="s">
        <v>1589</v>
      </c>
      <c r="I4136" s="295" t="s">
        <v>14673</v>
      </c>
      <c r="J4136" s="295" t="s">
        <v>17943</v>
      </c>
      <c r="K4136" s="295" t="s">
        <v>14674</v>
      </c>
      <c r="L4136" s="287">
        <v>6</v>
      </c>
      <c r="M4136" s="295" t="s">
        <v>171</v>
      </c>
    </row>
    <row r="4137" spans="1:13" ht="15" customHeight="1" x14ac:dyDescent="0.25">
      <c r="A4137" s="295" t="s">
        <v>16944</v>
      </c>
      <c r="B4137" s="295" t="s">
        <v>16944</v>
      </c>
      <c r="C4137" s="295" t="s">
        <v>17509</v>
      </c>
      <c r="D4137" s="295" t="s">
        <v>17509</v>
      </c>
      <c r="G4137" s="295" t="s">
        <v>1594</v>
      </c>
      <c r="H4137" s="295" t="s">
        <v>1589</v>
      </c>
      <c r="I4137" s="295" t="s">
        <v>14673</v>
      </c>
      <c r="J4137" s="295" t="s">
        <v>17943</v>
      </c>
      <c r="K4137" s="295" t="s">
        <v>14674</v>
      </c>
      <c r="L4137" s="287">
        <v>6</v>
      </c>
      <c r="M4137" s="295" t="s">
        <v>171</v>
      </c>
    </row>
    <row r="4138" spans="1:13" ht="15" customHeight="1" x14ac:dyDescent="0.25">
      <c r="A4138" s="295" t="s">
        <v>12691</v>
      </c>
      <c r="B4138" s="295" t="s">
        <v>12691</v>
      </c>
      <c r="C4138" s="295" t="s">
        <v>12692</v>
      </c>
      <c r="D4138" s="295" t="s">
        <v>12692</v>
      </c>
      <c r="E4138" s="295" t="s">
        <v>1606</v>
      </c>
      <c r="F4138" s="295" t="s">
        <v>12693</v>
      </c>
      <c r="G4138" s="295" t="s">
        <v>1594</v>
      </c>
      <c r="H4138" s="295" t="s">
        <v>1589</v>
      </c>
      <c r="I4138" s="295" t="s">
        <v>1598</v>
      </c>
      <c r="J4138" s="295" t="s">
        <v>11697</v>
      </c>
      <c r="L4138" s="286">
        <v>7</v>
      </c>
      <c r="M4138" s="295" t="s">
        <v>171</v>
      </c>
    </row>
    <row r="4139" spans="1:13" ht="15" customHeight="1" x14ac:dyDescent="0.25">
      <c r="A4139" s="295" t="s">
        <v>12694</v>
      </c>
      <c r="B4139" s="295" t="s">
        <v>12694</v>
      </c>
      <c r="C4139" s="295" t="s">
        <v>12695</v>
      </c>
      <c r="D4139" s="295" t="s">
        <v>12695</v>
      </c>
      <c r="E4139" s="295" t="s">
        <v>1606</v>
      </c>
      <c r="F4139" s="295" t="s">
        <v>12696</v>
      </c>
      <c r="G4139" s="295" t="s">
        <v>1676</v>
      </c>
      <c r="H4139" s="295" t="s">
        <v>1589</v>
      </c>
      <c r="I4139" s="295" t="s">
        <v>1598</v>
      </c>
      <c r="J4139" s="295" t="s">
        <v>11697</v>
      </c>
      <c r="K4139" s="295" t="s">
        <v>1230</v>
      </c>
      <c r="L4139" s="287">
        <v>7</v>
      </c>
      <c r="M4139" s="295" t="s">
        <v>171</v>
      </c>
    </row>
    <row r="4140" spans="1:13" ht="15" customHeight="1" x14ac:dyDescent="0.25">
      <c r="A4140" s="295" t="s">
        <v>12697</v>
      </c>
      <c r="B4140" s="295" t="s">
        <v>12697</v>
      </c>
      <c r="C4140" s="295" t="s">
        <v>12698</v>
      </c>
      <c r="D4140" s="295" t="s">
        <v>12698</v>
      </c>
      <c r="E4140" s="295" t="s">
        <v>1606</v>
      </c>
      <c r="F4140" s="295" t="s">
        <v>12699</v>
      </c>
      <c r="G4140" s="295" t="s">
        <v>1678</v>
      </c>
      <c r="H4140" s="295" t="s">
        <v>1589</v>
      </c>
      <c r="I4140" s="295" t="s">
        <v>1598</v>
      </c>
      <c r="J4140" s="295" t="s">
        <v>11697</v>
      </c>
      <c r="K4140" s="295" t="s">
        <v>1230</v>
      </c>
      <c r="L4140" s="286">
        <v>7</v>
      </c>
      <c r="M4140" s="295" t="s">
        <v>171</v>
      </c>
    </row>
    <row r="4141" spans="1:13" ht="15" customHeight="1" x14ac:dyDescent="0.25">
      <c r="A4141" s="295" t="s">
        <v>1100</v>
      </c>
      <c r="B4141" s="295" t="s">
        <v>1100</v>
      </c>
      <c r="C4141" s="295" t="s">
        <v>1101</v>
      </c>
      <c r="D4141" s="295" t="s">
        <v>1101</v>
      </c>
      <c r="E4141" s="295" t="s">
        <v>12700</v>
      </c>
      <c r="F4141" s="295" t="s">
        <v>12701</v>
      </c>
      <c r="G4141" s="295" t="s">
        <v>168</v>
      </c>
      <c r="H4141" s="295" t="s">
        <v>1589</v>
      </c>
      <c r="I4141" s="295" t="s">
        <v>1746</v>
      </c>
      <c r="J4141" s="295" t="s">
        <v>1099</v>
      </c>
      <c r="K4141" s="295" t="s">
        <v>1603</v>
      </c>
      <c r="L4141" s="286">
        <v>4</v>
      </c>
      <c r="M4141" s="295" t="s">
        <v>171</v>
      </c>
    </row>
    <row r="4142" spans="1:13" ht="15" customHeight="1" x14ac:dyDescent="0.25">
      <c r="A4142" s="295" t="s">
        <v>12702</v>
      </c>
      <c r="B4142" s="295" t="s">
        <v>12702</v>
      </c>
      <c r="C4142" s="295" t="s">
        <v>12703</v>
      </c>
      <c r="D4142" s="295" t="s">
        <v>12703</v>
      </c>
      <c r="E4142" s="295" t="s">
        <v>12704</v>
      </c>
      <c r="F4142" s="295" t="s">
        <v>12705</v>
      </c>
      <c r="G4142" s="295" t="s">
        <v>1594</v>
      </c>
      <c r="H4142" s="295" t="s">
        <v>1589</v>
      </c>
      <c r="I4142" s="295" t="s">
        <v>1746</v>
      </c>
      <c r="J4142" s="295" t="s">
        <v>1099</v>
      </c>
      <c r="L4142" s="286">
        <v>4</v>
      </c>
      <c r="M4142" s="295" t="s">
        <v>171</v>
      </c>
    </row>
    <row r="4143" spans="1:13" ht="15" customHeight="1" x14ac:dyDescent="0.25">
      <c r="A4143" s="295" t="s">
        <v>16946</v>
      </c>
      <c r="B4143" s="295" t="s">
        <v>16946</v>
      </c>
      <c r="C4143" s="295" t="s">
        <v>17513</v>
      </c>
      <c r="D4143" s="295" t="s">
        <v>17513</v>
      </c>
      <c r="E4143" s="295" t="s">
        <v>17658</v>
      </c>
      <c r="G4143" s="295" t="s">
        <v>168</v>
      </c>
      <c r="H4143" s="295" t="s">
        <v>1589</v>
      </c>
      <c r="I4143" s="295" t="s">
        <v>14673</v>
      </c>
      <c r="J4143" s="295" t="s">
        <v>17965</v>
      </c>
      <c r="K4143" s="295" t="s">
        <v>14674</v>
      </c>
      <c r="L4143" s="287">
        <v>4</v>
      </c>
      <c r="M4143" s="295" t="s">
        <v>171</v>
      </c>
    </row>
    <row r="4144" spans="1:13" ht="15" customHeight="1" x14ac:dyDescent="0.25">
      <c r="A4144" s="295" t="s">
        <v>16945</v>
      </c>
      <c r="B4144" s="295" t="s">
        <v>16945</v>
      </c>
      <c r="C4144" s="295" t="s">
        <v>17512</v>
      </c>
      <c r="D4144" s="295" t="s">
        <v>17512</v>
      </c>
      <c r="G4144" s="295" t="s">
        <v>1594</v>
      </c>
      <c r="H4144" s="295" t="s">
        <v>1589</v>
      </c>
      <c r="I4144" s="295" t="s">
        <v>14673</v>
      </c>
      <c r="J4144" s="295" t="s">
        <v>17965</v>
      </c>
      <c r="K4144" s="295" t="s">
        <v>14674</v>
      </c>
      <c r="L4144" s="287">
        <v>4</v>
      </c>
      <c r="M4144" s="295" t="s">
        <v>171</v>
      </c>
    </row>
    <row r="4145" spans="1:13" ht="15" customHeight="1" x14ac:dyDescent="0.25">
      <c r="A4145" s="295" t="s">
        <v>12706</v>
      </c>
      <c r="B4145" s="295" t="s">
        <v>12706</v>
      </c>
      <c r="C4145" s="295" t="s">
        <v>12707</v>
      </c>
      <c r="D4145" s="295" t="s">
        <v>12707</v>
      </c>
      <c r="E4145" s="295" t="s">
        <v>12708</v>
      </c>
      <c r="F4145" s="295" t="s">
        <v>12709</v>
      </c>
      <c r="G4145" s="295" t="s">
        <v>168</v>
      </c>
      <c r="H4145" s="295" t="s">
        <v>1589</v>
      </c>
      <c r="I4145" s="295" t="s">
        <v>1598</v>
      </c>
      <c r="J4145" s="295" t="s">
        <v>237</v>
      </c>
      <c r="K4145" s="295" t="s">
        <v>1603</v>
      </c>
      <c r="L4145" s="286">
        <v>5</v>
      </c>
      <c r="M4145" s="295" t="s">
        <v>171</v>
      </c>
    </row>
    <row r="4146" spans="1:13" ht="15" customHeight="1" x14ac:dyDescent="0.25">
      <c r="A4146" s="295" t="s">
        <v>12710</v>
      </c>
      <c r="B4146" s="295" t="s">
        <v>12710</v>
      </c>
      <c r="C4146" s="295" t="s">
        <v>12711</v>
      </c>
      <c r="D4146" s="295" t="s">
        <v>12711</v>
      </c>
      <c r="E4146" s="295" t="s">
        <v>1618</v>
      </c>
      <c r="F4146" s="295" t="s">
        <v>12712</v>
      </c>
      <c r="G4146" s="295" t="s">
        <v>1594</v>
      </c>
      <c r="H4146" s="295" t="s">
        <v>1589</v>
      </c>
      <c r="I4146" s="295" t="s">
        <v>1598</v>
      </c>
      <c r="J4146" s="295" t="s">
        <v>237</v>
      </c>
      <c r="L4146" s="286">
        <v>5</v>
      </c>
      <c r="M4146" s="295" t="s">
        <v>171</v>
      </c>
    </row>
    <row r="4147" spans="1:13" ht="15" customHeight="1" x14ac:dyDescent="0.25">
      <c r="A4147" s="295" t="s">
        <v>16948</v>
      </c>
      <c r="B4147" s="295" t="s">
        <v>16948</v>
      </c>
      <c r="C4147" s="295" t="s">
        <v>17515</v>
      </c>
      <c r="D4147" s="295" t="s">
        <v>17515</v>
      </c>
      <c r="E4147" s="295" t="s">
        <v>17865</v>
      </c>
      <c r="G4147" s="295" t="s">
        <v>168</v>
      </c>
      <c r="H4147" s="295" t="s">
        <v>1589</v>
      </c>
      <c r="I4147" s="295" t="s">
        <v>14673</v>
      </c>
      <c r="J4147" s="295" t="s">
        <v>17943</v>
      </c>
      <c r="K4147" s="295" t="s">
        <v>14674</v>
      </c>
      <c r="L4147" s="287">
        <v>8</v>
      </c>
      <c r="M4147" s="295" t="s">
        <v>171</v>
      </c>
    </row>
    <row r="4148" spans="1:13" ht="15" customHeight="1" x14ac:dyDescent="0.25">
      <c r="A4148" s="295" t="s">
        <v>16947</v>
      </c>
      <c r="B4148" s="295" t="s">
        <v>16947</v>
      </c>
      <c r="C4148" s="295" t="s">
        <v>17514</v>
      </c>
      <c r="D4148" s="295" t="s">
        <v>17514</v>
      </c>
      <c r="G4148" s="295" t="s">
        <v>1594</v>
      </c>
      <c r="H4148" s="295" t="s">
        <v>1589</v>
      </c>
      <c r="I4148" s="295" t="s">
        <v>14673</v>
      </c>
      <c r="J4148" s="295" t="s">
        <v>17943</v>
      </c>
      <c r="K4148" s="295" t="s">
        <v>14674</v>
      </c>
      <c r="L4148" s="287">
        <v>8</v>
      </c>
      <c r="M4148" s="295" t="s">
        <v>171</v>
      </c>
    </row>
    <row r="4149" spans="1:13" ht="15" customHeight="1" x14ac:dyDescent="0.25">
      <c r="A4149" s="295" t="s">
        <v>16950</v>
      </c>
      <c r="B4149" s="295" t="s">
        <v>16950</v>
      </c>
      <c r="C4149" s="295" t="s">
        <v>17517</v>
      </c>
      <c r="D4149" s="295" t="s">
        <v>17517</v>
      </c>
      <c r="E4149" s="295" t="s">
        <v>17866</v>
      </c>
      <c r="G4149" s="295" t="s">
        <v>168</v>
      </c>
      <c r="H4149" s="295" t="s">
        <v>1589</v>
      </c>
      <c r="I4149" s="295" t="s">
        <v>14673</v>
      </c>
      <c r="J4149" s="295" t="s">
        <v>17945</v>
      </c>
      <c r="K4149" s="295" t="s">
        <v>14674</v>
      </c>
      <c r="L4149" s="287">
        <v>5</v>
      </c>
      <c r="M4149" s="295" t="s">
        <v>171</v>
      </c>
    </row>
    <row r="4150" spans="1:13" ht="15" customHeight="1" x14ac:dyDescent="0.25">
      <c r="A4150" s="297" t="s">
        <v>16949</v>
      </c>
      <c r="B4150" s="295" t="s">
        <v>16949</v>
      </c>
      <c r="C4150" s="295" t="s">
        <v>17516</v>
      </c>
      <c r="D4150" s="295" t="s">
        <v>17516</v>
      </c>
      <c r="G4150" s="295" t="s">
        <v>1594</v>
      </c>
      <c r="H4150" s="295" t="s">
        <v>1589</v>
      </c>
      <c r="I4150" s="295" t="s">
        <v>14673</v>
      </c>
      <c r="J4150" s="295" t="s">
        <v>17945</v>
      </c>
      <c r="K4150" s="295" t="s">
        <v>14674</v>
      </c>
      <c r="L4150" s="287">
        <v>5</v>
      </c>
      <c r="M4150" s="295" t="s">
        <v>171</v>
      </c>
    </row>
    <row r="4151" spans="1:13" ht="15" customHeight="1" x14ac:dyDescent="0.25">
      <c r="A4151" s="295" t="s">
        <v>16562</v>
      </c>
      <c r="B4151" s="295" t="s">
        <v>16562</v>
      </c>
      <c r="C4151" s="295" t="s">
        <v>17519</v>
      </c>
      <c r="D4151" s="295" t="s">
        <v>17519</v>
      </c>
      <c r="E4151" s="295" t="s">
        <v>17867</v>
      </c>
      <c r="G4151" s="295" t="s">
        <v>168</v>
      </c>
      <c r="H4151" s="295" t="s">
        <v>1589</v>
      </c>
      <c r="I4151" s="295" t="s">
        <v>14673</v>
      </c>
      <c r="J4151" s="295" t="s">
        <v>17940</v>
      </c>
      <c r="K4151" s="295" t="s">
        <v>14674</v>
      </c>
      <c r="L4151" s="287">
        <v>6</v>
      </c>
      <c r="M4151" s="295" t="s">
        <v>171</v>
      </c>
    </row>
    <row r="4152" spans="1:13" ht="15" customHeight="1" x14ac:dyDescent="0.25">
      <c r="A4152" s="295" t="s">
        <v>16576</v>
      </c>
      <c r="B4152" s="295" t="s">
        <v>16576</v>
      </c>
      <c r="C4152" s="295" t="s">
        <v>17520</v>
      </c>
      <c r="D4152" s="295" t="s">
        <v>17520</v>
      </c>
      <c r="E4152" s="295" t="s">
        <v>17868</v>
      </c>
      <c r="G4152" s="295" t="s">
        <v>168</v>
      </c>
      <c r="H4152" s="295" t="s">
        <v>1589</v>
      </c>
      <c r="I4152" s="295" t="s">
        <v>14673</v>
      </c>
      <c r="J4152" s="295" t="s">
        <v>17940</v>
      </c>
      <c r="K4152" s="295" t="s">
        <v>14674</v>
      </c>
      <c r="L4152" s="287">
        <v>6</v>
      </c>
      <c r="M4152" s="295" t="s">
        <v>171</v>
      </c>
    </row>
    <row r="4153" spans="1:13" ht="15" customHeight="1" x14ac:dyDescent="0.25">
      <c r="A4153" s="295" t="s">
        <v>16572</v>
      </c>
      <c r="B4153" s="295" t="s">
        <v>16572</v>
      </c>
      <c r="C4153" s="295" t="s">
        <v>17521</v>
      </c>
      <c r="D4153" s="295" t="s">
        <v>17521</v>
      </c>
      <c r="E4153" s="295" t="s">
        <v>17869</v>
      </c>
      <c r="G4153" s="295" t="s">
        <v>168</v>
      </c>
      <c r="H4153" s="295" t="s">
        <v>1589</v>
      </c>
      <c r="I4153" s="295" t="s">
        <v>14673</v>
      </c>
      <c r="J4153" s="295" t="s">
        <v>17940</v>
      </c>
      <c r="K4153" s="295" t="s">
        <v>14674</v>
      </c>
      <c r="L4153" s="287">
        <v>4</v>
      </c>
      <c r="M4153" s="295" t="s">
        <v>171</v>
      </c>
    </row>
    <row r="4154" spans="1:13" ht="15" customHeight="1" x14ac:dyDescent="0.25">
      <c r="A4154" s="295" t="s">
        <v>16568</v>
      </c>
      <c r="B4154" s="295" t="s">
        <v>16568</v>
      </c>
      <c r="C4154" s="295" t="s">
        <v>17522</v>
      </c>
      <c r="D4154" s="295" t="s">
        <v>17522</v>
      </c>
      <c r="E4154" s="295" t="s">
        <v>17870</v>
      </c>
      <c r="G4154" s="295" t="s">
        <v>168</v>
      </c>
      <c r="H4154" s="295" t="s">
        <v>1589</v>
      </c>
      <c r="I4154" s="295" t="s">
        <v>14673</v>
      </c>
      <c r="J4154" s="295" t="s">
        <v>17940</v>
      </c>
      <c r="K4154" s="295" t="s">
        <v>14674</v>
      </c>
      <c r="L4154" s="287">
        <v>6</v>
      </c>
      <c r="M4154" s="295" t="s">
        <v>171</v>
      </c>
    </row>
    <row r="4155" spans="1:13" ht="15" customHeight="1" x14ac:dyDescent="0.25">
      <c r="A4155" s="295" t="s">
        <v>16559</v>
      </c>
      <c r="B4155" s="295" t="s">
        <v>16559</v>
      </c>
      <c r="C4155" s="295" t="s">
        <v>17523</v>
      </c>
      <c r="D4155" s="295" t="s">
        <v>17523</v>
      </c>
      <c r="E4155" s="295" t="s">
        <v>17871</v>
      </c>
      <c r="G4155" s="295" t="s">
        <v>168</v>
      </c>
      <c r="H4155" s="295" t="s">
        <v>1589</v>
      </c>
      <c r="I4155" s="295" t="s">
        <v>14673</v>
      </c>
      <c r="J4155" s="295" t="s">
        <v>17940</v>
      </c>
      <c r="K4155" s="295" t="s">
        <v>14674</v>
      </c>
      <c r="L4155" s="287">
        <v>5</v>
      </c>
      <c r="M4155" s="295" t="s">
        <v>171</v>
      </c>
    </row>
    <row r="4156" spans="1:13" ht="15" customHeight="1" x14ac:dyDescent="0.25">
      <c r="A4156" s="295" t="s">
        <v>16952</v>
      </c>
      <c r="B4156" s="295" t="s">
        <v>16952</v>
      </c>
      <c r="C4156" s="295" t="s">
        <v>17524</v>
      </c>
      <c r="D4156" s="295" t="s">
        <v>17524</v>
      </c>
      <c r="E4156" s="295" t="s">
        <v>17872</v>
      </c>
      <c r="G4156" s="295" t="s">
        <v>168</v>
      </c>
      <c r="H4156" s="295" t="s">
        <v>1589</v>
      </c>
      <c r="I4156" s="295" t="s">
        <v>14673</v>
      </c>
      <c r="J4156" s="295" t="s">
        <v>17940</v>
      </c>
      <c r="K4156" s="295" t="s">
        <v>14674</v>
      </c>
      <c r="L4156" s="287">
        <v>5</v>
      </c>
      <c r="M4156" s="295" t="s">
        <v>171</v>
      </c>
    </row>
    <row r="4157" spans="1:13" ht="15" customHeight="1" x14ac:dyDescent="0.25">
      <c r="A4157" s="295" t="s">
        <v>16951</v>
      </c>
      <c r="B4157" s="295" t="s">
        <v>16951</v>
      </c>
      <c r="C4157" s="295" t="s">
        <v>17518</v>
      </c>
      <c r="D4157" s="295" t="s">
        <v>17518</v>
      </c>
      <c r="G4157" s="295" t="s">
        <v>1594</v>
      </c>
      <c r="H4157" s="295" t="s">
        <v>1589</v>
      </c>
      <c r="I4157" s="295" t="s">
        <v>14673</v>
      </c>
      <c r="J4157" s="295" t="s">
        <v>17940</v>
      </c>
      <c r="K4157" s="295" t="s">
        <v>14674</v>
      </c>
      <c r="L4157" s="287">
        <v>6</v>
      </c>
      <c r="M4157" s="295" t="s">
        <v>171</v>
      </c>
    </row>
    <row r="4158" spans="1:13" ht="15" customHeight="1" x14ac:dyDescent="0.25">
      <c r="A4158" s="295" t="s">
        <v>1510</v>
      </c>
      <c r="B4158" s="295" t="s">
        <v>1510</v>
      </c>
      <c r="C4158" s="295" t="s">
        <v>1511</v>
      </c>
      <c r="D4158" s="295" t="s">
        <v>1511</v>
      </c>
      <c r="E4158" s="295" t="s">
        <v>12713</v>
      </c>
      <c r="F4158" s="295" t="s">
        <v>12714</v>
      </c>
      <c r="G4158" s="295" t="s">
        <v>168</v>
      </c>
      <c r="H4158" s="295" t="s">
        <v>1589</v>
      </c>
      <c r="I4158" s="295" t="s">
        <v>1714</v>
      </c>
      <c r="J4158" s="295" t="s">
        <v>174</v>
      </c>
      <c r="K4158" s="295" t="s">
        <v>1892</v>
      </c>
      <c r="L4158" s="286">
        <v>0</v>
      </c>
      <c r="M4158" s="295" t="s">
        <v>16372</v>
      </c>
    </row>
    <row r="4159" spans="1:13" ht="15" customHeight="1" x14ac:dyDescent="0.25">
      <c r="A4159" s="295" t="s">
        <v>12715</v>
      </c>
      <c r="B4159" s="295" t="s">
        <v>12715</v>
      </c>
      <c r="C4159" s="295" t="s">
        <v>12716</v>
      </c>
      <c r="D4159" s="295" t="s">
        <v>12716</v>
      </c>
      <c r="E4159" s="295" t="s">
        <v>12717</v>
      </c>
      <c r="F4159" s="295" t="s">
        <v>12718</v>
      </c>
      <c r="G4159" s="295" t="s">
        <v>168</v>
      </c>
      <c r="H4159" s="295" t="s">
        <v>1589</v>
      </c>
      <c r="I4159" s="295" t="s">
        <v>1714</v>
      </c>
      <c r="J4159" s="295" t="s">
        <v>174</v>
      </c>
      <c r="K4159" s="295" t="s">
        <v>1892</v>
      </c>
      <c r="L4159" s="286">
        <v>7</v>
      </c>
      <c r="M4159" s="295" t="s">
        <v>171</v>
      </c>
    </row>
    <row r="4160" spans="1:13" ht="15" customHeight="1" x14ac:dyDescent="0.25">
      <c r="A4160" s="295" t="s">
        <v>12719</v>
      </c>
      <c r="B4160" s="295" t="s">
        <v>12720</v>
      </c>
      <c r="C4160" s="295" t="s">
        <v>12721</v>
      </c>
      <c r="D4160" s="295" t="s">
        <v>12722</v>
      </c>
      <c r="E4160" s="295" t="s">
        <v>12723</v>
      </c>
      <c r="F4160" s="295" t="s">
        <v>12724</v>
      </c>
      <c r="G4160" s="295" t="s">
        <v>168</v>
      </c>
      <c r="H4160" s="295" t="s">
        <v>1632</v>
      </c>
      <c r="I4160" s="295" t="s">
        <v>1714</v>
      </c>
      <c r="J4160" s="295" t="s">
        <v>174</v>
      </c>
      <c r="K4160" s="295" t="s">
        <v>1892</v>
      </c>
      <c r="L4160" s="286">
        <v>8</v>
      </c>
      <c r="M4160" s="295" t="s">
        <v>171</v>
      </c>
    </row>
    <row r="4161" spans="1:13" ht="15" customHeight="1" x14ac:dyDescent="0.25">
      <c r="A4161" s="295" t="s">
        <v>12725</v>
      </c>
      <c r="B4161" s="295" t="s">
        <v>12725</v>
      </c>
      <c r="C4161" s="295" t="s">
        <v>1102</v>
      </c>
      <c r="D4161" s="295" t="s">
        <v>1102</v>
      </c>
      <c r="E4161" s="295" t="s">
        <v>11936</v>
      </c>
      <c r="F4161" s="295" t="s">
        <v>12726</v>
      </c>
      <c r="G4161" s="295" t="s">
        <v>1594</v>
      </c>
      <c r="H4161" s="295" t="s">
        <v>1589</v>
      </c>
      <c r="I4161" s="295" t="s">
        <v>1714</v>
      </c>
      <c r="J4161" s="295" t="s">
        <v>174</v>
      </c>
      <c r="L4161" s="286">
        <v>7</v>
      </c>
      <c r="M4161" s="295" t="s">
        <v>171</v>
      </c>
    </row>
    <row r="4162" spans="1:13" ht="15" customHeight="1" x14ac:dyDescent="0.25">
      <c r="A4162" s="295" t="s">
        <v>12727</v>
      </c>
      <c r="B4162" s="295" t="s">
        <v>12727</v>
      </c>
      <c r="C4162" s="295" t="s">
        <v>12728</v>
      </c>
      <c r="D4162" s="295" t="s">
        <v>12728</v>
      </c>
      <c r="E4162" s="295" t="s">
        <v>12729</v>
      </c>
      <c r="F4162" s="295" t="s">
        <v>12730</v>
      </c>
      <c r="G4162" s="295" t="s">
        <v>168</v>
      </c>
      <c r="H4162" s="295" t="s">
        <v>1589</v>
      </c>
      <c r="I4162" s="295" t="s">
        <v>1598</v>
      </c>
      <c r="J4162" s="295" t="s">
        <v>179</v>
      </c>
      <c r="K4162" s="295" t="s">
        <v>1955</v>
      </c>
      <c r="L4162" s="286">
        <v>0</v>
      </c>
      <c r="M4162" s="295" t="s">
        <v>16372</v>
      </c>
    </row>
    <row r="4163" spans="1:13" ht="15" customHeight="1" x14ac:dyDescent="0.25">
      <c r="A4163" s="295" t="s">
        <v>12731</v>
      </c>
      <c r="B4163" s="295" t="s">
        <v>12731</v>
      </c>
      <c r="C4163" s="295" t="s">
        <v>12732</v>
      </c>
      <c r="D4163" s="295" t="s">
        <v>12732</v>
      </c>
      <c r="E4163" s="295" t="s">
        <v>2238</v>
      </c>
      <c r="F4163" s="295" t="s">
        <v>12730</v>
      </c>
      <c r="G4163" s="295" t="s">
        <v>1594</v>
      </c>
      <c r="H4163" s="295" t="s">
        <v>1589</v>
      </c>
      <c r="I4163" s="295" t="s">
        <v>1598</v>
      </c>
      <c r="J4163" s="295" t="s">
        <v>179</v>
      </c>
      <c r="L4163" s="286">
        <v>0</v>
      </c>
      <c r="M4163" s="295" t="s">
        <v>16372</v>
      </c>
    </row>
    <row r="4164" spans="1:13" ht="15" customHeight="1" x14ac:dyDescent="0.25">
      <c r="A4164" s="295" t="s">
        <v>12733</v>
      </c>
      <c r="B4164" s="295" t="s">
        <v>12733</v>
      </c>
      <c r="C4164" s="295" t="s">
        <v>12734</v>
      </c>
      <c r="D4164" s="295" t="s">
        <v>12734</v>
      </c>
      <c r="E4164" s="295" t="s">
        <v>6809</v>
      </c>
      <c r="F4164" s="295" t="s">
        <v>12735</v>
      </c>
      <c r="G4164" s="295" t="s">
        <v>168</v>
      </c>
      <c r="H4164" s="295" t="s">
        <v>1589</v>
      </c>
      <c r="I4164" s="295" t="s">
        <v>1598</v>
      </c>
      <c r="J4164" s="295" t="s">
        <v>188</v>
      </c>
      <c r="K4164" s="295" t="s">
        <v>1603</v>
      </c>
      <c r="L4164" s="286">
        <v>8</v>
      </c>
      <c r="M4164" s="295" t="s">
        <v>171</v>
      </c>
    </row>
    <row r="4165" spans="1:13" ht="15" customHeight="1" x14ac:dyDescent="0.25">
      <c r="A4165" s="295" t="s">
        <v>12736</v>
      </c>
      <c r="B4165" s="295" t="s">
        <v>12736</v>
      </c>
      <c r="C4165" s="295" t="s">
        <v>12737</v>
      </c>
      <c r="D4165" s="295" t="s">
        <v>12737</v>
      </c>
      <c r="E4165" s="295" t="s">
        <v>12738</v>
      </c>
      <c r="F4165" s="295" t="s">
        <v>12739</v>
      </c>
      <c r="G4165" s="295" t="s">
        <v>168</v>
      </c>
      <c r="H4165" s="295" t="s">
        <v>1589</v>
      </c>
      <c r="I4165" s="295" t="s">
        <v>1598</v>
      </c>
      <c r="J4165" s="295" t="s">
        <v>188</v>
      </c>
      <c r="K4165" s="295" t="s">
        <v>1603</v>
      </c>
      <c r="L4165" s="286">
        <v>4</v>
      </c>
      <c r="M4165" s="295" t="s">
        <v>171</v>
      </c>
    </row>
    <row r="4166" spans="1:13" ht="15" customHeight="1" x14ac:dyDescent="0.25">
      <c r="A4166" s="295" t="s">
        <v>12740</v>
      </c>
      <c r="B4166" s="295" t="s">
        <v>12740</v>
      </c>
      <c r="C4166" s="295" t="s">
        <v>12741</v>
      </c>
      <c r="D4166" s="295" t="s">
        <v>12741</v>
      </c>
      <c r="E4166" s="295" t="s">
        <v>12742</v>
      </c>
      <c r="F4166" s="295" t="s">
        <v>12739</v>
      </c>
      <c r="G4166" s="295" t="s">
        <v>168</v>
      </c>
      <c r="H4166" s="295" t="s">
        <v>1589</v>
      </c>
      <c r="I4166" s="295" t="s">
        <v>1598</v>
      </c>
      <c r="J4166" s="295" t="s">
        <v>188</v>
      </c>
      <c r="K4166" s="295" t="s">
        <v>1603</v>
      </c>
      <c r="L4166" s="286">
        <v>4</v>
      </c>
      <c r="M4166" s="295" t="s">
        <v>171</v>
      </c>
    </row>
    <row r="4167" spans="1:13" ht="15" customHeight="1" x14ac:dyDescent="0.25">
      <c r="A4167" s="295" t="s">
        <v>12743</v>
      </c>
      <c r="B4167" s="295" t="s">
        <v>12743</v>
      </c>
      <c r="C4167" s="295" t="s">
        <v>12744</v>
      </c>
      <c r="D4167" s="295" t="s">
        <v>12744</v>
      </c>
      <c r="E4167" s="295" t="s">
        <v>2665</v>
      </c>
      <c r="F4167" s="295" t="s">
        <v>12745</v>
      </c>
      <c r="G4167" s="295" t="s">
        <v>168</v>
      </c>
      <c r="H4167" s="295" t="s">
        <v>1589</v>
      </c>
      <c r="I4167" s="295" t="s">
        <v>1598</v>
      </c>
      <c r="J4167" s="295" t="s">
        <v>188</v>
      </c>
      <c r="K4167" s="295" t="s">
        <v>1603</v>
      </c>
      <c r="L4167" s="286">
        <v>5</v>
      </c>
      <c r="M4167" s="295" t="s">
        <v>171</v>
      </c>
    </row>
    <row r="4168" spans="1:13" ht="15" customHeight="1" x14ac:dyDescent="0.25">
      <c r="A4168" s="295" t="s">
        <v>12746</v>
      </c>
      <c r="B4168" s="295" t="s">
        <v>12746</v>
      </c>
      <c r="C4168" s="295" t="s">
        <v>12747</v>
      </c>
      <c r="D4168" s="295" t="s">
        <v>12747</v>
      </c>
      <c r="E4168" s="295" t="s">
        <v>1880</v>
      </c>
      <c r="F4168" s="295" t="s">
        <v>12748</v>
      </c>
      <c r="G4168" s="295" t="s">
        <v>1594</v>
      </c>
      <c r="H4168" s="295" t="s">
        <v>1589</v>
      </c>
      <c r="I4168" s="295" t="s">
        <v>1598</v>
      </c>
      <c r="J4168" s="295" t="s">
        <v>188</v>
      </c>
      <c r="L4168" s="286">
        <v>5</v>
      </c>
      <c r="M4168" s="295" t="s">
        <v>171</v>
      </c>
    </row>
    <row r="4169" spans="1:13" ht="15" customHeight="1" x14ac:dyDescent="0.25">
      <c r="A4169" s="295" t="s">
        <v>12749</v>
      </c>
      <c r="B4169" s="295" t="s">
        <v>12749</v>
      </c>
      <c r="C4169" s="295" t="s">
        <v>12750</v>
      </c>
      <c r="D4169" s="295" t="s">
        <v>12750</v>
      </c>
      <c r="E4169" s="295" t="s">
        <v>8299</v>
      </c>
      <c r="F4169" s="295" t="s">
        <v>12739</v>
      </c>
      <c r="G4169" s="295" t="s">
        <v>168</v>
      </c>
      <c r="H4169" s="295" t="s">
        <v>1589</v>
      </c>
      <c r="I4169" s="295" t="s">
        <v>1598</v>
      </c>
      <c r="J4169" s="295" t="s">
        <v>188</v>
      </c>
      <c r="K4169" s="295" t="s">
        <v>1603</v>
      </c>
      <c r="L4169" s="286">
        <v>4</v>
      </c>
      <c r="M4169" s="295" t="s">
        <v>171</v>
      </c>
    </row>
    <row r="4170" spans="1:13" ht="15" customHeight="1" x14ac:dyDescent="0.25">
      <c r="A4170" s="295" t="s">
        <v>12751</v>
      </c>
      <c r="B4170" s="295" t="s">
        <v>12751</v>
      </c>
      <c r="C4170" s="295" t="s">
        <v>12752</v>
      </c>
      <c r="D4170" s="295" t="s">
        <v>12752</v>
      </c>
      <c r="E4170" s="295" t="s">
        <v>11841</v>
      </c>
      <c r="F4170" s="295" t="s">
        <v>12753</v>
      </c>
      <c r="G4170" s="295" t="s">
        <v>168</v>
      </c>
      <c r="H4170" s="295" t="s">
        <v>1589</v>
      </c>
      <c r="I4170" s="295" t="s">
        <v>1598</v>
      </c>
      <c r="J4170" s="295" t="s">
        <v>188</v>
      </c>
      <c r="K4170" s="295" t="s">
        <v>1603</v>
      </c>
      <c r="L4170" s="286">
        <v>8</v>
      </c>
      <c r="M4170" s="295" t="s">
        <v>171</v>
      </c>
    </row>
    <row r="4171" spans="1:13" ht="15" customHeight="1" x14ac:dyDescent="0.25">
      <c r="A4171" s="295" t="s">
        <v>12754</v>
      </c>
      <c r="B4171" s="295" t="s">
        <v>12751</v>
      </c>
      <c r="C4171" s="295" t="s">
        <v>12755</v>
      </c>
      <c r="D4171" s="295" t="s">
        <v>12752</v>
      </c>
      <c r="E4171" s="295" t="s">
        <v>12756</v>
      </c>
      <c r="F4171" s="295" t="s">
        <v>12753</v>
      </c>
      <c r="G4171" s="295" t="s">
        <v>168</v>
      </c>
      <c r="H4171" s="295" t="s">
        <v>1632</v>
      </c>
      <c r="I4171" s="283" t="s">
        <v>1598</v>
      </c>
      <c r="J4171" s="283" t="s">
        <v>188</v>
      </c>
      <c r="K4171" s="283" t="s">
        <v>1603</v>
      </c>
      <c r="L4171" s="287">
        <v>8</v>
      </c>
      <c r="M4171" s="295" t="s">
        <v>171</v>
      </c>
    </row>
    <row r="4172" spans="1:13" ht="15" customHeight="1" x14ac:dyDescent="0.25">
      <c r="A4172" s="295" t="s">
        <v>12757</v>
      </c>
      <c r="B4172" s="295" t="s">
        <v>12757</v>
      </c>
      <c r="C4172" s="295" t="s">
        <v>12758</v>
      </c>
      <c r="D4172" s="295" t="s">
        <v>12758</v>
      </c>
      <c r="E4172" s="295" t="s">
        <v>12742</v>
      </c>
      <c r="F4172" s="295" t="s">
        <v>12759</v>
      </c>
      <c r="G4172" s="295" t="s">
        <v>1676</v>
      </c>
      <c r="H4172" s="295" t="s">
        <v>1589</v>
      </c>
      <c r="I4172" s="295" t="s">
        <v>1598</v>
      </c>
      <c r="J4172" s="295" t="s">
        <v>188</v>
      </c>
      <c r="K4172" s="295" t="s">
        <v>1603</v>
      </c>
      <c r="L4172" s="286">
        <v>6</v>
      </c>
      <c r="M4172" s="295" t="s">
        <v>171</v>
      </c>
    </row>
    <row r="4173" spans="1:13" ht="15" customHeight="1" x14ac:dyDescent="0.25">
      <c r="A4173" s="295" t="s">
        <v>12760</v>
      </c>
      <c r="B4173" s="295" t="s">
        <v>12760</v>
      </c>
      <c r="C4173" s="295" t="s">
        <v>12761</v>
      </c>
      <c r="D4173" s="295" t="s">
        <v>12761</v>
      </c>
      <c r="E4173" s="295" t="s">
        <v>12742</v>
      </c>
      <c r="F4173" s="295" t="s">
        <v>12759</v>
      </c>
      <c r="G4173" s="295" t="s">
        <v>1678</v>
      </c>
      <c r="H4173" s="295" t="s">
        <v>1589</v>
      </c>
      <c r="I4173" s="295" t="s">
        <v>1598</v>
      </c>
      <c r="J4173" s="295" t="s">
        <v>188</v>
      </c>
      <c r="K4173" s="295" t="s">
        <v>1603</v>
      </c>
      <c r="L4173" s="286">
        <v>6</v>
      </c>
      <c r="M4173" s="295" t="s">
        <v>171</v>
      </c>
    </row>
    <row r="4174" spans="1:13" ht="15" customHeight="1" x14ac:dyDescent="0.25">
      <c r="A4174" s="295" t="s">
        <v>12762</v>
      </c>
      <c r="B4174" s="295" t="s">
        <v>12762</v>
      </c>
      <c r="C4174" s="295" t="s">
        <v>12763</v>
      </c>
      <c r="D4174" s="295" t="s">
        <v>12763</v>
      </c>
      <c r="E4174" s="295" t="s">
        <v>12764</v>
      </c>
      <c r="F4174" s="295" t="s">
        <v>12739</v>
      </c>
      <c r="G4174" s="295" t="s">
        <v>168</v>
      </c>
      <c r="H4174" s="295" t="s">
        <v>1589</v>
      </c>
      <c r="I4174" s="295" t="s">
        <v>1598</v>
      </c>
      <c r="J4174" s="295" t="s">
        <v>188</v>
      </c>
      <c r="K4174" s="295" t="s">
        <v>1603</v>
      </c>
      <c r="L4174" s="286">
        <v>4</v>
      </c>
      <c r="M4174" s="295" t="s">
        <v>171</v>
      </c>
    </row>
    <row r="4175" spans="1:13" ht="15" customHeight="1" x14ac:dyDescent="0.25">
      <c r="A4175" s="295" t="s">
        <v>16954</v>
      </c>
      <c r="B4175" s="295" t="s">
        <v>16954</v>
      </c>
      <c r="C4175" s="295" t="s">
        <v>17526</v>
      </c>
      <c r="D4175" s="295" t="s">
        <v>17526</v>
      </c>
      <c r="E4175" s="295" t="s">
        <v>17873</v>
      </c>
      <c r="G4175" s="295" t="s">
        <v>168</v>
      </c>
      <c r="H4175" s="295" t="s">
        <v>1589</v>
      </c>
      <c r="I4175" s="295" t="s">
        <v>14673</v>
      </c>
      <c r="J4175" s="295" t="s">
        <v>17943</v>
      </c>
      <c r="K4175" s="295" t="s">
        <v>14674</v>
      </c>
      <c r="L4175" s="287">
        <v>5</v>
      </c>
      <c r="M4175" s="295" t="s">
        <v>171</v>
      </c>
    </row>
    <row r="4176" spans="1:13" ht="15" customHeight="1" x14ac:dyDescent="0.25">
      <c r="A4176" s="295" t="s">
        <v>16955</v>
      </c>
      <c r="B4176" s="295" t="s">
        <v>16955</v>
      </c>
      <c r="C4176" s="295" t="s">
        <v>17527</v>
      </c>
      <c r="D4176" s="295" t="s">
        <v>17527</v>
      </c>
      <c r="E4176" s="295" t="s">
        <v>17873</v>
      </c>
      <c r="G4176" s="295" t="s">
        <v>168</v>
      </c>
      <c r="H4176" s="295" t="s">
        <v>1589</v>
      </c>
      <c r="I4176" s="295" t="s">
        <v>14673</v>
      </c>
      <c r="J4176" s="295" t="s">
        <v>17943</v>
      </c>
      <c r="K4176" s="295" t="s">
        <v>14674</v>
      </c>
      <c r="L4176" s="287">
        <v>5</v>
      </c>
      <c r="M4176" s="295" t="s">
        <v>171</v>
      </c>
    </row>
    <row r="4177" spans="1:13" ht="15" customHeight="1" x14ac:dyDescent="0.25">
      <c r="A4177" s="295" t="s">
        <v>16956</v>
      </c>
      <c r="B4177" s="295" t="s">
        <v>16956</v>
      </c>
      <c r="C4177" s="295" t="s">
        <v>17528</v>
      </c>
      <c r="D4177" s="295" t="s">
        <v>17528</v>
      </c>
      <c r="E4177" s="295" t="s">
        <v>17874</v>
      </c>
      <c r="G4177" s="295" t="s">
        <v>168</v>
      </c>
      <c r="H4177" s="295" t="s">
        <v>1589</v>
      </c>
      <c r="I4177" s="295" t="s">
        <v>14673</v>
      </c>
      <c r="J4177" s="295" t="s">
        <v>17943</v>
      </c>
      <c r="K4177" s="295" t="s">
        <v>14674</v>
      </c>
      <c r="L4177" s="287">
        <v>5</v>
      </c>
      <c r="M4177" s="295" t="s">
        <v>171</v>
      </c>
    </row>
    <row r="4178" spans="1:13" ht="15" customHeight="1" x14ac:dyDescent="0.25">
      <c r="A4178" s="295" t="s">
        <v>16953</v>
      </c>
      <c r="B4178" s="295" t="s">
        <v>16953</v>
      </c>
      <c r="C4178" s="295" t="s">
        <v>17525</v>
      </c>
      <c r="D4178" s="295" t="s">
        <v>17525</v>
      </c>
      <c r="G4178" s="295" t="s">
        <v>1594</v>
      </c>
      <c r="H4178" s="295" t="s">
        <v>1589</v>
      </c>
      <c r="I4178" s="295" t="s">
        <v>14673</v>
      </c>
      <c r="J4178" s="295" t="s">
        <v>17943</v>
      </c>
      <c r="K4178" s="295" t="s">
        <v>14674</v>
      </c>
      <c r="L4178" s="287">
        <v>5</v>
      </c>
      <c r="M4178" s="295" t="s">
        <v>171</v>
      </c>
    </row>
    <row r="4179" spans="1:13" ht="15" customHeight="1" x14ac:dyDescent="0.25">
      <c r="A4179" s="295" t="s">
        <v>16957</v>
      </c>
      <c r="B4179" s="295" t="s">
        <v>16957</v>
      </c>
      <c r="C4179" s="295" t="s">
        <v>17529</v>
      </c>
      <c r="D4179" s="295" t="s">
        <v>17529</v>
      </c>
      <c r="G4179" s="295" t="s">
        <v>1594</v>
      </c>
      <c r="H4179" s="295" t="s">
        <v>1589</v>
      </c>
      <c r="I4179" s="295" t="s">
        <v>14673</v>
      </c>
      <c r="J4179" s="295" t="s">
        <v>17937</v>
      </c>
      <c r="K4179" s="295" t="s">
        <v>14674</v>
      </c>
      <c r="L4179" s="287">
        <v>6</v>
      </c>
      <c r="M4179" s="295" t="s">
        <v>171</v>
      </c>
    </row>
    <row r="4180" spans="1:13" ht="15" customHeight="1" x14ac:dyDescent="0.25">
      <c r="A4180" s="295" t="s">
        <v>16543</v>
      </c>
      <c r="B4180" s="295" t="s">
        <v>16543</v>
      </c>
      <c r="C4180" s="295" t="s">
        <v>17530</v>
      </c>
      <c r="D4180" s="295" t="s">
        <v>17530</v>
      </c>
      <c r="E4180" s="295" t="s">
        <v>17875</v>
      </c>
      <c r="G4180" s="295" t="s">
        <v>168</v>
      </c>
      <c r="H4180" s="295" t="s">
        <v>1589</v>
      </c>
      <c r="I4180" s="295" t="s">
        <v>14673</v>
      </c>
      <c r="J4180" s="295" t="s">
        <v>17937</v>
      </c>
      <c r="K4180" s="295" t="s">
        <v>14674</v>
      </c>
      <c r="L4180" s="287">
        <v>6</v>
      </c>
      <c r="M4180" s="295" t="s">
        <v>171</v>
      </c>
    </row>
    <row r="4181" spans="1:13" ht="15" customHeight="1" x14ac:dyDescent="0.25">
      <c r="A4181" s="295" t="s">
        <v>16958</v>
      </c>
      <c r="B4181" s="295" t="s">
        <v>16954</v>
      </c>
      <c r="C4181" s="295" t="s">
        <v>17531</v>
      </c>
      <c r="D4181" s="295" t="s">
        <v>17526</v>
      </c>
      <c r="E4181" s="295" t="s">
        <v>17718</v>
      </c>
      <c r="G4181" s="295" t="s">
        <v>168</v>
      </c>
      <c r="H4181" s="295" t="s">
        <v>1632</v>
      </c>
      <c r="I4181" s="295" t="s">
        <v>14673</v>
      </c>
      <c r="J4181" s="295" t="s">
        <v>17943</v>
      </c>
      <c r="K4181" s="295" t="s">
        <v>14674</v>
      </c>
      <c r="L4181" s="287">
        <v>5</v>
      </c>
      <c r="M4181" s="295" t="s">
        <v>171</v>
      </c>
    </row>
    <row r="4182" spans="1:13" ht="15" customHeight="1" x14ac:dyDescent="0.25">
      <c r="A4182" s="295" t="s">
        <v>16959</v>
      </c>
      <c r="B4182" s="295" t="s">
        <v>16955</v>
      </c>
      <c r="C4182" s="295" t="s">
        <v>17532</v>
      </c>
      <c r="D4182" s="295" t="s">
        <v>17527</v>
      </c>
      <c r="E4182" s="295" t="s">
        <v>17718</v>
      </c>
      <c r="G4182" s="295" t="s">
        <v>168</v>
      </c>
      <c r="H4182" s="295" t="s">
        <v>1632</v>
      </c>
      <c r="I4182" s="295" t="s">
        <v>14673</v>
      </c>
      <c r="J4182" s="295" t="s">
        <v>17943</v>
      </c>
      <c r="K4182" s="295" t="s">
        <v>14674</v>
      </c>
      <c r="L4182" s="287">
        <v>5</v>
      </c>
      <c r="M4182" s="295" t="s">
        <v>171</v>
      </c>
    </row>
    <row r="4183" spans="1:13" ht="15" customHeight="1" x14ac:dyDescent="0.25">
      <c r="A4183" s="295" t="s">
        <v>16960</v>
      </c>
      <c r="B4183" s="295" t="s">
        <v>16956</v>
      </c>
      <c r="C4183" s="295" t="s">
        <v>17533</v>
      </c>
      <c r="D4183" s="295" t="s">
        <v>17528</v>
      </c>
      <c r="E4183" s="295" t="s">
        <v>17876</v>
      </c>
      <c r="G4183" s="295" t="s">
        <v>168</v>
      </c>
      <c r="H4183" s="295" t="s">
        <v>1632</v>
      </c>
      <c r="I4183" s="295" t="s">
        <v>14673</v>
      </c>
      <c r="J4183" s="295" t="s">
        <v>17943</v>
      </c>
      <c r="K4183" s="295" t="s">
        <v>14674</v>
      </c>
      <c r="L4183" s="287">
        <v>5</v>
      </c>
      <c r="M4183" s="295" t="s">
        <v>171</v>
      </c>
    </row>
    <row r="4184" spans="1:13" ht="15" customHeight="1" x14ac:dyDescent="0.25">
      <c r="A4184" s="295" t="s">
        <v>12765</v>
      </c>
      <c r="B4184" s="295" t="s">
        <v>12765</v>
      </c>
      <c r="C4184" s="295" t="s">
        <v>12766</v>
      </c>
      <c r="D4184" s="295" t="s">
        <v>12766</v>
      </c>
      <c r="E4184" s="295" t="s">
        <v>12767</v>
      </c>
      <c r="F4184" s="295" t="s">
        <v>12768</v>
      </c>
      <c r="G4184" s="295" t="s">
        <v>168</v>
      </c>
      <c r="H4184" s="295" t="s">
        <v>1589</v>
      </c>
      <c r="I4184" s="295" t="s">
        <v>1598</v>
      </c>
      <c r="J4184" s="295" t="s">
        <v>5089</v>
      </c>
      <c r="K4184" s="295" t="s">
        <v>2550</v>
      </c>
      <c r="L4184" s="286">
        <v>8</v>
      </c>
      <c r="M4184" s="295" t="s">
        <v>171</v>
      </c>
    </row>
    <row r="4185" spans="1:13" ht="15" customHeight="1" x14ac:dyDescent="0.25">
      <c r="A4185" s="295" t="s">
        <v>1103</v>
      </c>
      <c r="B4185" s="295" t="s">
        <v>1103</v>
      </c>
      <c r="C4185" s="295" t="s">
        <v>1104</v>
      </c>
      <c r="D4185" s="295" t="s">
        <v>1104</v>
      </c>
      <c r="E4185" s="295" t="s">
        <v>3573</v>
      </c>
      <c r="F4185" s="295" t="s">
        <v>12770</v>
      </c>
      <c r="G4185" s="295" t="s">
        <v>168</v>
      </c>
      <c r="H4185" s="295" t="s">
        <v>1589</v>
      </c>
      <c r="I4185" s="295" t="s">
        <v>1598</v>
      </c>
      <c r="J4185" s="295" t="s">
        <v>5089</v>
      </c>
      <c r="K4185" s="295" t="s">
        <v>2550</v>
      </c>
      <c r="L4185" s="286">
        <v>8</v>
      </c>
      <c r="M4185" s="295" t="s">
        <v>171</v>
      </c>
    </row>
    <row r="4186" spans="1:13" ht="15" customHeight="1" x14ac:dyDescent="0.25">
      <c r="A4186" s="295" t="s">
        <v>12771</v>
      </c>
      <c r="B4186" s="295" t="s">
        <v>12771</v>
      </c>
      <c r="C4186" s="295" t="s">
        <v>12772</v>
      </c>
      <c r="D4186" s="295" t="s">
        <v>12772</v>
      </c>
      <c r="E4186" s="295" t="s">
        <v>2665</v>
      </c>
      <c r="F4186" s="295" t="s">
        <v>12773</v>
      </c>
      <c r="G4186" s="295" t="s">
        <v>168</v>
      </c>
      <c r="H4186" s="295" t="s">
        <v>1589</v>
      </c>
      <c r="I4186" s="295" t="s">
        <v>1598</v>
      </c>
      <c r="J4186" s="295" t="s">
        <v>5089</v>
      </c>
      <c r="K4186" s="295" t="s">
        <v>2550</v>
      </c>
      <c r="L4186" s="286">
        <v>7</v>
      </c>
      <c r="M4186" s="295" t="s">
        <v>171</v>
      </c>
    </row>
    <row r="4187" spans="1:13" ht="15" customHeight="1" x14ac:dyDescent="0.25">
      <c r="A4187" s="295" t="s">
        <v>12769</v>
      </c>
      <c r="B4187" s="295" t="s">
        <v>12765</v>
      </c>
      <c r="C4187" s="295" t="s">
        <v>12774</v>
      </c>
      <c r="D4187" s="295" t="s">
        <v>12766</v>
      </c>
      <c r="E4187" s="295" t="s">
        <v>12775</v>
      </c>
      <c r="F4187" s="295" t="s">
        <v>12768</v>
      </c>
      <c r="G4187" s="295" t="s">
        <v>168</v>
      </c>
      <c r="H4187" s="295" t="s">
        <v>1632</v>
      </c>
      <c r="I4187" s="295" t="s">
        <v>1598</v>
      </c>
      <c r="J4187" s="295" t="s">
        <v>5089</v>
      </c>
      <c r="K4187" s="295" t="s">
        <v>2550</v>
      </c>
      <c r="L4187" s="286">
        <v>8</v>
      </c>
      <c r="M4187" s="295" t="s">
        <v>171</v>
      </c>
    </row>
    <row r="4188" spans="1:13" ht="15" customHeight="1" x14ac:dyDescent="0.25">
      <c r="A4188" s="295" t="s">
        <v>12776</v>
      </c>
      <c r="B4188" s="295" t="s">
        <v>12776</v>
      </c>
      <c r="C4188" s="295" t="s">
        <v>1105</v>
      </c>
      <c r="D4188" s="295" t="s">
        <v>1105</v>
      </c>
      <c r="E4188" s="295" t="s">
        <v>1606</v>
      </c>
      <c r="F4188" s="295" t="s">
        <v>12777</v>
      </c>
      <c r="G4188" s="295" t="s">
        <v>1594</v>
      </c>
      <c r="H4188" s="295" t="s">
        <v>1589</v>
      </c>
      <c r="I4188" s="295" t="s">
        <v>1598</v>
      </c>
      <c r="J4188" s="295" t="s">
        <v>5089</v>
      </c>
      <c r="L4188" s="286">
        <v>8</v>
      </c>
      <c r="M4188" s="295" t="s">
        <v>171</v>
      </c>
    </row>
    <row r="4189" spans="1:13" ht="15" customHeight="1" x14ac:dyDescent="0.25">
      <c r="A4189" s="295" t="s">
        <v>12778</v>
      </c>
      <c r="B4189" s="295" t="s">
        <v>12778</v>
      </c>
      <c r="C4189" s="295" t="s">
        <v>12779</v>
      </c>
      <c r="D4189" s="295" t="s">
        <v>12779</v>
      </c>
      <c r="E4189" s="295" t="s">
        <v>12780</v>
      </c>
      <c r="F4189" s="295" t="s">
        <v>12781</v>
      </c>
      <c r="G4189" s="295" t="s">
        <v>168</v>
      </c>
      <c r="H4189" s="295" t="s">
        <v>1589</v>
      </c>
      <c r="I4189" s="295" t="s">
        <v>1598</v>
      </c>
      <c r="J4189" s="295" t="s">
        <v>177</v>
      </c>
      <c r="K4189" s="295" t="s">
        <v>1603</v>
      </c>
      <c r="L4189" s="286">
        <v>1</v>
      </c>
      <c r="M4189" s="295" t="s">
        <v>171</v>
      </c>
    </row>
    <row r="4190" spans="1:13" ht="15" customHeight="1" x14ac:dyDescent="0.25">
      <c r="A4190" s="295" t="s">
        <v>12782</v>
      </c>
      <c r="B4190" s="295" t="s">
        <v>12782</v>
      </c>
      <c r="C4190" s="295" t="s">
        <v>12783</v>
      </c>
      <c r="D4190" s="295" t="s">
        <v>12783</v>
      </c>
      <c r="E4190" s="295" t="s">
        <v>2238</v>
      </c>
      <c r="F4190" s="295" t="s">
        <v>12784</v>
      </c>
      <c r="G4190" s="295" t="s">
        <v>1594</v>
      </c>
      <c r="H4190" s="295" t="s">
        <v>1589</v>
      </c>
      <c r="I4190" s="295" t="s">
        <v>1598</v>
      </c>
      <c r="J4190" s="295" t="s">
        <v>177</v>
      </c>
      <c r="L4190" s="286">
        <v>1</v>
      </c>
      <c r="M4190" s="295" t="s">
        <v>171</v>
      </c>
    </row>
    <row r="4191" spans="1:13" ht="15" customHeight="1" x14ac:dyDescent="0.25">
      <c r="A4191" s="295" t="s">
        <v>10156</v>
      </c>
      <c r="B4191" s="295" t="s">
        <v>10152</v>
      </c>
      <c r="C4191" s="295" t="s">
        <v>12785</v>
      </c>
      <c r="D4191" s="295" t="s">
        <v>10153</v>
      </c>
      <c r="E4191" s="295" t="s">
        <v>1867</v>
      </c>
      <c r="F4191" s="295" t="s">
        <v>10155</v>
      </c>
      <c r="G4191" s="295" t="s">
        <v>168</v>
      </c>
      <c r="H4191" s="295" t="s">
        <v>1632</v>
      </c>
      <c r="I4191" s="295" t="s">
        <v>1598</v>
      </c>
      <c r="J4191" s="295" t="s">
        <v>226</v>
      </c>
      <c r="K4191" s="295" t="s">
        <v>1325</v>
      </c>
      <c r="L4191" s="286">
        <v>8</v>
      </c>
      <c r="M4191" s="295" t="s">
        <v>171</v>
      </c>
    </row>
    <row r="4192" spans="1:13" ht="15" customHeight="1" x14ac:dyDescent="0.25">
      <c r="A4192" s="295" t="s">
        <v>10163</v>
      </c>
      <c r="B4192" s="295" t="s">
        <v>10159</v>
      </c>
      <c r="C4192" s="295" t="s">
        <v>12786</v>
      </c>
      <c r="D4192" s="295" t="s">
        <v>10160</v>
      </c>
      <c r="E4192" s="295" t="s">
        <v>12787</v>
      </c>
      <c r="F4192" s="295" t="s">
        <v>10155</v>
      </c>
      <c r="G4192" s="295" t="s">
        <v>1678</v>
      </c>
      <c r="H4192" s="295" t="s">
        <v>1632</v>
      </c>
      <c r="I4192" s="295" t="s">
        <v>1598</v>
      </c>
      <c r="J4192" s="295" t="s">
        <v>226</v>
      </c>
      <c r="K4192" s="295" t="s">
        <v>1325</v>
      </c>
      <c r="L4192" s="286">
        <v>8</v>
      </c>
      <c r="M4192" s="295" t="s">
        <v>171</v>
      </c>
    </row>
    <row r="4193" spans="1:13" ht="15" customHeight="1" x14ac:dyDescent="0.25">
      <c r="A4193" s="295" t="s">
        <v>12788</v>
      </c>
      <c r="B4193" s="295" t="s">
        <v>12788</v>
      </c>
      <c r="C4193" s="295" t="s">
        <v>12789</v>
      </c>
      <c r="D4193" s="295" t="s">
        <v>12789</v>
      </c>
      <c r="E4193" s="295" t="s">
        <v>1958</v>
      </c>
      <c r="F4193" s="295" t="s">
        <v>12790</v>
      </c>
      <c r="G4193" s="295" t="s">
        <v>168</v>
      </c>
      <c r="H4193" s="295" t="s">
        <v>1589</v>
      </c>
      <c r="I4193" s="295" t="s">
        <v>1598</v>
      </c>
      <c r="J4193" s="295" t="s">
        <v>226</v>
      </c>
      <c r="K4193" s="295" t="s">
        <v>1325</v>
      </c>
      <c r="L4193" s="286">
        <v>0</v>
      </c>
      <c r="M4193" s="295" t="s">
        <v>16372</v>
      </c>
    </row>
    <row r="4194" spans="1:13" ht="15" customHeight="1" x14ac:dyDescent="0.25">
      <c r="A4194" s="295" t="s">
        <v>12791</v>
      </c>
      <c r="B4194" s="295" t="s">
        <v>12791</v>
      </c>
      <c r="C4194" s="295" t="s">
        <v>12792</v>
      </c>
      <c r="D4194" s="295" t="s">
        <v>12792</v>
      </c>
      <c r="E4194" s="295" t="s">
        <v>1606</v>
      </c>
      <c r="F4194" s="295" t="s">
        <v>12793</v>
      </c>
      <c r="G4194" s="295" t="s">
        <v>168</v>
      </c>
      <c r="H4194" s="295" t="s">
        <v>1589</v>
      </c>
      <c r="I4194" s="295" t="s">
        <v>1598</v>
      </c>
      <c r="J4194" s="295" t="s">
        <v>226</v>
      </c>
      <c r="K4194" s="295" t="s">
        <v>1325</v>
      </c>
      <c r="L4194" s="286">
        <v>0</v>
      </c>
      <c r="M4194" s="295" t="s">
        <v>16372</v>
      </c>
    </row>
    <row r="4195" spans="1:13" ht="15" customHeight="1" x14ac:dyDescent="0.25">
      <c r="A4195" s="295" t="s">
        <v>10170</v>
      </c>
      <c r="B4195" s="295" t="s">
        <v>10167</v>
      </c>
      <c r="C4195" s="295" t="s">
        <v>12794</v>
      </c>
      <c r="D4195" s="295" t="s">
        <v>10168</v>
      </c>
      <c r="E4195" s="295" t="s">
        <v>1606</v>
      </c>
      <c r="F4195" s="295" t="s">
        <v>10169</v>
      </c>
      <c r="G4195" s="295" t="s">
        <v>168</v>
      </c>
      <c r="H4195" s="295" t="s">
        <v>1632</v>
      </c>
      <c r="I4195" s="295" t="s">
        <v>1598</v>
      </c>
      <c r="J4195" s="295" t="s">
        <v>226</v>
      </c>
      <c r="K4195" s="295" t="s">
        <v>1325</v>
      </c>
      <c r="L4195" s="286">
        <v>4</v>
      </c>
      <c r="M4195" s="295" t="s">
        <v>171</v>
      </c>
    </row>
    <row r="4196" spans="1:13" ht="15" customHeight="1" x14ac:dyDescent="0.25">
      <c r="A4196" s="295" t="s">
        <v>10175</v>
      </c>
      <c r="B4196" s="295" t="s">
        <v>10171</v>
      </c>
      <c r="C4196" s="295" t="s">
        <v>12795</v>
      </c>
      <c r="D4196" s="295" t="s">
        <v>10172</v>
      </c>
      <c r="E4196" s="295" t="s">
        <v>12796</v>
      </c>
      <c r="F4196" s="295" t="s">
        <v>10174</v>
      </c>
      <c r="G4196" s="295" t="s">
        <v>168</v>
      </c>
      <c r="H4196" s="295" t="s">
        <v>1632</v>
      </c>
      <c r="I4196" s="295" t="s">
        <v>1598</v>
      </c>
      <c r="J4196" s="295" t="s">
        <v>226</v>
      </c>
      <c r="K4196" s="295" t="s">
        <v>1325</v>
      </c>
      <c r="L4196" s="286">
        <v>0</v>
      </c>
      <c r="M4196" s="295" t="s">
        <v>16372</v>
      </c>
    </row>
    <row r="4197" spans="1:13" ht="15" customHeight="1" x14ac:dyDescent="0.25">
      <c r="A4197" s="295" t="s">
        <v>10189</v>
      </c>
      <c r="B4197" s="295" t="s">
        <v>10181</v>
      </c>
      <c r="C4197" s="295" t="s">
        <v>12797</v>
      </c>
      <c r="D4197" s="295" t="s">
        <v>10183</v>
      </c>
      <c r="E4197" s="295" t="s">
        <v>1606</v>
      </c>
      <c r="F4197" s="295" t="s">
        <v>10188</v>
      </c>
      <c r="G4197" s="295" t="s">
        <v>168</v>
      </c>
      <c r="H4197" s="295" t="s">
        <v>1632</v>
      </c>
      <c r="I4197" s="295" t="s">
        <v>1598</v>
      </c>
      <c r="J4197" s="295" t="s">
        <v>226</v>
      </c>
      <c r="K4197" s="295" t="s">
        <v>1325</v>
      </c>
      <c r="L4197" s="286">
        <v>0</v>
      </c>
      <c r="M4197" s="295" t="s">
        <v>16372</v>
      </c>
    </row>
    <row r="4198" spans="1:13" ht="15" customHeight="1" x14ac:dyDescent="0.25">
      <c r="A4198" s="295" t="s">
        <v>12798</v>
      </c>
      <c r="B4198" s="295" t="s">
        <v>12798</v>
      </c>
      <c r="C4198" s="295" t="s">
        <v>12799</v>
      </c>
      <c r="D4198" s="295" t="s">
        <v>12799</v>
      </c>
      <c r="E4198" s="295" t="s">
        <v>1606</v>
      </c>
      <c r="F4198" s="295" t="s">
        <v>12793</v>
      </c>
      <c r="G4198" s="295" t="s">
        <v>1594</v>
      </c>
      <c r="H4198" s="295" t="s">
        <v>1589</v>
      </c>
      <c r="I4198" s="295" t="s">
        <v>1598</v>
      </c>
      <c r="J4198" s="295" t="s">
        <v>226</v>
      </c>
      <c r="L4198" s="286">
        <v>0</v>
      </c>
      <c r="M4198" s="295" t="s">
        <v>16372</v>
      </c>
    </row>
    <row r="4199" spans="1:13" ht="15" customHeight="1" x14ac:dyDescent="0.25">
      <c r="A4199" s="295" t="s">
        <v>12800</v>
      </c>
      <c r="B4199" s="295" t="s">
        <v>12800</v>
      </c>
      <c r="C4199" s="295" t="s">
        <v>12801</v>
      </c>
      <c r="D4199" s="295" t="s">
        <v>12801</v>
      </c>
      <c r="E4199" s="295" t="s">
        <v>1652</v>
      </c>
      <c r="F4199" s="295" t="s">
        <v>12802</v>
      </c>
      <c r="G4199" s="295" t="s">
        <v>168</v>
      </c>
      <c r="H4199" s="295" t="s">
        <v>1589</v>
      </c>
      <c r="I4199" s="295" t="s">
        <v>1598</v>
      </c>
      <c r="J4199" s="295" t="s">
        <v>226</v>
      </c>
      <c r="K4199" s="295" t="s">
        <v>1325</v>
      </c>
      <c r="L4199" s="286">
        <v>0</v>
      </c>
      <c r="M4199" s="295" t="s">
        <v>16372</v>
      </c>
    </row>
    <row r="4200" spans="1:13" ht="15" customHeight="1" x14ac:dyDescent="0.25">
      <c r="A4200" s="295" t="s">
        <v>12803</v>
      </c>
      <c r="B4200" s="295" t="s">
        <v>12803</v>
      </c>
      <c r="C4200" s="295" t="s">
        <v>12804</v>
      </c>
      <c r="D4200" s="295" t="s">
        <v>12804</v>
      </c>
      <c r="E4200" s="295" t="s">
        <v>1880</v>
      </c>
      <c r="F4200" s="295" t="s">
        <v>12805</v>
      </c>
      <c r="G4200" s="295" t="s">
        <v>168</v>
      </c>
      <c r="H4200" s="295" t="s">
        <v>1589</v>
      </c>
      <c r="I4200" s="295" t="s">
        <v>1598</v>
      </c>
      <c r="J4200" s="295" t="s">
        <v>12806</v>
      </c>
      <c r="K4200" s="295" t="s">
        <v>1603</v>
      </c>
      <c r="L4200" s="286">
        <v>8</v>
      </c>
      <c r="M4200" s="295" t="s">
        <v>171</v>
      </c>
    </row>
    <row r="4201" spans="1:13" ht="15" customHeight="1" x14ac:dyDescent="0.25">
      <c r="A4201" s="295" t="s">
        <v>12807</v>
      </c>
      <c r="B4201" s="295" t="s">
        <v>12807</v>
      </c>
      <c r="C4201" s="295" t="s">
        <v>12808</v>
      </c>
      <c r="D4201" s="295" t="s">
        <v>12808</v>
      </c>
      <c r="E4201" s="295" t="s">
        <v>1880</v>
      </c>
      <c r="F4201" s="295" t="s">
        <v>12809</v>
      </c>
      <c r="G4201" s="295" t="s">
        <v>1594</v>
      </c>
      <c r="H4201" s="295" t="s">
        <v>1589</v>
      </c>
      <c r="I4201" s="295" t="s">
        <v>1598</v>
      </c>
      <c r="J4201" s="295" t="s">
        <v>12806</v>
      </c>
      <c r="L4201" s="286">
        <v>8</v>
      </c>
      <c r="M4201" s="295" t="s">
        <v>171</v>
      </c>
    </row>
    <row r="4202" spans="1:13" ht="15" customHeight="1" x14ac:dyDescent="0.25">
      <c r="A4202" s="295" t="s">
        <v>12810</v>
      </c>
      <c r="B4202" s="295" t="s">
        <v>12810</v>
      </c>
      <c r="C4202" s="295" t="s">
        <v>12811</v>
      </c>
      <c r="D4202" s="295" t="s">
        <v>12811</v>
      </c>
      <c r="E4202" s="295" t="s">
        <v>1606</v>
      </c>
      <c r="F4202" s="295" t="s">
        <v>12812</v>
      </c>
      <c r="G4202" s="295" t="s">
        <v>168</v>
      </c>
      <c r="H4202" s="295" t="s">
        <v>1589</v>
      </c>
      <c r="I4202" s="295" t="s">
        <v>1598</v>
      </c>
      <c r="J4202" s="295" t="s">
        <v>481</v>
      </c>
      <c r="K4202" s="295" t="s">
        <v>1325</v>
      </c>
      <c r="L4202" s="286">
        <v>4</v>
      </c>
      <c r="M4202" s="295" t="s">
        <v>171</v>
      </c>
    </row>
    <row r="4203" spans="1:13" ht="15" customHeight="1" x14ac:dyDescent="0.25">
      <c r="A4203" s="295" t="s">
        <v>12813</v>
      </c>
      <c r="B4203" s="295" t="s">
        <v>12813</v>
      </c>
      <c r="C4203" s="295" t="s">
        <v>12814</v>
      </c>
      <c r="D4203" s="295" t="s">
        <v>12814</v>
      </c>
      <c r="E4203" s="295" t="s">
        <v>1779</v>
      </c>
      <c r="F4203" s="295" t="s">
        <v>12815</v>
      </c>
      <c r="G4203" s="295" t="s">
        <v>168</v>
      </c>
      <c r="H4203" s="295" t="s">
        <v>1589</v>
      </c>
      <c r="I4203" s="295" t="s">
        <v>1598</v>
      </c>
      <c r="J4203" s="295" t="s">
        <v>481</v>
      </c>
      <c r="K4203" s="295" t="s">
        <v>1325</v>
      </c>
      <c r="L4203" s="286">
        <v>7</v>
      </c>
      <c r="M4203" s="295" t="s">
        <v>171</v>
      </c>
    </row>
    <row r="4204" spans="1:13" ht="15" customHeight="1" x14ac:dyDescent="0.25">
      <c r="A4204" s="295" t="s">
        <v>12816</v>
      </c>
      <c r="B4204" s="295" t="s">
        <v>12816</v>
      </c>
      <c r="C4204" s="295" t="s">
        <v>12817</v>
      </c>
      <c r="D4204" s="295" t="s">
        <v>12817</v>
      </c>
      <c r="E4204" s="295" t="s">
        <v>5658</v>
      </c>
      <c r="F4204" s="295" t="s">
        <v>12818</v>
      </c>
      <c r="G4204" s="295" t="s">
        <v>168</v>
      </c>
      <c r="H4204" s="295" t="s">
        <v>1589</v>
      </c>
      <c r="I4204" s="295" t="s">
        <v>1598</v>
      </c>
      <c r="J4204" s="295" t="s">
        <v>481</v>
      </c>
      <c r="K4204" s="295" t="s">
        <v>1325</v>
      </c>
      <c r="L4204" s="286">
        <v>6</v>
      </c>
      <c r="M4204" s="295" t="s">
        <v>171</v>
      </c>
    </row>
    <row r="4205" spans="1:13" ht="15" customHeight="1" x14ac:dyDescent="0.25">
      <c r="A4205" s="295" t="s">
        <v>12819</v>
      </c>
      <c r="B4205" s="295" t="s">
        <v>12819</v>
      </c>
      <c r="C4205" s="295" t="s">
        <v>12820</v>
      </c>
      <c r="D4205" s="295" t="s">
        <v>12820</v>
      </c>
      <c r="E4205" s="295" t="s">
        <v>1880</v>
      </c>
      <c r="F4205" s="295" t="s">
        <v>12821</v>
      </c>
      <c r="G4205" s="295" t="s">
        <v>168</v>
      </c>
      <c r="H4205" s="295" t="s">
        <v>1589</v>
      </c>
      <c r="I4205" s="295" t="s">
        <v>1598</v>
      </c>
      <c r="J4205" s="295" t="s">
        <v>481</v>
      </c>
      <c r="K4205" s="295" t="s">
        <v>1325</v>
      </c>
      <c r="L4205" s="286">
        <v>6</v>
      </c>
      <c r="M4205" s="295" t="s">
        <v>171</v>
      </c>
    </row>
    <row r="4206" spans="1:13" ht="15" customHeight="1" x14ac:dyDescent="0.25">
      <c r="A4206" s="295" t="s">
        <v>12822</v>
      </c>
      <c r="B4206" s="295" t="s">
        <v>12822</v>
      </c>
      <c r="C4206" s="295" t="s">
        <v>12823</v>
      </c>
      <c r="D4206" s="295" t="s">
        <v>12823</v>
      </c>
      <c r="E4206" s="295" t="s">
        <v>9184</v>
      </c>
      <c r="F4206" s="295" t="s">
        <v>12824</v>
      </c>
      <c r="G4206" s="295" t="s">
        <v>168</v>
      </c>
      <c r="H4206" s="295" t="s">
        <v>1589</v>
      </c>
      <c r="I4206" s="295" t="s">
        <v>1598</v>
      </c>
      <c r="J4206" s="295" t="s">
        <v>481</v>
      </c>
      <c r="K4206" s="295" t="s">
        <v>1230</v>
      </c>
      <c r="L4206" s="286">
        <v>6</v>
      </c>
      <c r="M4206" s="295" t="s">
        <v>171</v>
      </c>
    </row>
    <row r="4207" spans="1:13" ht="15" customHeight="1" x14ac:dyDescent="0.25">
      <c r="A4207" s="295" t="s">
        <v>12825</v>
      </c>
      <c r="B4207" s="295" t="s">
        <v>12825</v>
      </c>
      <c r="C4207" s="295" t="s">
        <v>12826</v>
      </c>
      <c r="D4207" s="295" t="s">
        <v>12826</v>
      </c>
      <c r="E4207" s="295" t="s">
        <v>1880</v>
      </c>
      <c r="F4207" s="295" t="s">
        <v>12827</v>
      </c>
      <c r="G4207" s="295" t="s">
        <v>168</v>
      </c>
      <c r="H4207" s="295" t="s">
        <v>1589</v>
      </c>
      <c r="I4207" s="295" t="s">
        <v>1598</v>
      </c>
      <c r="J4207" s="295" t="s">
        <v>481</v>
      </c>
      <c r="K4207" s="295" t="s">
        <v>1325</v>
      </c>
      <c r="L4207" s="286">
        <v>6</v>
      </c>
      <c r="M4207" s="295" t="s">
        <v>171</v>
      </c>
    </row>
    <row r="4208" spans="1:13" ht="15" customHeight="1" x14ac:dyDescent="0.25">
      <c r="A4208" s="295" t="s">
        <v>12828</v>
      </c>
      <c r="B4208" s="295" t="s">
        <v>12828</v>
      </c>
      <c r="C4208" s="295" t="s">
        <v>12829</v>
      </c>
      <c r="D4208" s="295" t="s">
        <v>12829</v>
      </c>
      <c r="E4208" s="295" t="s">
        <v>2019</v>
      </c>
      <c r="F4208" s="295" t="s">
        <v>12830</v>
      </c>
      <c r="G4208" s="295" t="s">
        <v>168</v>
      </c>
      <c r="H4208" s="295" t="s">
        <v>1589</v>
      </c>
      <c r="I4208" s="295" t="s">
        <v>1598</v>
      </c>
      <c r="J4208" s="295" t="s">
        <v>481</v>
      </c>
      <c r="K4208" s="295" t="s">
        <v>1325</v>
      </c>
      <c r="L4208" s="286">
        <v>8</v>
      </c>
      <c r="M4208" s="295" t="s">
        <v>171</v>
      </c>
    </row>
    <row r="4209" spans="1:13" ht="15" customHeight="1" x14ac:dyDescent="0.25">
      <c r="A4209" s="295" t="s">
        <v>12831</v>
      </c>
      <c r="B4209" s="295" t="s">
        <v>12831</v>
      </c>
      <c r="C4209" s="295" t="s">
        <v>12832</v>
      </c>
      <c r="D4209" s="295" t="s">
        <v>12832</v>
      </c>
      <c r="E4209" s="295" t="s">
        <v>1880</v>
      </c>
      <c r="F4209" s="295" t="s">
        <v>12833</v>
      </c>
      <c r="G4209" s="295" t="s">
        <v>1676</v>
      </c>
      <c r="H4209" s="295" t="s">
        <v>1589</v>
      </c>
      <c r="I4209" s="295" t="s">
        <v>1598</v>
      </c>
      <c r="J4209" s="295" t="s">
        <v>481</v>
      </c>
      <c r="K4209" s="295" t="s">
        <v>1325</v>
      </c>
      <c r="L4209" s="287">
        <v>8</v>
      </c>
      <c r="M4209" s="295" t="s">
        <v>171</v>
      </c>
    </row>
    <row r="4210" spans="1:13" ht="15" customHeight="1" x14ac:dyDescent="0.25">
      <c r="A4210" s="295" t="s">
        <v>12834</v>
      </c>
      <c r="B4210" s="295" t="s">
        <v>12834</v>
      </c>
      <c r="C4210" s="295" t="s">
        <v>12835</v>
      </c>
      <c r="D4210" s="295" t="s">
        <v>12835</v>
      </c>
      <c r="E4210" s="295" t="s">
        <v>1880</v>
      </c>
      <c r="F4210" s="295" t="s">
        <v>12833</v>
      </c>
      <c r="G4210" s="295" t="s">
        <v>1678</v>
      </c>
      <c r="H4210" s="295" t="s">
        <v>1589</v>
      </c>
      <c r="I4210" s="295" t="s">
        <v>1598</v>
      </c>
      <c r="J4210" s="295" t="s">
        <v>481</v>
      </c>
      <c r="K4210" s="295" t="s">
        <v>1325</v>
      </c>
      <c r="L4210" s="286">
        <v>8</v>
      </c>
      <c r="M4210" s="295" t="s">
        <v>171</v>
      </c>
    </row>
    <row r="4211" spans="1:13" ht="15" customHeight="1" x14ac:dyDescent="0.25">
      <c r="A4211" s="295" t="s">
        <v>12836</v>
      </c>
      <c r="B4211" s="295" t="s">
        <v>12836</v>
      </c>
      <c r="C4211" s="295" t="s">
        <v>12837</v>
      </c>
      <c r="D4211" s="295" t="s">
        <v>12837</v>
      </c>
      <c r="E4211" s="295" t="s">
        <v>5658</v>
      </c>
      <c r="F4211" s="295" t="s">
        <v>12838</v>
      </c>
      <c r="G4211" s="295" t="s">
        <v>168</v>
      </c>
      <c r="H4211" s="295" t="s">
        <v>1589</v>
      </c>
      <c r="I4211" s="295" t="s">
        <v>1598</v>
      </c>
      <c r="J4211" s="295" t="s">
        <v>481</v>
      </c>
      <c r="K4211" s="295" t="s">
        <v>5584</v>
      </c>
      <c r="L4211" s="286">
        <v>6</v>
      </c>
      <c r="M4211" s="295" t="s">
        <v>171</v>
      </c>
    </row>
    <row r="4212" spans="1:13" ht="15" customHeight="1" x14ac:dyDescent="0.25">
      <c r="A4212" s="295" t="s">
        <v>12839</v>
      </c>
      <c r="B4212" s="295" t="s">
        <v>12839</v>
      </c>
      <c r="C4212" s="295" t="s">
        <v>12840</v>
      </c>
      <c r="D4212" s="295" t="s">
        <v>12840</v>
      </c>
      <c r="E4212" s="295" t="s">
        <v>2665</v>
      </c>
      <c r="F4212" s="295" t="s">
        <v>12841</v>
      </c>
      <c r="G4212" s="295" t="s">
        <v>168</v>
      </c>
      <c r="H4212" s="295" t="s">
        <v>1589</v>
      </c>
      <c r="I4212" s="295" t="s">
        <v>1598</v>
      </c>
      <c r="J4212" s="295" t="s">
        <v>481</v>
      </c>
      <c r="K4212" s="295" t="s">
        <v>1325</v>
      </c>
      <c r="L4212" s="286">
        <v>8</v>
      </c>
      <c r="M4212" s="295" t="s">
        <v>171</v>
      </c>
    </row>
    <row r="4213" spans="1:13" ht="15" customHeight="1" x14ac:dyDescent="0.25">
      <c r="A4213" s="295" t="s">
        <v>12842</v>
      </c>
      <c r="B4213" s="295" t="s">
        <v>12842</v>
      </c>
      <c r="C4213" s="295" t="s">
        <v>12843</v>
      </c>
      <c r="D4213" s="295" t="s">
        <v>12843</v>
      </c>
      <c r="E4213" s="295" t="s">
        <v>1779</v>
      </c>
      <c r="F4213" s="295" t="s">
        <v>12844</v>
      </c>
      <c r="G4213" s="295" t="s">
        <v>168</v>
      </c>
      <c r="H4213" s="295" t="s">
        <v>1589</v>
      </c>
      <c r="I4213" s="295" t="s">
        <v>1598</v>
      </c>
      <c r="J4213" s="295" t="s">
        <v>481</v>
      </c>
      <c r="K4213" s="295" t="s">
        <v>1325</v>
      </c>
      <c r="L4213" s="286">
        <v>5</v>
      </c>
      <c r="M4213" s="295" t="s">
        <v>171</v>
      </c>
    </row>
    <row r="4214" spans="1:13" ht="15" customHeight="1" x14ac:dyDescent="0.25">
      <c r="A4214" s="295" t="s">
        <v>12846</v>
      </c>
      <c r="B4214" s="295" t="s">
        <v>12846</v>
      </c>
      <c r="C4214" s="295" t="s">
        <v>12847</v>
      </c>
      <c r="D4214" s="295" t="s">
        <v>12847</v>
      </c>
      <c r="E4214" s="295" t="s">
        <v>12848</v>
      </c>
      <c r="F4214" s="295" t="s">
        <v>12849</v>
      </c>
      <c r="G4214" s="295" t="s">
        <v>168</v>
      </c>
      <c r="H4214" s="295" t="s">
        <v>1589</v>
      </c>
      <c r="I4214" s="295" t="s">
        <v>1598</v>
      </c>
      <c r="J4214" s="295" t="s">
        <v>481</v>
      </c>
      <c r="K4214" s="295" t="s">
        <v>1325</v>
      </c>
      <c r="L4214" s="286">
        <v>8</v>
      </c>
      <c r="M4214" s="295" t="s">
        <v>171</v>
      </c>
    </row>
    <row r="4215" spans="1:13" ht="15" customHeight="1" x14ac:dyDescent="0.25">
      <c r="A4215" s="295" t="s">
        <v>12850</v>
      </c>
      <c r="B4215" s="295" t="s">
        <v>12850</v>
      </c>
      <c r="C4215" s="295" t="s">
        <v>12851</v>
      </c>
      <c r="D4215" s="295" t="s">
        <v>12851</v>
      </c>
      <c r="E4215" s="295" t="s">
        <v>1606</v>
      </c>
      <c r="F4215" s="295" t="s">
        <v>12852</v>
      </c>
      <c r="G4215" s="295" t="s">
        <v>168</v>
      </c>
      <c r="H4215" s="295" t="s">
        <v>1589</v>
      </c>
      <c r="I4215" s="295" t="s">
        <v>1598</v>
      </c>
      <c r="J4215" s="295" t="s">
        <v>481</v>
      </c>
      <c r="K4215" s="295" t="s">
        <v>1325</v>
      </c>
      <c r="L4215" s="286">
        <v>8</v>
      </c>
      <c r="M4215" s="295" t="s">
        <v>171</v>
      </c>
    </row>
    <row r="4216" spans="1:13" ht="15" customHeight="1" x14ac:dyDescent="0.25">
      <c r="A4216" s="295" t="s">
        <v>12853</v>
      </c>
      <c r="B4216" s="295" t="s">
        <v>12853</v>
      </c>
      <c r="C4216" s="295" t="s">
        <v>12854</v>
      </c>
      <c r="D4216" s="295" t="s">
        <v>12854</v>
      </c>
      <c r="E4216" s="295" t="s">
        <v>5658</v>
      </c>
      <c r="F4216" s="295" t="s">
        <v>12855</v>
      </c>
      <c r="G4216" s="295" t="s">
        <v>168</v>
      </c>
      <c r="H4216" s="295" t="s">
        <v>1589</v>
      </c>
      <c r="I4216" s="295" t="s">
        <v>1598</v>
      </c>
      <c r="J4216" s="295" t="s">
        <v>481</v>
      </c>
      <c r="K4216" s="295" t="s">
        <v>1325</v>
      </c>
      <c r="L4216" s="286">
        <v>4</v>
      </c>
      <c r="M4216" s="295" t="s">
        <v>171</v>
      </c>
    </row>
    <row r="4217" spans="1:13" ht="15" customHeight="1" x14ac:dyDescent="0.25">
      <c r="A4217" s="295" t="s">
        <v>12856</v>
      </c>
      <c r="B4217" s="295" t="s">
        <v>12856</v>
      </c>
      <c r="C4217" s="295" t="s">
        <v>12857</v>
      </c>
      <c r="D4217" s="295" t="s">
        <v>12857</v>
      </c>
      <c r="E4217" s="295" t="s">
        <v>1606</v>
      </c>
      <c r="F4217" s="295" t="s">
        <v>12858</v>
      </c>
      <c r="G4217" s="295" t="s">
        <v>168</v>
      </c>
      <c r="H4217" s="295" t="s">
        <v>1589</v>
      </c>
      <c r="I4217" s="295" t="s">
        <v>1598</v>
      </c>
      <c r="J4217" s="295" t="s">
        <v>481</v>
      </c>
      <c r="K4217" s="295" t="s">
        <v>1325</v>
      </c>
      <c r="L4217" s="286">
        <v>6</v>
      </c>
      <c r="M4217" s="295" t="s">
        <v>171</v>
      </c>
    </row>
    <row r="4218" spans="1:13" ht="15" customHeight="1" x14ac:dyDescent="0.25">
      <c r="A4218" s="295" t="s">
        <v>12859</v>
      </c>
      <c r="B4218" s="295" t="s">
        <v>12859</v>
      </c>
      <c r="C4218" s="295" t="s">
        <v>12860</v>
      </c>
      <c r="D4218" s="295" t="s">
        <v>12860</v>
      </c>
      <c r="E4218" s="295" t="s">
        <v>1779</v>
      </c>
      <c r="F4218" s="295" t="s">
        <v>12861</v>
      </c>
      <c r="G4218" s="295" t="s">
        <v>168</v>
      </c>
      <c r="H4218" s="295" t="s">
        <v>1589</v>
      </c>
      <c r="I4218" s="295" t="s">
        <v>1598</v>
      </c>
      <c r="J4218" s="295" t="s">
        <v>481</v>
      </c>
      <c r="K4218" s="295" t="s">
        <v>1325</v>
      </c>
      <c r="L4218" s="286">
        <v>8</v>
      </c>
      <c r="M4218" s="295" t="s">
        <v>171</v>
      </c>
    </row>
    <row r="4219" spans="1:13" ht="15" customHeight="1" x14ac:dyDescent="0.25">
      <c r="A4219" s="295" t="s">
        <v>12845</v>
      </c>
      <c r="B4219" s="295" t="s">
        <v>12842</v>
      </c>
      <c r="C4219" s="295" t="s">
        <v>12862</v>
      </c>
      <c r="D4219" s="295" t="s">
        <v>12843</v>
      </c>
      <c r="E4219" s="295" t="s">
        <v>1606</v>
      </c>
      <c r="F4219" s="295" t="s">
        <v>12844</v>
      </c>
      <c r="G4219" s="295" t="s">
        <v>168</v>
      </c>
      <c r="H4219" s="295" t="s">
        <v>1632</v>
      </c>
      <c r="I4219" s="295" t="s">
        <v>1598</v>
      </c>
      <c r="J4219" s="295" t="s">
        <v>481</v>
      </c>
      <c r="K4219" s="295" t="s">
        <v>1325</v>
      </c>
      <c r="L4219" s="286">
        <v>5</v>
      </c>
      <c r="M4219" s="295" t="s">
        <v>171</v>
      </c>
    </row>
    <row r="4220" spans="1:13" ht="15" customHeight="1" x14ac:dyDescent="0.25">
      <c r="A4220" s="295" t="s">
        <v>12863</v>
      </c>
      <c r="B4220" s="295" t="s">
        <v>12863</v>
      </c>
      <c r="C4220" s="295" t="s">
        <v>12864</v>
      </c>
      <c r="D4220" s="295" t="s">
        <v>12864</v>
      </c>
      <c r="E4220" s="295" t="s">
        <v>1606</v>
      </c>
      <c r="F4220" s="295" t="s">
        <v>12865</v>
      </c>
      <c r="G4220" s="295" t="s">
        <v>1676</v>
      </c>
      <c r="H4220" s="295" t="s">
        <v>1589</v>
      </c>
      <c r="I4220" s="295" t="s">
        <v>1598</v>
      </c>
      <c r="J4220" s="295" t="s">
        <v>481</v>
      </c>
      <c r="K4220" s="295" t="s">
        <v>1325</v>
      </c>
      <c r="L4220" s="286">
        <v>5</v>
      </c>
      <c r="M4220" s="295" t="s">
        <v>171</v>
      </c>
    </row>
    <row r="4221" spans="1:13" ht="15" customHeight="1" x14ac:dyDescent="0.25">
      <c r="A4221" s="295" t="s">
        <v>12866</v>
      </c>
      <c r="B4221" s="295" t="s">
        <v>12866</v>
      </c>
      <c r="C4221" s="295" t="s">
        <v>12867</v>
      </c>
      <c r="D4221" s="295" t="s">
        <v>12867</v>
      </c>
      <c r="E4221" s="295" t="s">
        <v>12868</v>
      </c>
      <c r="F4221" s="295" t="s">
        <v>12865</v>
      </c>
      <c r="G4221" s="295" t="s">
        <v>1678</v>
      </c>
      <c r="H4221" s="295" t="s">
        <v>1589</v>
      </c>
      <c r="I4221" s="295" t="s">
        <v>1598</v>
      </c>
      <c r="J4221" s="295" t="s">
        <v>481</v>
      </c>
      <c r="K4221" s="295" t="s">
        <v>1325</v>
      </c>
      <c r="L4221" s="286">
        <v>5</v>
      </c>
      <c r="M4221" s="295" t="s">
        <v>171</v>
      </c>
    </row>
    <row r="4222" spans="1:13" ht="15" customHeight="1" x14ac:dyDescent="0.25">
      <c r="A4222" s="295" t="s">
        <v>12869</v>
      </c>
      <c r="B4222" s="295" t="s">
        <v>12869</v>
      </c>
      <c r="C4222" s="295" t="s">
        <v>12870</v>
      </c>
      <c r="D4222" s="295" t="s">
        <v>12870</v>
      </c>
      <c r="E4222" s="295" t="s">
        <v>1606</v>
      </c>
      <c r="F4222" s="295" t="s">
        <v>12865</v>
      </c>
      <c r="G4222" s="295" t="s">
        <v>1678</v>
      </c>
      <c r="H4222" s="295" t="s">
        <v>1589</v>
      </c>
      <c r="I4222" s="295" t="s">
        <v>1598</v>
      </c>
      <c r="J4222" s="295" t="s">
        <v>481</v>
      </c>
      <c r="K4222" s="295" t="s">
        <v>1325</v>
      </c>
      <c r="L4222" s="286">
        <v>5</v>
      </c>
      <c r="M4222" s="295" t="s">
        <v>171</v>
      </c>
    </row>
    <row r="4223" spans="1:13" ht="15" customHeight="1" x14ac:dyDescent="0.25">
      <c r="A4223" s="295" t="s">
        <v>12871</v>
      </c>
      <c r="B4223" s="295" t="s">
        <v>12871</v>
      </c>
      <c r="C4223" s="295" t="s">
        <v>12872</v>
      </c>
      <c r="D4223" s="295" t="s">
        <v>12872</v>
      </c>
      <c r="E4223" s="295" t="s">
        <v>1606</v>
      </c>
      <c r="F4223" s="295" t="s">
        <v>12873</v>
      </c>
      <c r="G4223" s="295" t="s">
        <v>1594</v>
      </c>
      <c r="H4223" s="295" t="s">
        <v>1589</v>
      </c>
      <c r="I4223" s="295" t="s">
        <v>1598</v>
      </c>
      <c r="J4223" s="295" t="s">
        <v>481</v>
      </c>
      <c r="L4223" s="286">
        <v>6</v>
      </c>
      <c r="M4223" s="295" t="s">
        <v>171</v>
      </c>
    </row>
    <row r="4224" spans="1:13" ht="15" customHeight="1" x14ac:dyDescent="0.25">
      <c r="A4224" s="297" t="s">
        <v>12874</v>
      </c>
      <c r="B4224" s="295" t="s">
        <v>12874</v>
      </c>
      <c r="C4224" s="295" t="s">
        <v>12875</v>
      </c>
      <c r="D4224" s="295" t="s">
        <v>12875</v>
      </c>
      <c r="E4224" s="295" t="s">
        <v>9184</v>
      </c>
      <c r="F4224" s="295" t="s">
        <v>12876</v>
      </c>
      <c r="G4224" s="295" t="s">
        <v>168</v>
      </c>
      <c r="H4224" s="295" t="s">
        <v>1589</v>
      </c>
      <c r="I4224" s="295" t="s">
        <v>1598</v>
      </c>
      <c r="J4224" s="295" t="s">
        <v>481</v>
      </c>
      <c r="K4224" s="295" t="s">
        <v>1325</v>
      </c>
      <c r="L4224" s="286">
        <v>6</v>
      </c>
      <c r="M4224" s="295" t="s">
        <v>171</v>
      </c>
    </row>
    <row r="4225" spans="1:13" ht="15" customHeight="1" x14ac:dyDescent="0.25">
      <c r="A4225" s="295" t="s">
        <v>12877</v>
      </c>
      <c r="B4225" s="295" t="s">
        <v>12877</v>
      </c>
      <c r="C4225" s="295" t="s">
        <v>12878</v>
      </c>
      <c r="D4225" s="295" t="s">
        <v>12878</v>
      </c>
      <c r="E4225" s="295" t="s">
        <v>1696</v>
      </c>
      <c r="F4225" s="295" t="s">
        <v>12879</v>
      </c>
      <c r="G4225" s="295" t="s">
        <v>168</v>
      </c>
      <c r="H4225" s="295" t="s">
        <v>1589</v>
      </c>
      <c r="I4225" s="295" t="s">
        <v>1598</v>
      </c>
      <c r="J4225" s="295" t="s">
        <v>481</v>
      </c>
      <c r="K4225" s="295" t="s">
        <v>1325</v>
      </c>
      <c r="L4225" s="286">
        <v>5</v>
      </c>
      <c r="M4225" s="295" t="s">
        <v>171</v>
      </c>
    </row>
    <row r="4226" spans="1:13" ht="15" customHeight="1" x14ac:dyDescent="0.25">
      <c r="A4226" s="295" t="s">
        <v>16961</v>
      </c>
      <c r="B4226" s="295" t="s">
        <v>16619</v>
      </c>
      <c r="C4226" s="295" t="s">
        <v>17534</v>
      </c>
      <c r="D4226" s="295" t="s">
        <v>17188</v>
      </c>
      <c r="E4226" s="295" t="s">
        <v>17717</v>
      </c>
      <c r="G4226" s="295" t="s">
        <v>168</v>
      </c>
      <c r="H4226" s="295" t="s">
        <v>1632</v>
      </c>
      <c r="I4226" s="295" t="s">
        <v>14673</v>
      </c>
      <c r="J4226" s="295" t="s">
        <v>17941</v>
      </c>
      <c r="K4226" s="295" t="s">
        <v>14674</v>
      </c>
      <c r="L4226" s="287">
        <v>8</v>
      </c>
      <c r="M4226" s="295" t="s">
        <v>171</v>
      </c>
    </row>
    <row r="4227" spans="1:13" ht="15" customHeight="1" x14ac:dyDescent="0.25">
      <c r="A4227" s="295" t="s">
        <v>16962</v>
      </c>
      <c r="B4227" s="295" t="s">
        <v>16578</v>
      </c>
      <c r="C4227" s="295" t="s">
        <v>17535</v>
      </c>
      <c r="D4227" s="295" t="s">
        <v>17149</v>
      </c>
      <c r="E4227" s="295" t="s">
        <v>17717</v>
      </c>
      <c r="G4227" s="295" t="s">
        <v>168</v>
      </c>
      <c r="H4227" s="295" t="s">
        <v>1632</v>
      </c>
      <c r="I4227" s="295" t="s">
        <v>14673</v>
      </c>
      <c r="J4227" s="295" t="s">
        <v>17941</v>
      </c>
      <c r="K4227" s="295" t="s">
        <v>14674</v>
      </c>
      <c r="L4227" s="287">
        <v>7</v>
      </c>
      <c r="M4227" s="295" t="s">
        <v>171</v>
      </c>
    </row>
    <row r="4228" spans="1:13" ht="15" customHeight="1" x14ac:dyDescent="0.25">
      <c r="A4228" s="295" t="s">
        <v>16963</v>
      </c>
      <c r="B4228" s="295" t="s">
        <v>16579</v>
      </c>
      <c r="C4228" s="295" t="s">
        <v>17536</v>
      </c>
      <c r="D4228" s="295" t="s">
        <v>17150</v>
      </c>
      <c r="E4228" s="295" t="s">
        <v>17877</v>
      </c>
      <c r="G4228" s="295" t="s">
        <v>168</v>
      </c>
      <c r="H4228" s="295" t="s">
        <v>1632</v>
      </c>
      <c r="I4228" s="295" t="s">
        <v>14673</v>
      </c>
      <c r="J4228" s="295" t="s">
        <v>17941</v>
      </c>
      <c r="K4228" s="295" t="s">
        <v>14674</v>
      </c>
      <c r="L4228" s="287">
        <v>7</v>
      </c>
      <c r="M4228" s="295" t="s">
        <v>171</v>
      </c>
    </row>
    <row r="4229" spans="1:13" ht="15" customHeight="1" x14ac:dyDescent="0.25">
      <c r="A4229" s="295" t="s">
        <v>12880</v>
      </c>
      <c r="B4229" s="295" t="s">
        <v>12880</v>
      </c>
      <c r="C4229" s="295" t="s">
        <v>12881</v>
      </c>
      <c r="D4229" s="295" t="s">
        <v>12881</v>
      </c>
      <c r="E4229" s="295" t="s">
        <v>1606</v>
      </c>
      <c r="F4229" s="295" t="s">
        <v>12882</v>
      </c>
      <c r="G4229" s="295" t="s">
        <v>168</v>
      </c>
      <c r="H4229" s="295" t="s">
        <v>1589</v>
      </c>
      <c r="I4229" s="295" t="s">
        <v>1598</v>
      </c>
      <c r="J4229" s="295" t="s">
        <v>180</v>
      </c>
      <c r="K4229" s="295" t="s">
        <v>1603</v>
      </c>
      <c r="L4229" s="286">
        <v>2</v>
      </c>
      <c r="M4229" s="295" t="s">
        <v>171</v>
      </c>
    </row>
    <row r="4230" spans="1:13" ht="15" customHeight="1" x14ac:dyDescent="0.25">
      <c r="A4230" s="295" t="s">
        <v>1107</v>
      </c>
      <c r="B4230" s="295" t="s">
        <v>1107</v>
      </c>
      <c r="C4230" s="295" t="s">
        <v>1108</v>
      </c>
      <c r="D4230" s="295" t="s">
        <v>1108</v>
      </c>
      <c r="E4230" s="295" t="s">
        <v>1606</v>
      </c>
      <c r="F4230" s="295" t="s">
        <v>12883</v>
      </c>
      <c r="G4230" s="295" t="s">
        <v>168</v>
      </c>
      <c r="H4230" s="295" t="s">
        <v>1589</v>
      </c>
      <c r="I4230" s="295" t="s">
        <v>1598</v>
      </c>
      <c r="J4230" s="295" t="s">
        <v>180</v>
      </c>
      <c r="K4230" s="295" t="s">
        <v>1603</v>
      </c>
      <c r="L4230" s="286">
        <v>0</v>
      </c>
      <c r="M4230" s="295" t="s">
        <v>16372</v>
      </c>
    </row>
    <row r="4231" spans="1:13" ht="15" customHeight="1" x14ac:dyDescent="0.25">
      <c r="A4231" s="295" t="s">
        <v>12884</v>
      </c>
      <c r="B4231" s="295" t="s">
        <v>12884</v>
      </c>
      <c r="C4231" s="295" t="s">
        <v>12885</v>
      </c>
      <c r="D4231" s="295" t="s">
        <v>12885</v>
      </c>
      <c r="E4231" s="295" t="s">
        <v>3367</v>
      </c>
      <c r="F4231" s="295" t="s">
        <v>12886</v>
      </c>
      <c r="G4231" s="295" t="s">
        <v>168</v>
      </c>
      <c r="H4231" s="295" t="s">
        <v>1589</v>
      </c>
      <c r="I4231" s="295" t="s">
        <v>1598</v>
      </c>
      <c r="J4231" s="295" t="s">
        <v>180</v>
      </c>
      <c r="K4231" s="295" t="s">
        <v>1603</v>
      </c>
      <c r="L4231" s="286">
        <v>7</v>
      </c>
      <c r="M4231" s="295" t="s">
        <v>171</v>
      </c>
    </row>
    <row r="4232" spans="1:13" ht="15" customHeight="1" x14ac:dyDescent="0.25">
      <c r="A4232" s="295" t="s">
        <v>12887</v>
      </c>
      <c r="B4232" s="295" t="s">
        <v>12887</v>
      </c>
      <c r="C4232" s="295" t="s">
        <v>12888</v>
      </c>
      <c r="D4232" s="295" t="s">
        <v>12888</v>
      </c>
      <c r="E4232" s="295" t="s">
        <v>2076</v>
      </c>
      <c r="F4232" s="295" t="s">
        <v>12889</v>
      </c>
      <c r="G4232" s="295" t="s">
        <v>168</v>
      </c>
      <c r="H4232" s="295" t="s">
        <v>1589</v>
      </c>
      <c r="I4232" s="295" t="s">
        <v>1598</v>
      </c>
      <c r="J4232" s="295" t="s">
        <v>180</v>
      </c>
      <c r="K4232" s="295" t="s">
        <v>1603</v>
      </c>
      <c r="L4232" s="286">
        <v>8</v>
      </c>
      <c r="M4232" s="295" t="s">
        <v>171</v>
      </c>
    </row>
    <row r="4233" spans="1:13" ht="15" customHeight="1" x14ac:dyDescent="0.25">
      <c r="A4233" s="295" t="s">
        <v>1109</v>
      </c>
      <c r="B4233" s="295" t="s">
        <v>1109</v>
      </c>
      <c r="C4233" s="295" t="s">
        <v>1110</v>
      </c>
      <c r="D4233" s="295" t="s">
        <v>1110</v>
      </c>
      <c r="E4233" s="295" t="s">
        <v>1606</v>
      </c>
      <c r="F4233" s="295" t="s">
        <v>12890</v>
      </c>
      <c r="G4233" s="295" t="s">
        <v>1676</v>
      </c>
      <c r="H4233" s="295" t="s">
        <v>1589</v>
      </c>
      <c r="I4233" s="295" t="s">
        <v>1598</v>
      </c>
      <c r="J4233" s="295" t="s">
        <v>180</v>
      </c>
      <c r="K4233" s="295" t="s">
        <v>1603</v>
      </c>
      <c r="L4233" s="287">
        <v>8</v>
      </c>
      <c r="M4233" s="295" t="s">
        <v>171</v>
      </c>
    </row>
    <row r="4234" spans="1:13" ht="15" customHeight="1" x14ac:dyDescent="0.25">
      <c r="A4234" s="295" t="s">
        <v>12891</v>
      </c>
      <c r="B4234" s="295" t="s">
        <v>12892</v>
      </c>
      <c r="C4234" s="295" t="s">
        <v>12893</v>
      </c>
      <c r="D4234" s="295" t="s">
        <v>12894</v>
      </c>
      <c r="E4234" s="295" t="s">
        <v>12895</v>
      </c>
      <c r="F4234" s="295" t="s">
        <v>12896</v>
      </c>
      <c r="G4234" s="295" t="s">
        <v>1678</v>
      </c>
      <c r="H4234" s="295" t="s">
        <v>1632</v>
      </c>
      <c r="I4234" s="295" t="s">
        <v>1598</v>
      </c>
      <c r="J4234" s="295" t="s">
        <v>180</v>
      </c>
      <c r="K4234" s="295" t="s">
        <v>1603</v>
      </c>
      <c r="L4234" s="286">
        <v>8</v>
      </c>
      <c r="M4234" s="295" t="s">
        <v>171</v>
      </c>
    </row>
    <row r="4235" spans="1:13" ht="15" customHeight="1" x14ac:dyDescent="0.25">
      <c r="A4235" s="297" t="s">
        <v>12897</v>
      </c>
      <c r="B4235" s="295" t="s">
        <v>12898</v>
      </c>
      <c r="C4235" s="295" t="s">
        <v>12899</v>
      </c>
      <c r="D4235" s="295" t="s">
        <v>12900</v>
      </c>
      <c r="E4235" s="295" t="s">
        <v>12901</v>
      </c>
      <c r="F4235" s="295" t="s">
        <v>12902</v>
      </c>
      <c r="G4235" s="295" t="s">
        <v>1678</v>
      </c>
      <c r="H4235" s="295" t="s">
        <v>1632</v>
      </c>
      <c r="I4235" s="295" t="s">
        <v>1598</v>
      </c>
      <c r="J4235" s="295" t="s">
        <v>180</v>
      </c>
      <c r="K4235" s="295" t="s">
        <v>1603</v>
      </c>
      <c r="L4235" s="286">
        <v>8</v>
      </c>
      <c r="M4235" s="295" t="s">
        <v>171</v>
      </c>
    </row>
    <row r="4236" spans="1:13" ht="15" customHeight="1" x14ac:dyDescent="0.25">
      <c r="A4236" s="295" t="s">
        <v>12903</v>
      </c>
      <c r="B4236" s="295" t="s">
        <v>12903</v>
      </c>
      <c r="C4236" s="295" t="s">
        <v>12904</v>
      </c>
      <c r="D4236" s="295" t="s">
        <v>12904</v>
      </c>
      <c r="E4236" s="295" t="s">
        <v>1606</v>
      </c>
      <c r="F4236" s="295" t="s">
        <v>12905</v>
      </c>
      <c r="G4236" s="295" t="s">
        <v>168</v>
      </c>
      <c r="H4236" s="295" t="s">
        <v>1589</v>
      </c>
      <c r="I4236" s="295" t="s">
        <v>1598</v>
      </c>
      <c r="J4236" s="295" t="s">
        <v>180</v>
      </c>
      <c r="K4236" s="295" t="s">
        <v>1603</v>
      </c>
      <c r="L4236" s="286">
        <v>0</v>
      </c>
      <c r="M4236" s="295" t="s">
        <v>16372</v>
      </c>
    </row>
    <row r="4237" spans="1:13" ht="15" customHeight="1" x14ac:dyDescent="0.25">
      <c r="A4237" s="295" t="s">
        <v>12906</v>
      </c>
      <c r="B4237" s="295" t="s">
        <v>12906</v>
      </c>
      <c r="C4237" s="295" t="s">
        <v>12907</v>
      </c>
      <c r="D4237" s="295" t="s">
        <v>12907</v>
      </c>
      <c r="E4237" s="295" t="s">
        <v>1606</v>
      </c>
      <c r="F4237" s="295" t="s">
        <v>12908</v>
      </c>
      <c r="G4237" s="295" t="s">
        <v>168</v>
      </c>
      <c r="H4237" s="295" t="s">
        <v>1589</v>
      </c>
      <c r="I4237" s="295" t="s">
        <v>1598</v>
      </c>
      <c r="J4237" s="295" t="s">
        <v>180</v>
      </c>
      <c r="K4237" s="295" t="s">
        <v>1603</v>
      </c>
      <c r="L4237" s="286">
        <v>0</v>
      </c>
      <c r="M4237" s="295" t="s">
        <v>16372</v>
      </c>
    </row>
    <row r="4238" spans="1:13" ht="15" customHeight="1" x14ac:dyDescent="0.25">
      <c r="A4238" s="295" t="s">
        <v>12909</v>
      </c>
      <c r="B4238" s="295" t="s">
        <v>12910</v>
      </c>
      <c r="C4238" s="295" t="s">
        <v>12911</v>
      </c>
      <c r="D4238" s="295" t="s">
        <v>12912</v>
      </c>
      <c r="E4238" s="295" t="s">
        <v>2357</v>
      </c>
      <c r="F4238" s="295" t="s">
        <v>12913</v>
      </c>
      <c r="G4238" s="295" t="s">
        <v>168</v>
      </c>
      <c r="H4238" s="295" t="s">
        <v>1632</v>
      </c>
      <c r="I4238" s="295" t="s">
        <v>1598</v>
      </c>
      <c r="J4238" s="295" t="s">
        <v>180</v>
      </c>
      <c r="K4238" s="295" t="s">
        <v>1603</v>
      </c>
      <c r="L4238" s="286">
        <v>8</v>
      </c>
      <c r="M4238" s="295" t="s">
        <v>171</v>
      </c>
    </row>
    <row r="4239" spans="1:13" ht="15" customHeight="1" x14ac:dyDescent="0.25">
      <c r="A4239" s="295" t="s">
        <v>6055</v>
      </c>
      <c r="B4239" s="295" t="s">
        <v>6055</v>
      </c>
      <c r="C4239" s="295" t="s">
        <v>6057</v>
      </c>
      <c r="D4239" s="295" t="s">
        <v>6057</v>
      </c>
      <c r="E4239" s="295" t="s">
        <v>1978</v>
      </c>
      <c r="F4239" s="295" t="s">
        <v>6059</v>
      </c>
      <c r="G4239" s="295" t="s">
        <v>168</v>
      </c>
      <c r="H4239" s="295" t="s">
        <v>1589</v>
      </c>
      <c r="I4239" s="295" t="s">
        <v>1598</v>
      </c>
      <c r="J4239" s="295" t="s">
        <v>180</v>
      </c>
      <c r="K4239" s="295" t="s">
        <v>1603</v>
      </c>
      <c r="L4239" s="286">
        <v>10</v>
      </c>
      <c r="M4239" s="295" t="s">
        <v>171</v>
      </c>
    </row>
    <row r="4240" spans="1:13" ht="15" customHeight="1" x14ac:dyDescent="0.25">
      <c r="A4240" s="295" t="s">
        <v>12914</v>
      </c>
      <c r="B4240" s="295" t="s">
        <v>12914</v>
      </c>
      <c r="C4240" s="295" t="s">
        <v>1106</v>
      </c>
      <c r="D4240" s="295" t="s">
        <v>1106</v>
      </c>
      <c r="E4240" s="295" t="s">
        <v>12915</v>
      </c>
      <c r="F4240" s="295" t="s">
        <v>12916</v>
      </c>
      <c r="G4240" s="295" t="s">
        <v>168</v>
      </c>
      <c r="H4240" s="295" t="s">
        <v>1589</v>
      </c>
      <c r="I4240" s="295" t="s">
        <v>1598</v>
      </c>
      <c r="J4240" s="295" t="s">
        <v>180</v>
      </c>
      <c r="K4240" s="295" t="s">
        <v>1603</v>
      </c>
      <c r="L4240" s="286">
        <v>7</v>
      </c>
      <c r="M4240" s="295" t="s">
        <v>171</v>
      </c>
    </row>
    <row r="4241" spans="1:13" ht="15" customHeight="1" x14ac:dyDescent="0.25">
      <c r="A4241" s="295" t="s">
        <v>7662</v>
      </c>
      <c r="B4241" s="295" t="s">
        <v>7662</v>
      </c>
      <c r="C4241" s="295" t="s">
        <v>7664</v>
      </c>
      <c r="D4241" s="295" t="s">
        <v>7664</v>
      </c>
      <c r="E4241" s="295" t="s">
        <v>1606</v>
      </c>
      <c r="F4241" s="295" t="s">
        <v>7665</v>
      </c>
      <c r="G4241" s="295" t="s">
        <v>168</v>
      </c>
      <c r="H4241" s="295" t="s">
        <v>1589</v>
      </c>
      <c r="I4241" s="295" t="s">
        <v>1598</v>
      </c>
      <c r="J4241" s="295" t="s">
        <v>180</v>
      </c>
      <c r="K4241" s="295" t="s">
        <v>1603</v>
      </c>
      <c r="L4241" s="286">
        <v>0</v>
      </c>
      <c r="M4241" s="295" t="s">
        <v>16372</v>
      </c>
    </row>
    <row r="4242" spans="1:13" ht="15" customHeight="1" x14ac:dyDescent="0.25">
      <c r="A4242" s="295" t="s">
        <v>12917</v>
      </c>
      <c r="B4242" s="295" t="s">
        <v>12917</v>
      </c>
      <c r="C4242" s="295" t="s">
        <v>12918</v>
      </c>
      <c r="D4242" s="295" t="s">
        <v>12918</v>
      </c>
      <c r="E4242" s="295" t="s">
        <v>1618</v>
      </c>
      <c r="F4242" s="295" t="s">
        <v>12919</v>
      </c>
      <c r="G4242" s="295" t="s">
        <v>168</v>
      </c>
      <c r="H4242" s="295" t="s">
        <v>1589</v>
      </c>
      <c r="I4242" s="295" t="s">
        <v>1598</v>
      </c>
      <c r="J4242" s="295" t="s">
        <v>180</v>
      </c>
      <c r="K4242" s="295" t="s">
        <v>1603</v>
      </c>
      <c r="L4242" s="286">
        <v>5</v>
      </c>
      <c r="M4242" s="295" t="s">
        <v>171</v>
      </c>
    </row>
    <row r="4243" spans="1:13" ht="15" customHeight="1" x14ac:dyDescent="0.25">
      <c r="A4243" s="295" t="s">
        <v>1112</v>
      </c>
      <c r="B4243" s="295" t="s">
        <v>1112</v>
      </c>
      <c r="C4243" s="295" t="s">
        <v>1113</v>
      </c>
      <c r="D4243" s="295" t="s">
        <v>1113</v>
      </c>
      <c r="E4243" s="295" t="s">
        <v>1606</v>
      </c>
      <c r="F4243" s="295" t="s">
        <v>12920</v>
      </c>
      <c r="G4243" s="295" t="s">
        <v>1676</v>
      </c>
      <c r="H4243" s="295" t="s">
        <v>1589</v>
      </c>
      <c r="I4243" s="295" t="s">
        <v>1598</v>
      </c>
      <c r="J4243" s="295" t="s">
        <v>180</v>
      </c>
      <c r="K4243" s="295" t="s">
        <v>1603</v>
      </c>
      <c r="L4243" s="287">
        <v>10</v>
      </c>
      <c r="M4243" s="295" t="s">
        <v>171</v>
      </c>
    </row>
    <row r="4244" spans="1:13" ht="15" customHeight="1" x14ac:dyDescent="0.25">
      <c r="A4244" s="295" t="s">
        <v>12922</v>
      </c>
      <c r="B4244" s="295" t="s">
        <v>12922</v>
      </c>
      <c r="C4244" s="295" t="s">
        <v>12923</v>
      </c>
      <c r="D4244" s="295" t="s">
        <v>12923</v>
      </c>
      <c r="E4244" s="295" t="s">
        <v>12924</v>
      </c>
      <c r="F4244" s="295" t="s">
        <v>12920</v>
      </c>
      <c r="G4244" s="295" t="s">
        <v>1678</v>
      </c>
      <c r="H4244" s="295" t="s">
        <v>1589</v>
      </c>
      <c r="I4244" s="295" t="s">
        <v>1598</v>
      </c>
      <c r="J4244" s="295" t="s">
        <v>180</v>
      </c>
      <c r="K4244" s="295" t="s">
        <v>1603</v>
      </c>
      <c r="L4244" s="286">
        <v>10</v>
      </c>
      <c r="M4244" s="295" t="s">
        <v>171</v>
      </c>
    </row>
    <row r="4245" spans="1:13" ht="15" customHeight="1" x14ac:dyDescent="0.25">
      <c r="A4245" s="295" t="s">
        <v>12921</v>
      </c>
      <c r="B4245" s="295" t="s">
        <v>12922</v>
      </c>
      <c r="C4245" s="295" t="s">
        <v>12926</v>
      </c>
      <c r="D4245" s="295" t="s">
        <v>12923</v>
      </c>
      <c r="E4245" s="295" t="s">
        <v>12927</v>
      </c>
      <c r="F4245" s="295" t="s">
        <v>12928</v>
      </c>
      <c r="G4245" s="295" t="s">
        <v>1678</v>
      </c>
      <c r="H4245" s="295" t="s">
        <v>1632</v>
      </c>
      <c r="I4245" s="295" t="s">
        <v>1598</v>
      </c>
      <c r="J4245" s="295" t="s">
        <v>180</v>
      </c>
      <c r="K4245" s="295" t="s">
        <v>1603</v>
      </c>
      <c r="L4245" s="287">
        <v>10</v>
      </c>
      <c r="M4245" s="295" t="s">
        <v>171</v>
      </c>
    </row>
    <row r="4246" spans="1:13" ht="15" customHeight="1" x14ac:dyDescent="0.25">
      <c r="A4246" s="295" t="s">
        <v>12929</v>
      </c>
      <c r="B4246" s="295" t="s">
        <v>12929</v>
      </c>
      <c r="C4246" s="295" t="s">
        <v>12930</v>
      </c>
      <c r="D4246" s="295" t="s">
        <v>12930</v>
      </c>
      <c r="E4246" s="295" t="s">
        <v>1880</v>
      </c>
      <c r="F4246" s="295" t="s">
        <v>12913</v>
      </c>
      <c r="G4246" s="295" t="s">
        <v>1676</v>
      </c>
      <c r="H4246" s="295" t="s">
        <v>1589</v>
      </c>
      <c r="I4246" s="295" t="s">
        <v>1598</v>
      </c>
      <c r="J4246" s="295" t="s">
        <v>180</v>
      </c>
      <c r="K4246" s="295" t="s">
        <v>1603</v>
      </c>
      <c r="L4246" s="287">
        <v>4</v>
      </c>
      <c r="M4246" s="295" t="s">
        <v>171</v>
      </c>
    </row>
    <row r="4247" spans="1:13" ht="15" customHeight="1" x14ac:dyDescent="0.25">
      <c r="A4247" s="295" t="s">
        <v>12910</v>
      </c>
      <c r="B4247" s="295" t="s">
        <v>12910</v>
      </c>
      <c r="C4247" s="295" t="s">
        <v>12912</v>
      </c>
      <c r="D4247" s="295" t="s">
        <v>12912</v>
      </c>
      <c r="E4247" s="295" t="s">
        <v>12931</v>
      </c>
      <c r="F4247" s="295" t="s">
        <v>12913</v>
      </c>
      <c r="G4247" s="295" t="s">
        <v>1678</v>
      </c>
      <c r="H4247" s="295" t="s">
        <v>1589</v>
      </c>
      <c r="I4247" s="295" t="s">
        <v>1598</v>
      </c>
      <c r="J4247" s="295" t="s">
        <v>180</v>
      </c>
      <c r="K4247" s="295" t="s">
        <v>1603</v>
      </c>
      <c r="L4247" s="286">
        <v>8</v>
      </c>
      <c r="M4247" s="295" t="s">
        <v>171</v>
      </c>
    </row>
    <row r="4248" spans="1:13" ht="15" customHeight="1" x14ac:dyDescent="0.25">
      <c r="A4248" s="295" t="s">
        <v>12932</v>
      </c>
      <c r="B4248" s="295" t="s">
        <v>12932</v>
      </c>
      <c r="C4248" s="295" t="s">
        <v>12933</v>
      </c>
      <c r="D4248" s="295" t="s">
        <v>12933</v>
      </c>
      <c r="E4248" s="295" t="s">
        <v>1880</v>
      </c>
      <c r="F4248" s="295" t="s">
        <v>12913</v>
      </c>
      <c r="G4248" s="295" t="s">
        <v>1678</v>
      </c>
      <c r="H4248" s="295" t="s">
        <v>1589</v>
      </c>
      <c r="I4248" s="295" t="s">
        <v>1598</v>
      </c>
      <c r="J4248" s="295" t="s">
        <v>180</v>
      </c>
      <c r="K4248" s="295" t="s">
        <v>1603</v>
      </c>
      <c r="L4248" s="286">
        <v>4</v>
      </c>
      <c r="M4248" s="295" t="s">
        <v>171</v>
      </c>
    </row>
    <row r="4249" spans="1:13" ht="15" customHeight="1" x14ac:dyDescent="0.25">
      <c r="A4249" s="295" t="s">
        <v>12934</v>
      </c>
      <c r="B4249" s="295" t="s">
        <v>12934</v>
      </c>
      <c r="C4249" s="295" t="s">
        <v>12935</v>
      </c>
      <c r="D4249" s="295" t="s">
        <v>12935</v>
      </c>
      <c r="E4249" s="295" t="s">
        <v>12936</v>
      </c>
      <c r="F4249" s="295" t="s">
        <v>12913</v>
      </c>
      <c r="G4249" s="295" t="s">
        <v>1678</v>
      </c>
      <c r="H4249" s="295" t="s">
        <v>1589</v>
      </c>
      <c r="I4249" s="295" t="s">
        <v>1598</v>
      </c>
      <c r="J4249" s="295" t="s">
        <v>180</v>
      </c>
      <c r="K4249" s="295" t="s">
        <v>1603</v>
      </c>
      <c r="L4249" s="286">
        <v>6</v>
      </c>
      <c r="M4249" s="295" t="s">
        <v>171</v>
      </c>
    </row>
    <row r="4250" spans="1:13" ht="15" customHeight="1" x14ac:dyDescent="0.25">
      <c r="A4250" s="295" t="s">
        <v>12898</v>
      </c>
      <c r="B4250" s="295" t="s">
        <v>12898</v>
      </c>
      <c r="C4250" s="295" t="s">
        <v>12900</v>
      </c>
      <c r="D4250" s="295" t="s">
        <v>12900</v>
      </c>
      <c r="E4250" s="295" t="s">
        <v>12938</v>
      </c>
      <c r="F4250" s="295" t="s">
        <v>12902</v>
      </c>
      <c r="G4250" s="295" t="s">
        <v>168</v>
      </c>
      <c r="H4250" s="295" t="s">
        <v>1589</v>
      </c>
      <c r="I4250" s="295" t="s">
        <v>1598</v>
      </c>
      <c r="J4250" s="295" t="s">
        <v>180</v>
      </c>
      <c r="K4250" s="295" t="s">
        <v>1603</v>
      </c>
      <c r="L4250" s="286">
        <v>8</v>
      </c>
      <c r="M4250" s="295" t="s">
        <v>171</v>
      </c>
    </row>
    <row r="4251" spans="1:13" ht="15" customHeight="1" x14ac:dyDescent="0.25">
      <c r="A4251" s="295" t="s">
        <v>12940</v>
      </c>
      <c r="B4251" s="295" t="s">
        <v>12940</v>
      </c>
      <c r="C4251" s="295" t="s">
        <v>12941</v>
      </c>
      <c r="D4251" s="295" t="s">
        <v>12941</v>
      </c>
      <c r="E4251" s="295" t="s">
        <v>2665</v>
      </c>
      <c r="F4251" s="295" t="s">
        <v>12942</v>
      </c>
      <c r="G4251" s="295" t="s">
        <v>168</v>
      </c>
      <c r="H4251" s="295" t="s">
        <v>1589</v>
      </c>
      <c r="I4251" s="295" t="s">
        <v>1598</v>
      </c>
      <c r="J4251" s="295" t="s">
        <v>180</v>
      </c>
      <c r="K4251" s="295" t="s">
        <v>1603</v>
      </c>
      <c r="L4251" s="286">
        <v>4</v>
      </c>
      <c r="M4251" s="295" t="s">
        <v>171</v>
      </c>
    </row>
    <row r="4252" spans="1:13" ht="15" customHeight="1" x14ac:dyDescent="0.25">
      <c r="A4252" s="295" t="s">
        <v>12943</v>
      </c>
      <c r="B4252" s="295" t="s">
        <v>12943</v>
      </c>
      <c r="C4252" s="295" t="s">
        <v>12944</v>
      </c>
      <c r="D4252" s="295" t="s">
        <v>12944</v>
      </c>
      <c r="E4252" s="295" t="s">
        <v>1606</v>
      </c>
      <c r="F4252" s="295" t="s">
        <v>12945</v>
      </c>
      <c r="G4252" s="295" t="s">
        <v>168</v>
      </c>
      <c r="H4252" s="295" t="s">
        <v>1589</v>
      </c>
      <c r="I4252" s="295" t="s">
        <v>1598</v>
      </c>
      <c r="J4252" s="295" t="s">
        <v>180</v>
      </c>
      <c r="K4252" s="295" t="s">
        <v>1603</v>
      </c>
      <c r="L4252" s="286">
        <v>0</v>
      </c>
      <c r="M4252" s="295" t="s">
        <v>16372</v>
      </c>
    </row>
    <row r="4253" spans="1:13" ht="15" customHeight="1" x14ac:dyDescent="0.25">
      <c r="A4253" s="295" t="s">
        <v>12946</v>
      </c>
      <c r="B4253" s="295" t="s">
        <v>12946</v>
      </c>
      <c r="C4253" s="295" t="s">
        <v>12947</v>
      </c>
      <c r="D4253" s="295" t="s">
        <v>12947</v>
      </c>
      <c r="E4253" s="295" t="s">
        <v>3124</v>
      </c>
      <c r="F4253" s="295" t="s">
        <v>12948</v>
      </c>
      <c r="G4253" s="295" t="s">
        <v>168</v>
      </c>
      <c r="H4253" s="295" t="s">
        <v>1589</v>
      </c>
      <c r="I4253" s="295" t="s">
        <v>1598</v>
      </c>
      <c r="J4253" s="295" t="s">
        <v>180</v>
      </c>
      <c r="K4253" s="295" t="s">
        <v>1603</v>
      </c>
      <c r="L4253" s="286">
        <v>5</v>
      </c>
      <c r="M4253" s="295" t="s">
        <v>171</v>
      </c>
    </row>
    <row r="4254" spans="1:13" ht="15" customHeight="1" x14ac:dyDescent="0.25">
      <c r="A4254" s="295" t="s">
        <v>12949</v>
      </c>
      <c r="B4254" s="295" t="s">
        <v>12949</v>
      </c>
      <c r="C4254" s="295" t="s">
        <v>12950</v>
      </c>
      <c r="D4254" s="295" t="s">
        <v>12950</v>
      </c>
      <c r="E4254" s="295" t="s">
        <v>2638</v>
      </c>
      <c r="F4254" s="295" t="s">
        <v>12951</v>
      </c>
      <c r="G4254" s="295" t="s">
        <v>1676</v>
      </c>
      <c r="H4254" s="295" t="s">
        <v>1589</v>
      </c>
      <c r="I4254" s="295" t="s">
        <v>1598</v>
      </c>
      <c r="J4254" s="295" t="s">
        <v>180</v>
      </c>
      <c r="K4254" s="295" t="s">
        <v>1603</v>
      </c>
      <c r="L4254" s="287">
        <v>8</v>
      </c>
      <c r="M4254" s="295" t="s">
        <v>171</v>
      </c>
    </row>
    <row r="4255" spans="1:13" ht="15" customHeight="1" x14ac:dyDescent="0.25">
      <c r="A4255" s="295" t="s">
        <v>12952</v>
      </c>
      <c r="B4255" s="295" t="s">
        <v>12952</v>
      </c>
      <c r="C4255" s="295" t="s">
        <v>12953</v>
      </c>
      <c r="D4255" s="295" t="s">
        <v>12953</v>
      </c>
      <c r="E4255" s="295" t="s">
        <v>2638</v>
      </c>
      <c r="F4255" s="295" t="s">
        <v>12951</v>
      </c>
      <c r="G4255" s="295" t="s">
        <v>1678</v>
      </c>
      <c r="H4255" s="295" t="s">
        <v>1589</v>
      </c>
      <c r="I4255" s="295" t="s">
        <v>1598</v>
      </c>
      <c r="J4255" s="295" t="s">
        <v>180</v>
      </c>
      <c r="K4255" s="295" t="s">
        <v>1603</v>
      </c>
      <c r="L4255" s="286">
        <v>8</v>
      </c>
      <c r="M4255" s="295" t="s">
        <v>171</v>
      </c>
    </row>
    <row r="4256" spans="1:13" ht="15" customHeight="1" x14ac:dyDescent="0.25">
      <c r="A4256" s="295" t="s">
        <v>12954</v>
      </c>
      <c r="B4256" s="295" t="s">
        <v>12954</v>
      </c>
      <c r="C4256" s="295" t="s">
        <v>12955</v>
      </c>
      <c r="D4256" s="295" t="s">
        <v>12955</v>
      </c>
      <c r="E4256" s="295" t="s">
        <v>2638</v>
      </c>
      <c r="F4256" s="295" t="s">
        <v>12956</v>
      </c>
      <c r="G4256" s="295" t="s">
        <v>168</v>
      </c>
      <c r="H4256" s="295" t="s">
        <v>1589</v>
      </c>
      <c r="I4256" s="295" t="s">
        <v>1598</v>
      </c>
      <c r="J4256" s="295" t="s">
        <v>180</v>
      </c>
      <c r="K4256" s="295" t="s">
        <v>1603</v>
      </c>
      <c r="L4256" s="286">
        <v>5</v>
      </c>
      <c r="M4256" s="295" t="s">
        <v>171</v>
      </c>
    </row>
    <row r="4257" spans="1:13" ht="15" customHeight="1" x14ac:dyDescent="0.25">
      <c r="A4257" s="295" t="s">
        <v>1114</v>
      </c>
      <c r="B4257" s="295" t="s">
        <v>1114</v>
      </c>
      <c r="C4257" s="295" t="s">
        <v>1115</v>
      </c>
      <c r="D4257" s="295" t="s">
        <v>1115</v>
      </c>
      <c r="E4257" s="295" t="s">
        <v>1606</v>
      </c>
      <c r="F4257" s="295" t="s">
        <v>12957</v>
      </c>
      <c r="G4257" s="295" t="s">
        <v>168</v>
      </c>
      <c r="H4257" s="295" t="s">
        <v>1589</v>
      </c>
      <c r="I4257" s="295" t="s">
        <v>1598</v>
      </c>
      <c r="J4257" s="295" t="s">
        <v>180</v>
      </c>
      <c r="K4257" s="295" t="s">
        <v>1603</v>
      </c>
      <c r="L4257" s="286">
        <v>0</v>
      </c>
      <c r="M4257" s="295" t="s">
        <v>16372</v>
      </c>
    </row>
    <row r="4258" spans="1:13" ht="15" customHeight="1" x14ac:dyDescent="0.25">
      <c r="A4258" s="295" t="s">
        <v>12925</v>
      </c>
      <c r="B4258" s="295" t="s">
        <v>12922</v>
      </c>
      <c r="C4258" s="295" t="s">
        <v>12958</v>
      </c>
      <c r="D4258" s="295" t="s">
        <v>12923</v>
      </c>
      <c r="E4258" s="295" t="s">
        <v>1606</v>
      </c>
      <c r="F4258" s="295" t="s">
        <v>12920</v>
      </c>
      <c r="G4258" s="295" t="s">
        <v>168</v>
      </c>
      <c r="H4258" s="295" t="s">
        <v>1632</v>
      </c>
      <c r="I4258" s="295" t="s">
        <v>1598</v>
      </c>
      <c r="J4258" s="295" t="s">
        <v>180</v>
      </c>
      <c r="K4258" s="295" t="s">
        <v>1603</v>
      </c>
      <c r="L4258" s="286">
        <v>10</v>
      </c>
      <c r="M4258" s="295" t="s">
        <v>171</v>
      </c>
    </row>
    <row r="4259" spans="1:13" ht="15" customHeight="1" x14ac:dyDescent="0.25">
      <c r="A4259" s="295" t="s">
        <v>12959</v>
      </c>
      <c r="B4259" s="295" t="s">
        <v>12959</v>
      </c>
      <c r="C4259" s="295" t="s">
        <v>12960</v>
      </c>
      <c r="D4259" s="295" t="s">
        <v>12960</v>
      </c>
      <c r="E4259" s="295" t="s">
        <v>3883</v>
      </c>
      <c r="F4259" s="295" t="s">
        <v>12961</v>
      </c>
      <c r="G4259" s="295" t="s">
        <v>168</v>
      </c>
      <c r="H4259" s="295" t="s">
        <v>1589</v>
      </c>
      <c r="I4259" s="295" t="s">
        <v>1598</v>
      </c>
      <c r="J4259" s="295" t="s">
        <v>180</v>
      </c>
      <c r="K4259" s="295" t="s">
        <v>1603</v>
      </c>
      <c r="L4259" s="286">
        <v>0</v>
      </c>
      <c r="M4259" s="295" t="s">
        <v>16372</v>
      </c>
    </row>
    <row r="4260" spans="1:13" ht="15" customHeight="1" x14ac:dyDescent="0.25">
      <c r="A4260" s="295" t="s">
        <v>1116</v>
      </c>
      <c r="B4260" s="295" t="s">
        <v>1116</v>
      </c>
      <c r="C4260" s="295" t="s">
        <v>1117</v>
      </c>
      <c r="D4260" s="295" t="s">
        <v>1117</v>
      </c>
      <c r="E4260" s="295" t="s">
        <v>1606</v>
      </c>
      <c r="F4260" s="295" t="s">
        <v>12962</v>
      </c>
      <c r="G4260" s="295" t="s">
        <v>168</v>
      </c>
      <c r="H4260" s="295" t="s">
        <v>1589</v>
      </c>
      <c r="I4260" s="295" t="s">
        <v>1598</v>
      </c>
      <c r="J4260" s="295" t="s">
        <v>180</v>
      </c>
      <c r="K4260" s="295" t="s">
        <v>1603</v>
      </c>
      <c r="L4260" s="286">
        <v>5</v>
      </c>
      <c r="M4260" s="295" t="s">
        <v>171</v>
      </c>
    </row>
    <row r="4261" spans="1:13" ht="15" customHeight="1" x14ac:dyDescent="0.25">
      <c r="A4261" s="295" t="s">
        <v>12937</v>
      </c>
      <c r="B4261" s="295" t="s">
        <v>12934</v>
      </c>
      <c r="C4261" s="295" t="s">
        <v>12963</v>
      </c>
      <c r="D4261" s="295" t="s">
        <v>12935</v>
      </c>
      <c r="E4261" s="295" t="s">
        <v>2638</v>
      </c>
      <c r="F4261" s="295" t="s">
        <v>12913</v>
      </c>
      <c r="G4261" s="295" t="s">
        <v>168</v>
      </c>
      <c r="H4261" s="295" t="s">
        <v>1632</v>
      </c>
      <c r="I4261" s="295" t="s">
        <v>1598</v>
      </c>
      <c r="J4261" s="295" t="s">
        <v>180</v>
      </c>
      <c r="K4261" s="295" t="s">
        <v>1603</v>
      </c>
      <c r="L4261" s="286">
        <v>6</v>
      </c>
      <c r="M4261" s="295" t="s">
        <v>171</v>
      </c>
    </row>
    <row r="4262" spans="1:13" ht="15" customHeight="1" x14ac:dyDescent="0.25">
      <c r="A4262" s="295" t="s">
        <v>12964</v>
      </c>
      <c r="B4262" s="295" t="s">
        <v>12964</v>
      </c>
      <c r="C4262" s="295" t="s">
        <v>12965</v>
      </c>
      <c r="D4262" s="295" t="s">
        <v>12965</v>
      </c>
      <c r="E4262" s="295" t="s">
        <v>1606</v>
      </c>
      <c r="F4262" s="295" t="s">
        <v>12966</v>
      </c>
      <c r="G4262" s="295" t="s">
        <v>1594</v>
      </c>
      <c r="H4262" s="295" t="s">
        <v>1589</v>
      </c>
      <c r="I4262" s="295" t="s">
        <v>1598</v>
      </c>
      <c r="J4262" s="295" t="s">
        <v>180</v>
      </c>
      <c r="L4262" s="286">
        <v>7</v>
      </c>
      <c r="M4262" s="295" t="s">
        <v>171</v>
      </c>
    </row>
    <row r="4263" spans="1:13" ht="15" customHeight="1" x14ac:dyDescent="0.25">
      <c r="A4263" s="295" t="s">
        <v>12967</v>
      </c>
      <c r="B4263" s="295" t="s">
        <v>12967</v>
      </c>
      <c r="C4263" s="295" t="s">
        <v>12968</v>
      </c>
      <c r="D4263" s="295" t="s">
        <v>12968</v>
      </c>
      <c r="E4263" s="295" t="s">
        <v>1606</v>
      </c>
      <c r="F4263" s="295" t="s">
        <v>12966</v>
      </c>
      <c r="G4263" s="295" t="s">
        <v>1594</v>
      </c>
      <c r="H4263" s="295" t="s">
        <v>1589</v>
      </c>
      <c r="I4263" s="295" t="s">
        <v>1598</v>
      </c>
      <c r="J4263" s="295" t="s">
        <v>180</v>
      </c>
      <c r="L4263" s="286">
        <v>4</v>
      </c>
      <c r="M4263" s="295" t="s">
        <v>171</v>
      </c>
    </row>
    <row r="4264" spans="1:13" ht="15" customHeight="1" x14ac:dyDescent="0.25">
      <c r="A4264" s="295" t="s">
        <v>12939</v>
      </c>
      <c r="B4264" s="295" t="s">
        <v>12898</v>
      </c>
      <c r="C4264" s="295" t="s">
        <v>1111</v>
      </c>
      <c r="D4264" s="295" t="s">
        <v>12900</v>
      </c>
      <c r="E4264" s="295" t="s">
        <v>12969</v>
      </c>
      <c r="F4264" s="295" t="s">
        <v>12902</v>
      </c>
      <c r="G4264" s="295" t="s">
        <v>168</v>
      </c>
      <c r="H4264" s="295" t="s">
        <v>1632</v>
      </c>
      <c r="I4264" s="295" t="s">
        <v>1598</v>
      </c>
      <c r="J4264" s="295" t="s">
        <v>180</v>
      </c>
      <c r="K4264" s="295" t="s">
        <v>1603</v>
      </c>
      <c r="L4264" s="286">
        <v>8</v>
      </c>
      <c r="M4264" s="295" t="s">
        <v>171</v>
      </c>
    </row>
    <row r="4265" spans="1:13" ht="15" customHeight="1" x14ac:dyDescent="0.25">
      <c r="A4265" s="295" t="s">
        <v>12970</v>
      </c>
      <c r="B4265" s="295" t="s">
        <v>12970</v>
      </c>
      <c r="C4265" s="295" t="s">
        <v>12971</v>
      </c>
      <c r="D4265" s="295" t="s">
        <v>12971</v>
      </c>
      <c r="E4265" s="295" t="s">
        <v>12972</v>
      </c>
      <c r="F4265" s="295" t="s">
        <v>12896</v>
      </c>
      <c r="G4265" s="295" t="s">
        <v>1676</v>
      </c>
      <c r="H4265" s="295" t="s">
        <v>1589</v>
      </c>
      <c r="I4265" s="295" t="s">
        <v>1598</v>
      </c>
      <c r="J4265" s="295" t="s">
        <v>180</v>
      </c>
      <c r="K4265" s="295" t="s">
        <v>1603</v>
      </c>
      <c r="L4265" s="287">
        <v>8</v>
      </c>
      <c r="M4265" s="295" t="s">
        <v>171</v>
      </c>
    </row>
    <row r="4266" spans="1:13" ht="15" customHeight="1" x14ac:dyDescent="0.25">
      <c r="A4266" s="295" t="s">
        <v>12892</v>
      </c>
      <c r="B4266" s="295" t="s">
        <v>12892</v>
      </c>
      <c r="C4266" s="295" t="s">
        <v>12894</v>
      </c>
      <c r="D4266" s="295" t="s">
        <v>12894</v>
      </c>
      <c r="E4266" s="295" t="s">
        <v>12972</v>
      </c>
      <c r="F4266" s="295" t="s">
        <v>12896</v>
      </c>
      <c r="G4266" s="295" t="s">
        <v>1678</v>
      </c>
      <c r="H4266" s="295" t="s">
        <v>1589</v>
      </c>
      <c r="I4266" s="295" t="s">
        <v>1598</v>
      </c>
      <c r="J4266" s="295" t="s">
        <v>180</v>
      </c>
      <c r="K4266" s="295" t="s">
        <v>1603</v>
      </c>
      <c r="L4266" s="286">
        <v>8</v>
      </c>
      <c r="M4266" s="295" t="s">
        <v>171</v>
      </c>
    </row>
    <row r="4267" spans="1:13" ht="15" customHeight="1" x14ac:dyDescent="0.25">
      <c r="A4267" s="295" t="s">
        <v>12973</v>
      </c>
      <c r="B4267" s="295" t="s">
        <v>12973</v>
      </c>
      <c r="C4267" s="295" t="s">
        <v>12974</v>
      </c>
      <c r="D4267" s="295" t="s">
        <v>12974</v>
      </c>
      <c r="E4267" s="295" t="s">
        <v>1606</v>
      </c>
      <c r="F4267" s="295" t="s">
        <v>12975</v>
      </c>
      <c r="G4267" s="295" t="s">
        <v>168</v>
      </c>
      <c r="H4267" s="295" t="s">
        <v>1589</v>
      </c>
      <c r="I4267" s="295" t="s">
        <v>1598</v>
      </c>
      <c r="J4267" s="295" t="s">
        <v>255</v>
      </c>
      <c r="K4267" s="295" t="s">
        <v>1603</v>
      </c>
      <c r="L4267" s="286">
        <v>0</v>
      </c>
      <c r="M4267" s="295" t="s">
        <v>16372</v>
      </c>
    </row>
    <row r="4268" spans="1:13" ht="15" customHeight="1" x14ac:dyDescent="0.25">
      <c r="A4268" s="295" t="s">
        <v>12976</v>
      </c>
      <c r="B4268" s="295" t="s">
        <v>12976</v>
      </c>
      <c r="C4268" s="295" t="s">
        <v>12977</v>
      </c>
      <c r="D4268" s="295" t="s">
        <v>12977</v>
      </c>
      <c r="E4268" s="295" t="s">
        <v>1606</v>
      </c>
      <c r="F4268" s="295" t="s">
        <v>12978</v>
      </c>
      <c r="G4268" s="295" t="s">
        <v>168</v>
      </c>
      <c r="H4268" s="295" t="s">
        <v>1589</v>
      </c>
      <c r="I4268" s="295" t="s">
        <v>1598</v>
      </c>
      <c r="J4268" s="295" t="s">
        <v>255</v>
      </c>
      <c r="K4268" s="295" t="s">
        <v>1603</v>
      </c>
      <c r="L4268" s="286">
        <v>0</v>
      </c>
      <c r="M4268" s="295" t="s">
        <v>16372</v>
      </c>
    </row>
    <row r="4269" spans="1:13" ht="15" customHeight="1" x14ac:dyDescent="0.25">
      <c r="A4269" s="295" t="s">
        <v>12979</v>
      </c>
      <c r="B4269" s="295" t="s">
        <v>12979</v>
      </c>
      <c r="C4269" s="295" t="s">
        <v>12980</v>
      </c>
      <c r="D4269" s="295" t="s">
        <v>12980</v>
      </c>
      <c r="E4269" s="295" t="s">
        <v>1606</v>
      </c>
      <c r="F4269" s="295" t="s">
        <v>12981</v>
      </c>
      <c r="G4269" s="295" t="s">
        <v>1594</v>
      </c>
      <c r="H4269" s="295" t="s">
        <v>1589</v>
      </c>
      <c r="I4269" s="295" t="s">
        <v>1598</v>
      </c>
      <c r="J4269" s="295" t="s">
        <v>255</v>
      </c>
      <c r="L4269" s="286">
        <v>0</v>
      </c>
      <c r="M4269" s="295" t="s">
        <v>16372</v>
      </c>
    </row>
    <row r="4270" spans="1:13" ht="15" customHeight="1" x14ac:dyDescent="0.25">
      <c r="A4270" s="295" t="s">
        <v>12982</v>
      </c>
      <c r="B4270" s="295" t="s">
        <v>12982</v>
      </c>
      <c r="C4270" s="295" t="s">
        <v>12983</v>
      </c>
      <c r="D4270" s="295" t="s">
        <v>12983</v>
      </c>
      <c r="E4270" s="295" t="s">
        <v>12984</v>
      </c>
      <c r="F4270" s="295" t="s">
        <v>12985</v>
      </c>
      <c r="G4270" s="295" t="s">
        <v>168</v>
      </c>
      <c r="H4270" s="295" t="s">
        <v>1589</v>
      </c>
      <c r="I4270" s="295" t="s">
        <v>1598</v>
      </c>
      <c r="J4270" s="295" t="s">
        <v>177</v>
      </c>
      <c r="K4270" s="295" t="s">
        <v>1603</v>
      </c>
      <c r="L4270" s="286">
        <v>0</v>
      </c>
      <c r="M4270" s="295" t="s">
        <v>16372</v>
      </c>
    </row>
    <row r="4271" spans="1:13" ht="15" customHeight="1" x14ac:dyDescent="0.25">
      <c r="A4271" s="295" t="s">
        <v>12986</v>
      </c>
      <c r="B4271" s="295" t="s">
        <v>12986</v>
      </c>
      <c r="C4271" s="295" t="s">
        <v>12987</v>
      </c>
      <c r="D4271" s="295" t="s">
        <v>12987</v>
      </c>
      <c r="E4271" s="295" t="s">
        <v>12988</v>
      </c>
      <c r="F4271" s="295" t="s">
        <v>12989</v>
      </c>
      <c r="G4271" s="295" t="s">
        <v>168</v>
      </c>
      <c r="H4271" s="295" t="s">
        <v>1589</v>
      </c>
      <c r="I4271" s="295" t="s">
        <v>1598</v>
      </c>
      <c r="J4271" s="295" t="s">
        <v>177</v>
      </c>
      <c r="K4271" s="295" t="s">
        <v>1603</v>
      </c>
      <c r="L4271" s="286">
        <v>0</v>
      </c>
      <c r="M4271" s="295" t="s">
        <v>16372</v>
      </c>
    </row>
    <row r="4272" spans="1:13" ht="15" customHeight="1" x14ac:dyDescent="0.25">
      <c r="A4272" s="295" t="s">
        <v>12990</v>
      </c>
      <c r="B4272" s="295" t="s">
        <v>12990</v>
      </c>
      <c r="C4272" s="295" t="s">
        <v>12991</v>
      </c>
      <c r="D4272" s="295" t="s">
        <v>12991</v>
      </c>
      <c r="E4272" s="295" t="s">
        <v>1618</v>
      </c>
      <c r="F4272" s="295" t="s">
        <v>12992</v>
      </c>
      <c r="G4272" s="295" t="s">
        <v>1594</v>
      </c>
      <c r="H4272" s="295" t="s">
        <v>1589</v>
      </c>
      <c r="I4272" s="295" t="s">
        <v>1598</v>
      </c>
      <c r="J4272" s="295" t="s">
        <v>177</v>
      </c>
      <c r="L4272" s="286">
        <v>0</v>
      </c>
      <c r="M4272" s="295" t="s">
        <v>16372</v>
      </c>
    </row>
    <row r="4273" spans="1:13" ht="15" customHeight="1" x14ac:dyDescent="0.25">
      <c r="A4273" s="295" t="s">
        <v>16965</v>
      </c>
      <c r="B4273" s="295" t="s">
        <v>16965</v>
      </c>
      <c r="C4273" s="295" t="s">
        <v>17538</v>
      </c>
      <c r="D4273" s="295" t="s">
        <v>17538</v>
      </c>
      <c r="E4273" s="295" t="s">
        <v>17878</v>
      </c>
      <c r="G4273" s="295" t="s">
        <v>168</v>
      </c>
      <c r="H4273" s="295" t="s">
        <v>1589</v>
      </c>
      <c r="I4273" s="295" t="s">
        <v>14673</v>
      </c>
      <c r="J4273" s="295" t="s">
        <v>17925</v>
      </c>
      <c r="K4273" s="295" t="s">
        <v>14674</v>
      </c>
      <c r="L4273" s="287">
        <v>6</v>
      </c>
      <c r="M4273" s="295" t="s">
        <v>171</v>
      </c>
    </row>
    <row r="4274" spans="1:13" ht="15" customHeight="1" x14ac:dyDescent="0.25">
      <c r="A4274" s="295" t="s">
        <v>16964</v>
      </c>
      <c r="B4274" s="295" t="s">
        <v>16964</v>
      </c>
      <c r="C4274" s="295" t="s">
        <v>17537</v>
      </c>
      <c r="D4274" s="295" t="s">
        <v>17537</v>
      </c>
      <c r="G4274" s="295" t="s">
        <v>1594</v>
      </c>
      <c r="H4274" s="295" t="s">
        <v>1589</v>
      </c>
      <c r="I4274" s="295" t="s">
        <v>14673</v>
      </c>
      <c r="J4274" s="295" t="s">
        <v>17925</v>
      </c>
      <c r="K4274" s="295" t="s">
        <v>14674</v>
      </c>
      <c r="L4274" s="287">
        <v>6</v>
      </c>
      <c r="M4274" s="295" t="s">
        <v>171</v>
      </c>
    </row>
    <row r="4275" spans="1:13" ht="15" customHeight="1" x14ac:dyDescent="0.25">
      <c r="A4275" s="295" t="s">
        <v>12993</v>
      </c>
      <c r="B4275" s="295" t="s">
        <v>12993</v>
      </c>
      <c r="C4275" s="295" t="s">
        <v>12994</v>
      </c>
      <c r="D4275" s="295" t="s">
        <v>12994</v>
      </c>
      <c r="E4275" s="295" t="s">
        <v>1606</v>
      </c>
      <c r="F4275" s="295" t="s">
        <v>12995</v>
      </c>
      <c r="G4275" s="295" t="s">
        <v>168</v>
      </c>
      <c r="H4275" s="295" t="s">
        <v>1589</v>
      </c>
      <c r="I4275" s="295" t="s">
        <v>1598</v>
      </c>
      <c r="J4275" s="295" t="s">
        <v>12996</v>
      </c>
      <c r="K4275" s="295" t="s">
        <v>1603</v>
      </c>
      <c r="L4275" s="286">
        <v>0</v>
      </c>
      <c r="M4275" s="295" t="s">
        <v>16372</v>
      </c>
    </row>
    <row r="4276" spans="1:13" ht="15" customHeight="1" x14ac:dyDescent="0.25">
      <c r="A4276" s="295" t="s">
        <v>12997</v>
      </c>
      <c r="B4276" s="295" t="s">
        <v>12997</v>
      </c>
      <c r="C4276" s="295" t="s">
        <v>12998</v>
      </c>
      <c r="D4276" s="295" t="s">
        <v>12998</v>
      </c>
      <c r="E4276" s="295" t="s">
        <v>1606</v>
      </c>
      <c r="F4276" s="295" t="s">
        <v>12999</v>
      </c>
      <c r="G4276" s="295" t="s">
        <v>168</v>
      </c>
      <c r="H4276" s="295" t="s">
        <v>1589</v>
      </c>
      <c r="I4276" s="295" t="s">
        <v>1598</v>
      </c>
      <c r="J4276" s="295" t="s">
        <v>12996</v>
      </c>
      <c r="K4276" s="295" t="s">
        <v>1603</v>
      </c>
      <c r="L4276" s="286">
        <v>0</v>
      </c>
      <c r="M4276" s="295" t="s">
        <v>16372</v>
      </c>
    </row>
    <row r="4277" spans="1:13" ht="15" customHeight="1" x14ac:dyDescent="0.25">
      <c r="A4277" s="295" t="s">
        <v>13000</v>
      </c>
      <c r="B4277" s="295" t="s">
        <v>13000</v>
      </c>
      <c r="C4277" s="295" t="s">
        <v>13001</v>
      </c>
      <c r="D4277" s="295" t="s">
        <v>13001</v>
      </c>
      <c r="E4277" s="295" t="s">
        <v>1606</v>
      </c>
      <c r="F4277" s="295" t="s">
        <v>13002</v>
      </c>
      <c r="G4277" s="295" t="s">
        <v>168</v>
      </c>
      <c r="H4277" s="295" t="s">
        <v>1589</v>
      </c>
      <c r="I4277" s="295" t="s">
        <v>1598</v>
      </c>
      <c r="J4277" s="295" t="s">
        <v>12996</v>
      </c>
      <c r="K4277" s="295" t="s">
        <v>1603</v>
      </c>
      <c r="L4277" s="286">
        <v>0</v>
      </c>
      <c r="M4277" s="295" t="s">
        <v>16372</v>
      </c>
    </row>
    <row r="4278" spans="1:13" ht="15" customHeight="1" x14ac:dyDescent="0.25">
      <c r="A4278" s="295" t="s">
        <v>13003</v>
      </c>
      <c r="B4278" s="295" t="s">
        <v>13003</v>
      </c>
      <c r="C4278" s="295" t="s">
        <v>13004</v>
      </c>
      <c r="D4278" s="295" t="s">
        <v>13004</v>
      </c>
      <c r="E4278" s="295" t="s">
        <v>1606</v>
      </c>
      <c r="F4278" s="295" t="s">
        <v>13005</v>
      </c>
      <c r="G4278" s="295" t="s">
        <v>168</v>
      </c>
      <c r="H4278" s="295" t="s">
        <v>1589</v>
      </c>
      <c r="I4278" s="295" t="s">
        <v>1598</v>
      </c>
      <c r="J4278" s="295" t="s">
        <v>12996</v>
      </c>
      <c r="K4278" s="295" t="s">
        <v>1603</v>
      </c>
      <c r="L4278" s="286">
        <v>0</v>
      </c>
      <c r="M4278" s="295" t="s">
        <v>16372</v>
      </c>
    </row>
    <row r="4279" spans="1:13" ht="15" customHeight="1" x14ac:dyDescent="0.25">
      <c r="A4279" s="295" t="s">
        <v>13006</v>
      </c>
      <c r="B4279" s="295" t="s">
        <v>13006</v>
      </c>
      <c r="C4279" s="295" t="s">
        <v>13007</v>
      </c>
      <c r="D4279" s="295" t="s">
        <v>13007</v>
      </c>
      <c r="E4279" s="295" t="s">
        <v>1606</v>
      </c>
      <c r="F4279" s="295" t="s">
        <v>13005</v>
      </c>
      <c r="G4279" s="295" t="s">
        <v>1594</v>
      </c>
      <c r="H4279" s="295" t="s">
        <v>1589</v>
      </c>
      <c r="I4279" s="295" t="s">
        <v>1598</v>
      </c>
      <c r="J4279" s="295" t="s">
        <v>12996</v>
      </c>
      <c r="L4279" s="286">
        <v>0</v>
      </c>
      <c r="M4279" s="295" t="s">
        <v>16372</v>
      </c>
    </row>
    <row r="4280" spans="1:13" ht="15" customHeight="1" x14ac:dyDescent="0.25">
      <c r="A4280" s="295" t="s">
        <v>12269</v>
      </c>
      <c r="B4280" s="295" t="s">
        <v>7614</v>
      </c>
      <c r="C4280" s="295" t="s">
        <v>13008</v>
      </c>
      <c r="D4280" s="295" t="s">
        <v>7616</v>
      </c>
      <c r="E4280" s="295" t="s">
        <v>7470</v>
      </c>
      <c r="F4280" s="295" t="s">
        <v>7618</v>
      </c>
      <c r="G4280" s="295" t="s">
        <v>168</v>
      </c>
      <c r="H4280" s="295" t="s">
        <v>1632</v>
      </c>
      <c r="I4280" s="295" t="s">
        <v>1598</v>
      </c>
      <c r="J4280" s="295" t="s">
        <v>181</v>
      </c>
      <c r="K4280" s="295" t="s">
        <v>1603</v>
      </c>
      <c r="L4280" s="286">
        <v>0</v>
      </c>
      <c r="M4280" s="295" t="s">
        <v>16372</v>
      </c>
    </row>
    <row r="4281" spans="1:13" ht="15" customHeight="1" x14ac:dyDescent="0.25">
      <c r="A4281" s="295" t="s">
        <v>12306</v>
      </c>
      <c r="B4281" s="295" t="s">
        <v>7620</v>
      </c>
      <c r="C4281" s="295" t="s">
        <v>13009</v>
      </c>
      <c r="D4281" s="295" t="s">
        <v>7622</v>
      </c>
      <c r="E4281" s="295" t="s">
        <v>13010</v>
      </c>
      <c r="F4281" s="295" t="s">
        <v>13011</v>
      </c>
      <c r="G4281" s="295" t="s">
        <v>168</v>
      </c>
      <c r="H4281" s="295" t="s">
        <v>1632</v>
      </c>
      <c r="I4281" s="295" t="s">
        <v>1598</v>
      </c>
      <c r="J4281" s="295" t="s">
        <v>181</v>
      </c>
      <c r="K4281" s="295" t="s">
        <v>1603</v>
      </c>
      <c r="L4281" s="286">
        <v>0</v>
      </c>
      <c r="M4281" s="295" t="s">
        <v>16372</v>
      </c>
    </row>
    <row r="4282" spans="1:13" ht="15" customHeight="1" x14ac:dyDescent="0.25">
      <c r="A4282" s="295" t="s">
        <v>12321</v>
      </c>
      <c r="B4282" s="295" t="s">
        <v>7630</v>
      </c>
      <c r="C4282" s="295" t="s">
        <v>13012</v>
      </c>
      <c r="D4282" s="295" t="s">
        <v>1499</v>
      </c>
      <c r="E4282" s="295" t="s">
        <v>13013</v>
      </c>
      <c r="F4282" s="295" t="s">
        <v>7633</v>
      </c>
      <c r="G4282" s="295" t="s">
        <v>1702</v>
      </c>
      <c r="H4282" s="295" t="s">
        <v>1632</v>
      </c>
      <c r="I4282" s="295" t="s">
        <v>1598</v>
      </c>
      <c r="J4282" s="295" t="s">
        <v>181</v>
      </c>
      <c r="K4282" s="295" t="s">
        <v>1603</v>
      </c>
      <c r="L4282" s="286">
        <v>0</v>
      </c>
      <c r="M4282" s="295" t="s">
        <v>16372</v>
      </c>
    </row>
    <row r="4283" spans="1:13" ht="15" customHeight="1" x14ac:dyDescent="0.25">
      <c r="A4283" s="295" t="s">
        <v>16967</v>
      </c>
      <c r="B4283" s="295" t="s">
        <v>16967</v>
      </c>
      <c r="C4283" s="295" t="s">
        <v>17540</v>
      </c>
      <c r="D4283" s="295" t="s">
        <v>17540</v>
      </c>
      <c r="E4283" s="295" t="s">
        <v>17879</v>
      </c>
      <c r="G4283" s="295" t="s">
        <v>168</v>
      </c>
      <c r="H4283" s="295" t="s">
        <v>1589</v>
      </c>
      <c r="I4283" s="295" t="s">
        <v>14673</v>
      </c>
      <c r="J4283" s="295" t="s">
        <v>17950</v>
      </c>
      <c r="K4283" s="295" t="s">
        <v>14674</v>
      </c>
      <c r="L4283" s="287">
        <v>9</v>
      </c>
      <c r="M4283" s="295" t="s">
        <v>171</v>
      </c>
    </row>
    <row r="4284" spans="1:13" ht="15" customHeight="1" x14ac:dyDescent="0.25">
      <c r="A4284" s="295" t="s">
        <v>16966</v>
      </c>
      <c r="B4284" s="295" t="s">
        <v>16966</v>
      </c>
      <c r="C4284" s="295" t="s">
        <v>17539</v>
      </c>
      <c r="D4284" s="295" t="s">
        <v>17539</v>
      </c>
      <c r="G4284" s="295" t="s">
        <v>1594</v>
      </c>
      <c r="H4284" s="295" t="s">
        <v>1589</v>
      </c>
      <c r="I4284" s="295" t="s">
        <v>14673</v>
      </c>
      <c r="J4284" s="295" t="s">
        <v>17950</v>
      </c>
      <c r="K4284" s="295" t="s">
        <v>14674</v>
      </c>
      <c r="L4284" s="287">
        <v>9</v>
      </c>
      <c r="M4284" s="295" t="s">
        <v>171</v>
      </c>
    </row>
    <row r="4285" spans="1:13" ht="15" customHeight="1" x14ac:dyDescent="0.25">
      <c r="A4285" s="295" t="s">
        <v>1118</v>
      </c>
      <c r="B4285" s="295" t="s">
        <v>1118</v>
      </c>
      <c r="C4285" s="295" t="s">
        <v>1119</v>
      </c>
      <c r="D4285" s="295" t="s">
        <v>1119</v>
      </c>
      <c r="E4285" s="295" t="s">
        <v>3521</v>
      </c>
      <c r="F4285" s="295" t="s">
        <v>13014</v>
      </c>
      <c r="G4285" s="295" t="s">
        <v>168</v>
      </c>
      <c r="H4285" s="295" t="s">
        <v>1589</v>
      </c>
      <c r="I4285" s="295" t="s">
        <v>1598</v>
      </c>
      <c r="J4285" s="295" t="s">
        <v>451</v>
      </c>
      <c r="K4285" s="295" t="s">
        <v>1230</v>
      </c>
      <c r="L4285" s="286">
        <v>8</v>
      </c>
      <c r="M4285" s="295" t="s">
        <v>171</v>
      </c>
    </row>
    <row r="4286" spans="1:13" ht="15" customHeight="1" x14ac:dyDescent="0.25">
      <c r="A4286" s="295" t="s">
        <v>13015</v>
      </c>
      <c r="B4286" s="295" t="s">
        <v>13015</v>
      </c>
      <c r="C4286" s="295" t="s">
        <v>13016</v>
      </c>
      <c r="D4286" s="295" t="s">
        <v>13016</v>
      </c>
      <c r="E4286" s="295" t="s">
        <v>1606</v>
      </c>
      <c r="F4286" s="295" t="s">
        <v>7742</v>
      </c>
      <c r="G4286" s="295" t="s">
        <v>168</v>
      </c>
      <c r="H4286" s="295" t="s">
        <v>1589</v>
      </c>
      <c r="I4286" s="295" t="s">
        <v>1598</v>
      </c>
      <c r="J4286" s="295" t="s">
        <v>451</v>
      </c>
      <c r="K4286" s="295" t="s">
        <v>1230</v>
      </c>
      <c r="L4286" s="286">
        <v>0</v>
      </c>
      <c r="M4286" s="295" t="s">
        <v>16372</v>
      </c>
    </row>
    <row r="4287" spans="1:13" ht="15" customHeight="1" x14ac:dyDescent="0.25">
      <c r="A4287" s="295" t="s">
        <v>7739</v>
      </c>
      <c r="B4287" s="295" t="s">
        <v>7736</v>
      </c>
      <c r="C4287" s="295" t="s">
        <v>13017</v>
      </c>
      <c r="D4287" s="295" t="s">
        <v>7737</v>
      </c>
      <c r="E4287" s="295" t="s">
        <v>1606</v>
      </c>
      <c r="F4287" s="295" t="s">
        <v>7738</v>
      </c>
      <c r="G4287" s="295" t="s">
        <v>168</v>
      </c>
      <c r="H4287" s="295" t="s">
        <v>1632</v>
      </c>
      <c r="I4287" s="295" t="s">
        <v>1598</v>
      </c>
      <c r="J4287" s="295" t="s">
        <v>451</v>
      </c>
      <c r="K4287" s="295" t="s">
        <v>1230</v>
      </c>
      <c r="L4287" s="286">
        <v>0</v>
      </c>
      <c r="M4287" s="295" t="s">
        <v>16372</v>
      </c>
    </row>
    <row r="4288" spans="1:13" ht="15" customHeight="1" x14ac:dyDescent="0.25">
      <c r="A4288" s="295" t="s">
        <v>13018</v>
      </c>
      <c r="B4288" s="295" t="s">
        <v>13018</v>
      </c>
      <c r="C4288" s="295" t="s">
        <v>13019</v>
      </c>
      <c r="D4288" s="295" t="s">
        <v>13019</v>
      </c>
      <c r="E4288" s="295" t="s">
        <v>1606</v>
      </c>
      <c r="F4288" s="295" t="s">
        <v>7742</v>
      </c>
      <c r="G4288" s="295" t="s">
        <v>1594</v>
      </c>
      <c r="H4288" s="295" t="s">
        <v>1589</v>
      </c>
      <c r="I4288" s="295" t="s">
        <v>1598</v>
      </c>
      <c r="J4288" s="295" t="s">
        <v>451</v>
      </c>
      <c r="L4288" s="286">
        <v>4</v>
      </c>
      <c r="M4288" s="295" t="s">
        <v>171</v>
      </c>
    </row>
    <row r="4289" spans="1:13" ht="15" customHeight="1" x14ac:dyDescent="0.25">
      <c r="A4289" s="295" t="s">
        <v>13020</v>
      </c>
      <c r="B4289" s="295" t="s">
        <v>13020</v>
      </c>
      <c r="C4289" s="295" t="s">
        <v>13021</v>
      </c>
      <c r="D4289" s="295" t="s">
        <v>13021</v>
      </c>
      <c r="E4289" s="295" t="s">
        <v>3367</v>
      </c>
      <c r="F4289" s="295" t="s">
        <v>13022</v>
      </c>
      <c r="G4289" s="295" t="s">
        <v>168</v>
      </c>
      <c r="H4289" s="295" t="s">
        <v>1589</v>
      </c>
      <c r="I4289" s="295" t="s">
        <v>1598</v>
      </c>
      <c r="J4289" s="295" t="s">
        <v>13023</v>
      </c>
      <c r="K4289" s="295" t="s">
        <v>1603</v>
      </c>
      <c r="L4289" s="286">
        <v>10</v>
      </c>
      <c r="M4289" s="295" t="s">
        <v>171</v>
      </c>
    </row>
    <row r="4290" spans="1:13" ht="15" customHeight="1" x14ac:dyDescent="0.25">
      <c r="A4290" s="295" t="s">
        <v>13024</v>
      </c>
      <c r="B4290" s="295" t="s">
        <v>13025</v>
      </c>
      <c r="C4290" s="295" t="s">
        <v>13026</v>
      </c>
      <c r="D4290" s="295" t="s">
        <v>13027</v>
      </c>
      <c r="E4290" s="295" t="s">
        <v>13028</v>
      </c>
      <c r="F4290" s="295" t="s">
        <v>13029</v>
      </c>
      <c r="G4290" s="295" t="s">
        <v>168</v>
      </c>
      <c r="H4290" s="295" t="s">
        <v>1632</v>
      </c>
      <c r="I4290" s="295" t="s">
        <v>1598</v>
      </c>
      <c r="J4290" s="295" t="s">
        <v>13023</v>
      </c>
      <c r="K4290" s="295" t="s">
        <v>1603</v>
      </c>
      <c r="L4290" s="286">
        <v>9</v>
      </c>
      <c r="M4290" s="295" t="s">
        <v>171</v>
      </c>
    </row>
    <row r="4291" spans="1:13" ht="15" customHeight="1" x14ac:dyDescent="0.25">
      <c r="A4291" s="297" t="s">
        <v>13031</v>
      </c>
      <c r="B4291" s="295" t="s">
        <v>13031</v>
      </c>
      <c r="C4291" s="295" t="s">
        <v>1121</v>
      </c>
      <c r="D4291" s="295" t="s">
        <v>1121</v>
      </c>
      <c r="E4291" s="295" t="s">
        <v>1606</v>
      </c>
      <c r="F4291" s="295" t="s">
        <v>13032</v>
      </c>
      <c r="G4291" s="295" t="s">
        <v>1676</v>
      </c>
      <c r="H4291" s="295" t="s">
        <v>1589</v>
      </c>
      <c r="I4291" s="295" t="s">
        <v>1598</v>
      </c>
      <c r="J4291" s="295" t="s">
        <v>13023</v>
      </c>
      <c r="K4291" s="295" t="s">
        <v>1603</v>
      </c>
      <c r="L4291" s="287">
        <v>6</v>
      </c>
      <c r="M4291" s="295" t="s">
        <v>171</v>
      </c>
    </row>
    <row r="4292" spans="1:13" ht="15" customHeight="1" x14ac:dyDescent="0.25">
      <c r="A4292" s="295" t="s">
        <v>13033</v>
      </c>
      <c r="B4292" s="295" t="s">
        <v>13033</v>
      </c>
      <c r="C4292" s="295" t="s">
        <v>13034</v>
      </c>
      <c r="D4292" s="295" t="s">
        <v>13034</v>
      </c>
      <c r="E4292" s="295" t="s">
        <v>1606</v>
      </c>
      <c r="F4292" s="295" t="s">
        <v>13029</v>
      </c>
      <c r="G4292" s="295" t="s">
        <v>1678</v>
      </c>
      <c r="H4292" s="295" t="s">
        <v>1589</v>
      </c>
      <c r="I4292" s="295" t="s">
        <v>1598</v>
      </c>
      <c r="J4292" s="295" t="s">
        <v>13023</v>
      </c>
      <c r="K4292" s="295" t="s">
        <v>1603</v>
      </c>
      <c r="L4292" s="286">
        <v>6</v>
      </c>
      <c r="M4292" s="295" t="s">
        <v>171</v>
      </c>
    </row>
    <row r="4293" spans="1:13" ht="15" customHeight="1" x14ac:dyDescent="0.25">
      <c r="A4293" s="295" t="s">
        <v>13025</v>
      </c>
      <c r="B4293" s="295" t="s">
        <v>13025</v>
      </c>
      <c r="C4293" s="295" t="s">
        <v>13027</v>
      </c>
      <c r="D4293" s="295" t="s">
        <v>13027</v>
      </c>
      <c r="E4293" s="295" t="s">
        <v>13035</v>
      </c>
      <c r="F4293" s="295" t="s">
        <v>13036</v>
      </c>
      <c r="G4293" s="295" t="s">
        <v>1678</v>
      </c>
      <c r="H4293" s="295" t="s">
        <v>1589</v>
      </c>
      <c r="I4293" s="295" t="s">
        <v>1598</v>
      </c>
      <c r="J4293" s="295" t="s">
        <v>13023</v>
      </c>
      <c r="K4293" s="295" t="s">
        <v>1603</v>
      </c>
      <c r="L4293" s="286">
        <v>9</v>
      </c>
      <c r="M4293" s="295" t="s">
        <v>171</v>
      </c>
    </row>
    <row r="4294" spans="1:13" ht="15" customHeight="1" x14ac:dyDescent="0.25">
      <c r="A4294" s="295" t="s">
        <v>13037</v>
      </c>
      <c r="B4294" s="295" t="s">
        <v>13037</v>
      </c>
      <c r="C4294" s="295" t="s">
        <v>13038</v>
      </c>
      <c r="D4294" s="295" t="s">
        <v>13038</v>
      </c>
      <c r="E4294" s="295" t="s">
        <v>1606</v>
      </c>
      <c r="F4294" s="295" t="s">
        <v>13039</v>
      </c>
      <c r="G4294" s="295" t="s">
        <v>1594</v>
      </c>
      <c r="H4294" s="295" t="s">
        <v>1589</v>
      </c>
      <c r="I4294" s="295" t="s">
        <v>1598</v>
      </c>
      <c r="J4294" s="295" t="s">
        <v>13023</v>
      </c>
      <c r="L4294" s="286">
        <v>9</v>
      </c>
      <c r="M4294" s="295" t="s">
        <v>171</v>
      </c>
    </row>
    <row r="4295" spans="1:13" ht="15" customHeight="1" x14ac:dyDescent="0.25">
      <c r="A4295" s="295" t="s">
        <v>13030</v>
      </c>
      <c r="B4295" s="295" t="s">
        <v>13025</v>
      </c>
      <c r="C4295" s="295" t="s">
        <v>13040</v>
      </c>
      <c r="D4295" s="295" t="s">
        <v>13027</v>
      </c>
      <c r="E4295" s="295" t="s">
        <v>13041</v>
      </c>
      <c r="F4295" s="295" t="s">
        <v>13032</v>
      </c>
      <c r="G4295" s="295" t="s">
        <v>168</v>
      </c>
      <c r="H4295" s="295" t="s">
        <v>1632</v>
      </c>
      <c r="I4295" s="295" t="s">
        <v>1598</v>
      </c>
      <c r="J4295" s="295" t="s">
        <v>13023</v>
      </c>
      <c r="K4295" s="295" t="s">
        <v>1603</v>
      </c>
      <c r="L4295" s="286">
        <v>9</v>
      </c>
      <c r="M4295" s="295" t="s">
        <v>171</v>
      </c>
    </row>
    <row r="4296" spans="1:13" ht="15" customHeight="1" x14ac:dyDescent="0.25">
      <c r="A4296" s="295" t="s">
        <v>13042</v>
      </c>
      <c r="B4296" s="295" t="s">
        <v>13042</v>
      </c>
      <c r="C4296" s="295" t="s">
        <v>13043</v>
      </c>
      <c r="D4296" s="295" t="s">
        <v>13043</v>
      </c>
      <c r="E4296" s="295" t="s">
        <v>1606</v>
      </c>
      <c r="F4296" s="295" t="s">
        <v>13044</v>
      </c>
      <c r="G4296" s="295" t="s">
        <v>168</v>
      </c>
      <c r="H4296" s="295" t="s">
        <v>1589</v>
      </c>
      <c r="I4296" s="295" t="s">
        <v>1598</v>
      </c>
      <c r="J4296" s="295" t="s">
        <v>13023</v>
      </c>
      <c r="K4296" s="295" t="s">
        <v>1603</v>
      </c>
      <c r="L4296" s="286">
        <v>5</v>
      </c>
      <c r="M4296" s="295" t="s">
        <v>171</v>
      </c>
    </row>
    <row r="4297" spans="1:13" ht="15" customHeight="1" x14ac:dyDescent="0.25">
      <c r="A4297" s="295" t="s">
        <v>13045</v>
      </c>
      <c r="B4297" s="295" t="s">
        <v>13045</v>
      </c>
      <c r="C4297" s="295" t="s">
        <v>13046</v>
      </c>
      <c r="D4297" s="295" t="s">
        <v>13046</v>
      </c>
      <c r="E4297" s="295" t="s">
        <v>13047</v>
      </c>
      <c r="F4297" s="295" t="s">
        <v>13048</v>
      </c>
      <c r="G4297" s="295" t="s">
        <v>1702</v>
      </c>
      <c r="H4297" s="295" t="s">
        <v>1589</v>
      </c>
      <c r="I4297" s="295" t="s">
        <v>1598</v>
      </c>
      <c r="J4297" s="295" t="s">
        <v>13023</v>
      </c>
      <c r="K4297" s="295" t="s">
        <v>1603</v>
      </c>
      <c r="L4297" s="286">
        <v>10</v>
      </c>
      <c r="M4297" s="295" t="s">
        <v>171</v>
      </c>
    </row>
    <row r="4298" spans="1:13" ht="15" customHeight="1" x14ac:dyDescent="0.25">
      <c r="A4298" s="295" t="s">
        <v>16969</v>
      </c>
      <c r="B4298" s="295" t="s">
        <v>16969</v>
      </c>
      <c r="C4298" s="295" t="s">
        <v>17542</v>
      </c>
      <c r="D4298" s="295" t="s">
        <v>17542</v>
      </c>
      <c r="E4298" s="295" t="s">
        <v>17880</v>
      </c>
      <c r="G4298" s="295" t="s">
        <v>168</v>
      </c>
      <c r="H4298" s="295" t="s">
        <v>1589</v>
      </c>
      <c r="I4298" s="295" t="s">
        <v>14673</v>
      </c>
      <c r="J4298" s="295" t="s">
        <v>17964</v>
      </c>
      <c r="K4298" s="295" t="s">
        <v>14674</v>
      </c>
      <c r="L4298" s="287">
        <v>8</v>
      </c>
      <c r="M4298" s="295" t="s">
        <v>171</v>
      </c>
    </row>
    <row r="4299" spans="1:13" ht="15" customHeight="1" x14ac:dyDescent="0.25">
      <c r="A4299" s="295" t="s">
        <v>16970</v>
      </c>
      <c r="B4299" s="295" t="s">
        <v>16970</v>
      </c>
      <c r="C4299" s="295" t="s">
        <v>17543</v>
      </c>
      <c r="D4299" s="295" t="s">
        <v>17543</v>
      </c>
      <c r="E4299" s="295" t="s">
        <v>17881</v>
      </c>
      <c r="G4299" s="295" t="s">
        <v>168</v>
      </c>
      <c r="H4299" s="295" t="s">
        <v>1589</v>
      </c>
      <c r="I4299" s="295" t="s">
        <v>14673</v>
      </c>
      <c r="J4299" s="295" t="s">
        <v>17964</v>
      </c>
      <c r="K4299" s="295" t="s">
        <v>14674</v>
      </c>
      <c r="L4299" s="287">
        <v>6</v>
      </c>
      <c r="M4299" s="295" t="s">
        <v>171</v>
      </c>
    </row>
    <row r="4300" spans="1:13" ht="15" customHeight="1" x14ac:dyDescent="0.25">
      <c r="A4300" s="295" t="s">
        <v>16971</v>
      </c>
      <c r="B4300" s="295" t="s">
        <v>16971</v>
      </c>
      <c r="C4300" s="295" t="s">
        <v>17544</v>
      </c>
      <c r="D4300" s="295" t="s">
        <v>17544</v>
      </c>
      <c r="E4300" s="295" t="s">
        <v>17839</v>
      </c>
      <c r="G4300" s="295" t="s">
        <v>168</v>
      </c>
      <c r="H4300" s="295" t="s">
        <v>1589</v>
      </c>
      <c r="I4300" s="295" t="s">
        <v>14673</v>
      </c>
      <c r="J4300" s="295" t="s">
        <v>17964</v>
      </c>
      <c r="K4300" s="295" t="s">
        <v>14674</v>
      </c>
      <c r="L4300" s="287">
        <v>6</v>
      </c>
      <c r="M4300" s="295" t="s">
        <v>171</v>
      </c>
    </row>
    <row r="4301" spans="1:13" ht="15" customHeight="1" x14ac:dyDescent="0.25">
      <c r="A4301" s="295" t="s">
        <v>16968</v>
      </c>
      <c r="B4301" s="295" t="s">
        <v>16968</v>
      </c>
      <c r="C4301" s="295" t="s">
        <v>17541</v>
      </c>
      <c r="D4301" s="295" t="s">
        <v>17541</v>
      </c>
      <c r="G4301" s="295" t="s">
        <v>1594</v>
      </c>
      <c r="H4301" s="295" t="s">
        <v>1589</v>
      </c>
      <c r="I4301" s="295" t="s">
        <v>14673</v>
      </c>
      <c r="J4301" s="295" t="s">
        <v>17964</v>
      </c>
      <c r="K4301" s="295" t="s">
        <v>14674</v>
      </c>
      <c r="L4301" s="287">
        <v>6</v>
      </c>
      <c r="M4301" s="295" t="s">
        <v>171</v>
      </c>
    </row>
    <row r="4302" spans="1:13" ht="15" customHeight="1" x14ac:dyDescent="0.25">
      <c r="A4302" s="295" t="s">
        <v>16973</v>
      </c>
      <c r="B4302" s="295" t="s">
        <v>16973</v>
      </c>
      <c r="C4302" s="295" t="s">
        <v>17546</v>
      </c>
      <c r="D4302" s="295" t="s">
        <v>17546</v>
      </c>
      <c r="E4302" s="295" t="s">
        <v>17882</v>
      </c>
      <c r="G4302" s="295" t="s">
        <v>168</v>
      </c>
      <c r="H4302" s="295" t="s">
        <v>1589</v>
      </c>
      <c r="I4302" s="295" t="s">
        <v>14673</v>
      </c>
      <c r="J4302" s="295" t="s">
        <v>17940</v>
      </c>
      <c r="K4302" s="295" t="s">
        <v>14674</v>
      </c>
      <c r="L4302" s="287">
        <v>7</v>
      </c>
      <c r="M4302" s="295" t="s">
        <v>171</v>
      </c>
    </row>
    <row r="4303" spans="1:13" ht="15" customHeight="1" x14ac:dyDescent="0.25">
      <c r="A4303" s="295" t="s">
        <v>16972</v>
      </c>
      <c r="B4303" s="295" t="s">
        <v>16972</v>
      </c>
      <c r="C4303" s="295" t="s">
        <v>17545</v>
      </c>
      <c r="D4303" s="295" t="s">
        <v>17545</v>
      </c>
      <c r="G4303" s="295" t="s">
        <v>1594</v>
      </c>
      <c r="H4303" s="295" t="s">
        <v>1589</v>
      </c>
      <c r="I4303" s="295" t="s">
        <v>14673</v>
      </c>
      <c r="J4303" s="295" t="s">
        <v>17940</v>
      </c>
      <c r="K4303" s="295" t="s">
        <v>14674</v>
      </c>
      <c r="L4303" s="287">
        <v>6</v>
      </c>
      <c r="M4303" s="295" t="s">
        <v>171</v>
      </c>
    </row>
    <row r="4304" spans="1:13" ht="15" customHeight="1" x14ac:dyDescent="0.25">
      <c r="A4304" s="295" t="s">
        <v>13049</v>
      </c>
      <c r="B4304" s="295" t="s">
        <v>13049</v>
      </c>
      <c r="C4304" s="295" t="s">
        <v>13050</v>
      </c>
      <c r="D4304" s="295" t="s">
        <v>13050</v>
      </c>
      <c r="E4304" s="295" t="s">
        <v>13051</v>
      </c>
      <c r="F4304" s="295" t="s">
        <v>13052</v>
      </c>
      <c r="G4304" s="295" t="s">
        <v>168</v>
      </c>
      <c r="H4304" s="295" t="s">
        <v>1589</v>
      </c>
      <c r="I4304" s="295" t="s">
        <v>1598</v>
      </c>
      <c r="J4304" s="295" t="s">
        <v>214</v>
      </c>
      <c r="K4304" s="295" t="s">
        <v>1230</v>
      </c>
      <c r="L4304" s="286">
        <v>7</v>
      </c>
      <c r="M4304" s="295" t="s">
        <v>171</v>
      </c>
    </row>
    <row r="4305" spans="1:13" ht="15" customHeight="1" x14ac:dyDescent="0.25">
      <c r="A4305" s="295" t="s">
        <v>13053</v>
      </c>
      <c r="B4305" s="295" t="s">
        <v>13053</v>
      </c>
      <c r="C4305" s="295" t="s">
        <v>13054</v>
      </c>
      <c r="D4305" s="295" t="s">
        <v>13054</v>
      </c>
      <c r="E4305" s="295" t="s">
        <v>5993</v>
      </c>
      <c r="F4305" s="295" t="s">
        <v>13055</v>
      </c>
      <c r="G4305" s="295" t="s">
        <v>168</v>
      </c>
      <c r="H4305" s="295" t="s">
        <v>1589</v>
      </c>
      <c r="I4305" s="295" t="s">
        <v>1598</v>
      </c>
      <c r="J4305" s="295" t="s">
        <v>214</v>
      </c>
      <c r="K4305" s="295" t="s">
        <v>1230</v>
      </c>
      <c r="L4305" s="286">
        <v>10</v>
      </c>
      <c r="M4305" s="295" t="s">
        <v>171</v>
      </c>
    </row>
    <row r="4306" spans="1:13" ht="15" customHeight="1" x14ac:dyDescent="0.25">
      <c r="A4306" s="295" t="s">
        <v>813</v>
      </c>
      <c r="B4306" s="295" t="s">
        <v>9406</v>
      </c>
      <c r="C4306" s="295" t="s">
        <v>13056</v>
      </c>
      <c r="D4306" s="295" t="s">
        <v>814</v>
      </c>
      <c r="E4306" s="295" t="s">
        <v>13057</v>
      </c>
      <c r="F4306" s="295" t="s">
        <v>9408</v>
      </c>
      <c r="G4306" s="295" t="s">
        <v>168</v>
      </c>
      <c r="H4306" s="295" t="s">
        <v>1632</v>
      </c>
      <c r="I4306" s="295" t="s">
        <v>1598</v>
      </c>
      <c r="J4306" s="295" t="s">
        <v>214</v>
      </c>
      <c r="K4306" s="295" t="s">
        <v>1230</v>
      </c>
      <c r="L4306" s="287">
        <v>10</v>
      </c>
      <c r="M4306" s="295" t="s">
        <v>171</v>
      </c>
    </row>
    <row r="4307" spans="1:13" ht="15" customHeight="1" x14ac:dyDescent="0.25">
      <c r="A4307" s="295" t="s">
        <v>13058</v>
      </c>
      <c r="B4307" s="295" t="s">
        <v>13058</v>
      </c>
      <c r="C4307" s="295" t="s">
        <v>13059</v>
      </c>
      <c r="D4307" s="295" t="s">
        <v>13059</v>
      </c>
      <c r="E4307" s="295" t="s">
        <v>13060</v>
      </c>
      <c r="F4307" s="295" t="s">
        <v>13061</v>
      </c>
      <c r="G4307" s="295" t="s">
        <v>168</v>
      </c>
      <c r="H4307" s="295" t="s">
        <v>1589</v>
      </c>
      <c r="I4307" s="295" t="s">
        <v>1598</v>
      </c>
      <c r="J4307" s="295" t="s">
        <v>214</v>
      </c>
      <c r="K4307" s="295" t="s">
        <v>1230</v>
      </c>
      <c r="L4307" s="286">
        <v>0</v>
      </c>
      <c r="M4307" s="295" t="s">
        <v>16372</v>
      </c>
    </row>
    <row r="4308" spans="1:13" ht="15" customHeight="1" x14ac:dyDescent="0.25">
      <c r="A4308" s="295" t="s">
        <v>13062</v>
      </c>
      <c r="B4308" s="295" t="s">
        <v>13062</v>
      </c>
      <c r="C4308" s="295" t="s">
        <v>13063</v>
      </c>
      <c r="D4308" s="295" t="s">
        <v>13063</v>
      </c>
      <c r="E4308" s="295" t="s">
        <v>1606</v>
      </c>
      <c r="F4308" s="295" t="s">
        <v>13064</v>
      </c>
      <c r="G4308" s="295" t="s">
        <v>168</v>
      </c>
      <c r="H4308" s="295" t="s">
        <v>1589</v>
      </c>
      <c r="I4308" s="295" t="s">
        <v>1598</v>
      </c>
      <c r="J4308" s="295" t="s">
        <v>214</v>
      </c>
      <c r="K4308" s="295" t="s">
        <v>1230</v>
      </c>
      <c r="L4308" s="286">
        <v>8</v>
      </c>
      <c r="M4308" s="295" t="s">
        <v>171</v>
      </c>
    </row>
    <row r="4309" spans="1:13" ht="15" customHeight="1" x14ac:dyDescent="0.25">
      <c r="A4309" s="295" t="s">
        <v>13065</v>
      </c>
      <c r="B4309" s="295" t="s">
        <v>13065</v>
      </c>
      <c r="C4309" s="295" t="s">
        <v>13066</v>
      </c>
      <c r="D4309" s="295" t="s">
        <v>13066</v>
      </c>
      <c r="E4309" s="295" t="s">
        <v>13067</v>
      </c>
      <c r="F4309" s="295" t="s">
        <v>13068</v>
      </c>
      <c r="G4309" s="295" t="s">
        <v>168</v>
      </c>
      <c r="H4309" s="295" t="s">
        <v>1589</v>
      </c>
      <c r="I4309" s="295" t="s">
        <v>1598</v>
      </c>
      <c r="J4309" s="295" t="s">
        <v>214</v>
      </c>
      <c r="K4309" s="295" t="s">
        <v>1230</v>
      </c>
      <c r="L4309" s="286">
        <v>5</v>
      </c>
      <c r="M4309" s="295" t="s">
        <v>171</v>
      </c>
    </row>
    <row r="4310" spans="1:13" ht="15" customHeight="1" x14ac:dyDescent="0.25">
      <c r="A4310" s="295" t="s">
        <v>13069</v>
      </c>
      <c r="B4310" s="295" t="s">
        <v>13069</v>
      </c>
      <c r="C4310" s="295" t="s">
        <v>13070</v>
      </c>
      <c r="D4310" s="295" t="s">
        <v>13070</v>
      </c>
      <c r="E4310" s="295" t="s">
        <v>13071</v>
      </c>
      <c r="F4310" s="295" t="s">
        <v>13072</v>
      </c>
      <c r="G4310" s="295" t="s">
        <v>168</v>
      </c>
      <c r="H4310" s="295" t="s">
        <v>1589</v>
      </c>
      <c r="I4310" s="295" t="s">
        <v>1598</v>
      </c>
      <c r="J4310" s="295" t="s">
        <v>214</v>
      </c>
      <c r="K4310" s="295" t="s">
        <v>1230</v>
      </c>
      <c r="L4310" s="286">
        <v>8</v>
      </c>
      <c r="M4310" s="295" t="s">
        <v>171</v>
      </c>
    </row>
    <row r="4311" spans="1:13" ht="15" customHeight="1" x14ac:dyDescent="0.25">
      <c r="A4311" s="295" t="s">
        <v>13073</v>
      </c>
      <c r="B4311" s="295" t="s">
        <v>13073</v>
      </c>
      <c r="C4311" s="295" t="s">
        <v>815</v>
      </c>
      <c r="D4311" s="295" t="s">
        <v>815</v>
      </c>
      <c r="E4311" s="295" t="s">
        <v>1606</v>
      </c>
      <c r="F4311" s="295" t="s">
        <v>812</v>
      </c>
      <c r="G4311" s="295" t="s">
        <v>1594</v>
      </c>
      <c r="H4311" s="295" t="s">
        <v>1589</v>
      </c>
      <c r="I4311" s="295" t="s">
        <v>1598</v>
      </c>
      <c r="J4311" s="295" t="s">
        <v>214</v>
      </c>
      <c r="L4311" s="286">
        <v>7</v>
      </c>
      <c r="M4311" s="295" t="s">
        <v>171</v>
      </c>
    </row>
    <row r="4312" spans="1:13" ht="15" customHeight="1" x14ac:dyDescent="0.25">
      <c r="A4312" s="295" t="s">
        <v>13074</v>
      </c>
      <c r="B4312" s="295" t="s">
        <v>13074</v>
      </c>
      <c r="C4312" s="295" t="s">
        <v>13075</v>
      </c>
      <c r="D4312" s="295" t="s">
        <v>13075</v>
      </c>
      <c r="E4312" s="295" t="s">
        <v>1610</v>
      </c>
      <c r="F4312" s="295" t="s">
        <v>13076</v>
      </c>
      <c r="G4312" s="295" t="s">
        <v>168</v>
      </c>
      <c r="H4312" s="295" t="s">
        <v>1589</v>
      </c>
      <c r="I4312" s="295" t="s">
        <v>1598</v>
      </c>
      <c r="J4312" s="295" t="s">
        <v>214</v>
      </c>
      <c r="K4312" s="295" t="s">
        <v>1230</v>
      </c>
      <c r="L4312" s="286">
        <v>6</v>
      </c>
      <c r="M4312" s="295" t="s">
        <v>171</v>
      </c>
    </row>
    <row r="4313" spans="1:13" ht="15" customHeight="1" x14ac:dyDescent="0.25">
      <c r="A4313" s="295" t="s">
        <v>13077</v>
      </c>
      <c r="B4313" s="295" t="s">
        <v>13077</v>
      </c>
      <c r="C4313" s="295" t="s">
        <v>13078</v>
      </c>
      <c r="D4313" s="295" t="s">
        <v>13078</v>
      </c>
      <c r="E4313" s="295" t="s">
        <v>5993</v>
      </c>
      <c r="F4313" s="295" t="s">
        <v>13079</v>
      </c>
      <c r="G4313" s="295" t="s">
        <v>168</v>
      </c>
      <c r="H4313" s="295" t="s">
        <v>1589</v>
      </c>
      <c r="I4313" s="295" t="s">
        <v>1598</v>
      </c>
      <c r="J4313" s="295" t="s">
        <v>226</v>
      </c>
      <c r="K4313" s="295" t="s">
        <v>1230</v>
      </c>
      <c r="L4313" s="286">
        <v>0</v>
      </c>
      <c r="M4313" s="295" t="s">
        <v>16372</v>
      </c>
    </row>
    <row r="4314" spans="1:13" ht="15" customHeight="1" x14ac:dyDescent="0.25">
      <c r="A4314" s="295" t="s">
        <v>13080</v>
      </c>
      <c r="B4314" s="295" t="s">
        <v>13080</v>
      </c>
      <c r="C4314" s="295" t="s">
        <v>13081</v>
      </c>
      <c r="D4314" s="295" t="s">
        <v>13081</v>
      </c>
      <c r="E4314" s="295" t="s">
        <v>9590</v>
      </c>
      <c r="F4314" s="295" t="s">
        <v>13082</v>
      </c>
      <c r="G4314" s="295" t="s">
        <v>1594</v>
      </c>
      <c r="H4314" s="295" t="s">
        <v>1589</v>
      </c>
      <c r="I4314" s="295" t="s">
        <v>1598</v>
      </c>
      <c r="J4314" s="295" t="s">
        <v>226</v>
      </c>
      <c r="L4314" s="286">
        <v>0</v>
      </c>
      <c r="M4314" s="295" t="s">
        <v>16372</v>
      </c>
    </row>
    <row r="4315" spans="1:13" ht="15" customHeight="1" x14ac:dyDescent="0.25">
      <c r="A4315" s="295" t="s">
        <v>13083</v>
      </c>
      <c r="B4315" s="295" t="s">
        <v>13083</v>
      </c>
      <c r="C4315" s="295" t="s">
        <v>13084</v>
      </c>
      <c r="D4315" s="295" t="s">
        <v>13084</v>
      </c>
      <c r="E4315" s="295" t="s">
        <v>1867</v>
      </c>
      <c r="F4315" s="295" t="s">
        <v>13085</v>
      </c>
      <c r="G4315" s="295" t="s">
        <v>168</v>
      </c>
      <c r="H4315" s="295" t="s">
        <v>1589</v>
      </c>
      <c r="I4315" s="295" t="s">
        <v>1598</v>
      </c>
      <c r="J4315" s="295" t="s">
        <v>1123</v>
      </c>
      <c r="K4315" s="295" t="s">
        <v>1230</v>
      </c>
      <c r="L4315" s="286">
        <v>0</v>
      </c>
      <c r="M4315" s="295" t="s">
        <v>16372</v>
      </c>
    </row>
    <row r="4316" spans="1:13" ht="15" customHeight="1" x14ac:dyDescent="0.25">
      <c r="A4316" s="295" t="s">
        <v>13086</v>
      </c>
      <c r="B4316" s="295" t="s">
        <v>13086</v>
      </c>
      <c r="C4316" s="295" t="s">
        <v>13087</v>
      </c>
      <c r="D4316" s="295" t="s">
        <v>13087</v>
      </c>
      <c r="E4316" s="295" t="s">
        <v>1606</v>
      </c>
      <c r="F4316" s="295" t="s">
        <v>13088</v>
      </c>
      <c r="G4316" s="295" t="s">
        <v>168</v>
      </c>
      <c r="H4316" s="295" t="s">
        <v>1589</v>
      </c>
      <c r="I4316" s="295" t="s">
        <v>1598</v>
      </c>
      <c r="J4316" s="295" t="s">
        <v>1123</v>
      </c>
      <c r="K4316" s="295" t="s">
        <v>1230</v>
      </c>
      <c r="L4316" s="286">
        <v>2</v>
      </c>
      <c r="M4316" s="295" t="s">
        <v>171</v>
      </c>
    </row>
    <row r="4317" spans="1:13" ht="15" customHeight="1" x14ac:dyDescent="0.25">
      <c r="A4317" s="295" t="s">
        <v>13089</v>
      </c>
      <c r="B4317" s="295" t="s">
        <v>13089</v>
      </c>
      <c r="C4317" s="295" t="s">
        <v>13090</v>
      </c>
      <c r="D4317" s="295" t="s">
        <v>13090</v>
      </c>
      <c r="E4317" s="295" t="s">
        <v>1606</v>
      </c>
      <c r="F4317" s="295" t="s">
        <v>13091</v>
      </c>
      <c r="G4317" s="295" t="s">
        <v>168</v>
      </c>
      <c r="H4317" s="295" t="s">
        <v>1589</v>
      </c>
      <c r="I4317" s="295" t="s">
        <v>1598</v>
      </c>
      <c r="J4317" s="295" t="s">
        <v>1123</v>
      </c>
      <c r="K4317" s="295" t="s">
        <v>1230</v>
      </c>
      <c r="L4317" s="286">
        <v>2</v>
      </c>
      <c r="M4317" s="295" t="s">
        <v>171</v>
      </c>
    </row>
    <row r="4318" spans="1:13" ht="15" customHeight="1" x14ac:dyDescent="0.25">
      <c r="A4318" s="295" t="s">
        <v>13092</v>
      </c>
      <c r="B4318" s="295" t="s">
        <v>13093</v>
      </c>
      <c r="C4318" s="295" t="s">
        <v>13094</v>
      </c>
      <c r="D4318" s="295" t="s">
        <v>13095</v>
      </c>
      <c r="E4318" s="295" t="s">
        <v>13096</v>
      </c>
      <c r="F4318" s="295" t="s">
        <v>13097</v>
      </c>
      <c r="G4318" s="295" t="s">
        <v>168</v>
      </c>
      <c r="H4318" s="295" t="s">
        <v>1632</v>
      </c>
      <c r="I4318" s="295" t="s">
        <v>1598</v>
      </c>
      <c r="J4318" s="295" t="s">
        <v>1123</v>
      </c>
      <c r="K4318" s="295" t="s">
        <v>1230</v>
      </c>
      <c r="L4318" s="287">
        <v>2</v>
      </c>
      <c r="M4318" s="295" t="s">
        <v>171</v>
      </c>
    </row>
    <row r="4319" spans="1:13" ht="15" customHeight="1" x14ac:dyDescent="0.25">
      <c r="A4319" s="295" t="s">
        <v>13098</v>
      </c>
      <c r="B4319" s="295" t="s">
        <v>13098</v>
      </c>
      <c r="C4319" s="295" t="s">
        <v>1122</v>
      </c>
      <c r="D4319" s="295" t="s">
        <v>1122</v>
      </c>
      <c r="E4319" s="295" t="s">
        <v>1606</v>
      </c>
      <c r="F4319" s="295" t="s">
        <v>13099</v>
      </c>
      <c r="G4319" s="295" t="s">
        <v>1594</v>
      </c>
      <c r="H4319" s="295" t="s">
        <v>1589</v>
      </c>
      <c r="I4319" s="295" t="s">
        <v>1598</v>
      </c>
      <c r="J4319" s="295" t="s">
        <v>1123</v>
      </c>
      <c r="L4319" s="286">
        <v>2</v>
      </c>
      <c r="M4319" s="295" t="s">
        <v>171</v>
      </c>
    </row>
    <row r="4320" spans="1:13" ht="15" customHeight="1" x14ac:dyDescent="0.25">
      <c r="A4320" s="295" t="s">
        <v>13093</v>
      </c>
      <c r="B4320" s="295" t="s">
        <v>13093</v>
      </c>
      <c r="C4320" s="295" t="s">
        <v>13095</v>
      </c>
      <c r="D4320" s="295" t="s">
        <v>13095</v>
      </c>
      <c r="E4320" s="295" t="s">
        <v>1606</v>
      </c>
      <c r="F4320" s="295" t="s">
        <v>13097</v>
      </c>
      <c r="G4320" s="295" t="s">
        <v>168</v>
      </c>
      <c r="H4320" s="295" t="s">
        <v>1589</v>
      </c>
      <c r="I4320" s="295" t="s">
        <v>1598</v>
      </c>
      <c r="J4320" s="295" t="s">
        <v>1123</v>
      </c>
      <c r="K4320" s="295" t="s">
        <v>1230</v>
      </c>
      <c r="L4320" s="286">
        <v>2</v>
      </c>
      <c r="M4320" s="295" t="s">
        <v>171</v>
      </c>
    </row>
    <row r="4321" spans="1:13" ht="15" customHeight="1" x14ac:dyDescent="0.25">
      <c r="A4321" s="295" t="s">
        <v>1124</v>
      </c>
      <c r="B4321" s="295" t="s">
        <v>1124</v>
      </c>
      <c r="C4321" s="295" t="s">
        <v>1125</v>
      </c>
      <c r="D4321" s="295" t="s">
        <v>1125</v>
      </c>
      <c r="E4321" s="295" t="s">
        <v>9165</v>
      </c>
      <c r="F4321" s="295" t="s">
        <v>13100</v>
      </c>
      <c r="G4321" s="295" t="s">
        <v>168</v>
      </c>
      <c r="H4321" s="295" t="s">
        <v>1589</v>
      </c>
      <c r="I4321" s="295" t="s">
        <v>1714</v>
      </c>
      <c r="J4321" s="295" t="s">
        <v>231</v>
      </c>
      <c r="K4321" s="295" t="s">
        <v>1892</v>
      </c>
      <c r="L4321" s="286">
        <v>6</v>
      </c>
      <c r="M4321" s="295" t="s">
        <v>171</v>
      </c>
    </row>
    <row r="4322" spans="1:13" ht="15" customHeight="1" x14ac:dyDescent="0.25">
      <c r="A4322" s="295" t="s">
        <v>13101</v>
      </c>
      <c r="B4322" s="295" t="s">
        <v>13101</v>
      </c>
      <c r="C4322" s="295" t="s">
        <v>13102</v>
      </c>
      <c r="D4322" s="295" t="s">
        <v>13102</v>
      </c>
      <c r="E4322" s="295" t="s">
        <v>2455</v>
      </c>
      <c r="F4322" s="295" t="s">
        <v>13103</v>
      </c>
      <c r="G4322" s="295" t="s">
        <v>168</v>
      </c>
      <c r="H4322" s="295" t="s">
        <v>1589</v>
      </c>
      <c r="I4322" s="295" t="s">
        <v>1714</v>
      </c>
      <c r="J4322" s="295" t="s">
        <v>231</v>
      </c>
      <c r="K4322" s="295" t="s">
        <v>1892</v>
      </c>
      <c r="L4322" s="286">
        <v>10</v>
      </c>
      <c r="M4322" s="295" t="s">
        <v>171</v>
      </c>
    </row>
    <row r="4323" spans="1:13" ht="15" customHeight="1" x14ac:dyDescent="0.25">
      <c r="A4323" s="295" t="s">
        <v>13104</v>
      </c>
      <c r="B4323" s="295" t="s">
        <v>13104</v>
      </c>
      <c r="C4323" s="295" t="s">
        <v>13105</v>
      </c>
      <c r="D4323" s="295" t="s">
        <v>13105</v>
      </c>
      <c r="E4323" s="295" t="s">
        <v>7686</v>
      </c>
      <c r="F4323" s="295" t="s">
        <v>13106</v>
      </c>
      <c r="G4323" s="295" t="s">
        <v>168</v>
      </c>
      <c r="H4323" s="295" t="s">
        <v>1589</v>
      </c>
      <c r="I4323" s="295" t="s">
        <v>1714</v>
      </c>
      <c r="J4323" s="295" t="s">
        <v>231</v>
      </c>
      <c r="K4323" s="295" t="s">
        <v>1892</v>
      </c>
      <c r="L4323" s="286">
        <v>5</v>
      </c>
      <c r="M4323" s="295" t="s">
        <v>171</v>
      </c>
    </row>
    <row r="4324" spans="1:13" ht="15" customHeight="1" x14ac:dyDescent="0.25">
      <c r="A4324" s="295" t="s">
        <v>13107</v>
      </c>
      <c r="B4324" s="295" t="s">
        <v>13107</v>
      </c>
      <c r="C4324" s="295" t="s">
        <v>13108</v>
      </c>
      <c r="D4324" s="295" t="s">
        <v>13108</v>
      </c>
      <c r="E4324" s="295" t="s">
        <v>1610</v>
      </c>
      <c r="F4324" s="295" t="s">
        <v>13109</v>
      </c>
      <c r="G4324" s="295" t="s">
        <v>1676</v>
      </c>
      <c r="H4324" s="295" t="s">
        <v>1589</v>
      </c>
      <c r="I4324" s="295" t="s">
        <v>1714</v>
      </c>
      <c r="J4324" s="295" t="s">
        <v>231</v>
      </c>
      <c r="K4324" s="295" t="s">
        <v>1892</v>
      </c>
      <c r="L4324" s="286">
        <v>8</v>
      </c>
      <c r="M4324" s="295" t="s">
        <v>171</v>
      </c>
    </row>
    <row r="4325" spans="1:13" ht="15" customHeight="1" x14ac:dyDescent="0.25">
      <c r="A4325" s="295" t="s">
        <v>13110</v>
      </c>
      <c r="B4325" s="295" t="s">
        <v>13110</v>
      </c>
      <c r="C4325" s="295" t="s">
        <v>13111</v>
      </c>
      <c r="D4325" s="295" t="s">
        <v>13111</v>
      </c>
      <c r="E4325" s="295" t="s">
        <v>2164</v>
      </c>
      <c r="F4325" s="295" t="s">
        <v>13109</v>
      </c>
      <c r="G4325" s="295" t="s">
        <v>1678</v>
      </c>
      <c r="H4325" s="295" t="s">
        <v>1589</v>
      </c>
      <c r="I4325" s="295" t="s">
        <v>1714</v>
      </c>
      <c r="J4325" s="283" t="s">
        <v>231</v>
      </c>
      <c r="K4325" s="283" t="s">
        <v>1892</v>
      </c>
      <c r="L4325" s="287">
        <v>8</v>
      </c>
      <c r="M4325" s="295" t="s">
        <v>171</v>
      </c>
    </row>
    <row r="4326" spans="1:13" ht="15" customHeight="1" x14ac:dyDescent="0.25">
      <c r="A4326" s="295" t="s">
        <v>13112</v>
      </c>
      <c r="B4326" s="295" t="s">
        <v>13112</v>
      </c>
      <c r="C4326" s="295" t="s">
        <v>13113</v>
      </c>
      <c r="D4326" s="295" t="s">
        <v>13113</v>
      </c>
      <c r="E4326" s="295" t="s">
        <v>13114</v>
      </c>
      <c r="F4326" s="295" t="s">
        <v>13115</v>
      </c>
      <c r="G4326" s="295" t="s">
        <v>168</v>
      </c>
      <c r="H4326" s="295" t="s">
        <v>1589</v>
      </c>
      <c r="I4326" s="295" t="s">
        <v>1714</v>
      </c>
      <c r="J4326" s="295" t="s">
        <v>231</v>
      </c>
      <c r="K4326" s="295" t="s">
        <v>1892</v>
      </c>
      <c r="L4326" s="286">
        <v>6</v>
      </c>
      <c r="M4326" s="295" t="s">
        <v>171</v>
      </c>
    </row>
    <row r="4327" spans="1:13" ht="15" customHeight="1" x14ac:dyDescent="0.25">
      <c r="A4327" s="295" t="s">
        <v>13116</v>
      </c>
      <c r="B4327" s="295" t="s">
        <v>13116</v>
      </c>
      <c r="C4327" s="295" t="s">
        <v>13117</v>
      </c>
      <c r="D4327" s="295" t="s">
        <v>13117</v>
      </c>
      <c r="E4327" s="295" t="s">
        <v>1610</v>
      </c>
      <c r="F4327" s="295" t="s">
        <v>13118</v>
      </c>
      <c r="G4327" s="295" t="s">
        <v>168</v>
      </c>
      <c r="H4327" s="295" t="s">
        <v>1589</v>
      </c>
      <c r="I4327" s="295" t="s">
        <v>1714</v>
      </c>
      <c r="J4327" s="295" t="s">
        <v>231</v>
      </c>
      <c r="K4327" s="295" t="s">
        <v>1892</v>
      </c>
      <c r="L4327" s="286">
        <v>10</v>
      </c>
      <c r="M4327" s="295" t="s">
        <v>171</v>
      </c>
    </row>
    <row r="4328" spans="1:13" ht="15" customHeight="1" x14ac:dyDescent="0.25">
      <c r="A4328" s="295" t="s">
        <v>13119</v>
      </c>
      <c r="B4328" s="295" t="s">
        <v>13119</v>
      </c>
      <c r="C4328" s="295" t="s">
        <v>13120</v>
      </c>
      <c r="D4328" s="295" t="s">
        <v>13120</v>
      </c>
      <c r="E4328" s="295" t="s">
        <v>13121</v>
      </c>
      <c r="F4328" s="295" t="s">
        <v>13122</v>
      </c>
      <c r="G4328" s="295" t="s">
        <v>168</v>
      </c>
      <c r="H4328" s="295" t="s">
        <v>1589</v>
      </c>
      <c r="I4328" s="295" t="s">
        <v>1714</v>
      </c>
      <c r="J4328" s="295" t="s">
        <v>231</v>
      </c>
      <c r="K4328" s="295" t="s">
        <v>1892</v>
      </c>
      <c r="L4328" s="286">
        <v>8</v>
      </c>
      <c r="M4328" s="295" t="s">
        <v>171</v>
      </c>
    </row>
    <row r="4329" spans="1:13" ht="15" customHeight="1" x14ac:dyDescent="0.25">
      <c r="A4329" s="295" t="s">
        <v>13123</v>
      </c>
      <c r="B4329" s="295" t="s">
        <v>13123</v>
      </c>
      <c r="C4329" s="295" t="s">
        <v>1120</v>
      </c>
      <c r="D4329" s="295" t="s">
        <v>1120</v>
      </c>
      <c r="E4329" s="295" t="s">
        <v>13124</v>
      </c>
      <c r="F4329" s="295" t="s">
        <v>13125</v>
      </c>
      <c r="G4329" s="295" t="s">
        <v>1676</v>
      </c>
      <c r="H4329" s="295" t="s">
        <v>1589</v>
      </c>
      <c r="I4329" s="295" t="s">
        <v>1714</v>
      </c>
      <c r="J4329" s="295" t="s">
        <v>231</v>
      </c>
      <c r="K4329" s="295" t="s">
        <v>1892</v>
      </c>
      <c r="L4329" s="286">
        <v>6</v>
      </c>
      <c r="M4329" s="295" t="s">
        <v>171</v>
      </c>
    </row>
    <row r="4330" spans="1:13" ht="15" customHeight="1" x14ac:dyDescent="0.25">
      <c r="A4330" s="295" t="s">
        <v>13126</v>
      </c>
      <c r="B4330" s="295" t="s">
        <v>13126</v>
      </c>
      <c r="C4330" s="295" t="s">
        <v>13127</v>
      </c>
      <c r="D4330" s="295" t="s">
        <v>13127</v>
      </c>
      <c r="E4330" s="295" t="s">
        <v>13124</v>
      </c>
      <c r="F4330" s="295" t="s">
        <v>13125</v>
      </c>
      <c r="G4330" s="295" t="s">
        <v>1678</v>
      </c>
      <c r="H4330" s="295" t="s">
        <v>1589</v>
      </c>
      <c r="I4330" s="295" t="s">
        <v>1714</v>
      </c>
      <c r="J4330" s="295" t="s">
        <v>231</v>
      </c>
      <c r="K4330" s="295" t="s">
        <v>1892</v>
      </c>
      <c r="L4330" s="286">
        <v>6</v>
      </c>
      <c r="M4330" s="295" t="s">
        <v>171</v>
      </c>
    </row>
    <row r="4331" spans="1:13" ht="15" customHeight="1" x14ac:dyDescent="0.25">
      <c r="A4331" s="295" t="s">
        <v>13128</v>
      </c>
      <c r="B4331" s="295" t="s">
        <v>13129</v>
      </c>
      <c r="C4331" s="295" t="s">
        <v>13130</v>
      </c>
      <c r="D4331" s="295" t="s">
        <v>13131</v>
      </c>
      <c r="E4331" s="295" t="s">
        <v>13132</v>
      </c>
      <c r="F4331" s="295" t="s">
        <v>13125</v>
      </c>
      <c r="G4331" s="295" t="s">
        <v>1678</v>
      </c>
      <c r="H4331" s="295" t="s">
        <v>1632</v>
      </c>
      <c r="I4331" s="295" t="s">
        <v>1714</v>
      </c>
      <c r="J4331" s="295" t="s">
        <v>231</v>
      </c>
      <c r="K4331" s="295" t="s">
        <v>1892</v>
      </c>
      <c r="L4331" s="286">
        <v>6</v>
      </c>
      <c r="M4331" s="295" t="s">
        <v>171</v>
      </c>
    </row>
    <row r="4332" spans="1:13" ht="15" customHeight="1" x14ac:dyDescent="0.25">
      <c r="A4332" s="295" t="s">
        <v>13133</v>
      </c>
      <c r="B4332" s="295" t="s">
        <v>13133</v>
      </c>
      <c r="C4332" s="295" t="s">
        <v>13134</v>
      </c>
      <c r="D4332" s="295" t="s">
        <v>13134</v>
      </c>
      <c r="E4332" s="295" t="s">
        <v>9165</v>
      </c>
      <c r="F4332" s="295" t="s">
        <v>13135</v>
      </c>
      <c r="G4332" s="295" t="s">
        <v>168</v>
      </c>
      <c r="H4332" s="295" t="s">
        <v>1589</v>
      </c>
      <c r="I4332" s="295" t="s">
        <v>1714</v>
      </c>
      <c r="J4332" s="295" t="s">
        <v>231</v>
      </c>
      <c r="K4332" s="295" t="s">
        <v>1892</v>
      </c>
      <c r="L4332" s="287">
        <v>5</v>
      </c>
      <c r="M4332" s="295" t="s">
        <v>171</v>
      </c>
    </row>
    <row r="4333" spans="1:13" ht="15" customHeight="1" x14ac:dyDescent="0.25">
      <c r="A4333" s="295" t="s">
        <v>13136</v>
      </c>
      <c r="B4333" s="295" t="s">
        <v>13136</v>
      </c>
      <c r="C4333" s="295" t="s">
        <v>13137</v>
      </c>
      <c r="D4333" s="295" t="s">
        <v>13137</v>
      </c>
      <c r="E4333" s="295" t="s">
        <v>1610</v>
      </c>
      <c r="F4333" s="295" t="s">
        <v>13138</v>
      </c>
      <c r="G4333" s="295" t="s">
        <v>168</v>
      </c>
      <c r="H4333" s="295" t="s">
        <v>1589</v>
      </c>
      <c r="I4333" s="295" t="s">
        <v>1714</v>
      </c>
      <c r="J4333" s="295" t="s">
        <v>231</v>
      </c>
      <c r="K4333" s="295" t="s">
        <v>1892</v>
      </c>
      <c r="L4333" s="286">
        <v>8</v>
      </c>
      <c r="M4333" s="295" t="s">
        <v>171</v>
      </c>
    </row>
    <row r="4334" spans="1:13" ht="15" customHeight="1" x14ac:dyDescent="0.25">
      <c r="A4334" s="295" t="s">
        <v>13139</v>
      </c>
      <c r="B4334" s="295" t="s">
        <v>13139</v>
      </c>
      <c r="C4334" s="295" t="s">
        <v>13140</v>
      </c>
      <c r="D4334" s="295" t="s">
        <v>13140</v>
      </c>
      <c r="E4334" s="295" t="s">
        <v>2215</v>
      </c>
      <c r="F4334" s="295" t="s">
        <v>13141</v>
      </c>
      <c r="G4334" s="295" t="s">
        <v>168</v>
      </c>
      <c r="H4334" s="295" t="s">
        <v>1589</v>
      </c>
      <c r="I4334" s="295" t="s">
        <v>1714</v>
      </c>
      <c r="J4334" s="295" t="s">
        <v>231</v>
      </c>
      <c r="K4334" s="295" t="s">
        <v>1892</v>
      </c>
      <c r="L4334" s="286">
        <v>8</v>
      </c>
      <c r="M4334" s="295" t="s">
        <v>171</v>
      </c>
    </row>
    <row r="4335" spans="1:13" ht="15" customHeight="1" x14ac:dyDescent="0.25">
      <c r="A4335" s="295" t="s">
        <v>13142</v>
      </c>
      <c r="B4335" s="295" t="s">
        <v>13142</v>
      </c>
      <c r="C4335" s="295" t="s">
        <v>13143</v>
      </c>
      <c r="D4335" s="295" t="s">
        <v>13143</v>
      </c>
      <c r="E4335" s="295" t="s">
        <v>7686</v>
      </c>
      <c r="F4335" s="295" t="s">
        <v>13144</v>
      </c>
      <c r="G4335" s="295" t="s">
        <v>168</v>
      </c>
      <c r="H4335" s="295" t="s">
        <v>1589</v>
      </c>
      <c r="I4335" s="295" t="s">
        <v>1714</v>
      </c>
      <c r="J4335" s="295" t="s">
        <v>231</v>
      </c>
      <c r="K4335" s="295" t="s">
        <v>1892</v>
      </c>
      <c r="L4335" s="286">
        <v>6</v>
      </c>
      <c r="M4335" s="295" t="s">
        <v>171</v>
      </c>
    </row>
    <row r="4336" spans="1:13" ht="15" customHeight="1" x14ac:dyDescent="0.25">
      <c r="A4336" s="295" t="s">
        <v>13145</v>
      </c>
      <c r="B4336" s="295" t="s">
        <v>13145</v>
      </c>
      <c r="C4336" s="295" t="s">
        <v>13146</v>
      </c>
      <c r="D4336" s="295" t="s">
        <v>13146</v>
      </c>
      <c r="E4336" s="295" t="s">
        <v>13147</v>
      </c>
      <c r="F4336" s="295" t="s">
        <v>13148</v>
      </c>
      <c r="G4336" s="295" t="s">
        <v>168</v>
      </c>
      <c r="H4336" s="295" t="s">
        <v>1589</v>
      </c>
      <c r="I4336" s="295" t="s">
        <v>1714</v>
      </c>
      <c r="J4336" s="295" t="s">
        <v>231</v>
      </c>
      <c r="K4336" s="295" t="s">
        <v>1892</v>
      </c>
      <c r="L4336" s="286">
        <v>8</v>
      </c>
      <c r="M4336" s="295" t="s">
        <v>171</v>
      </c>
    </row>
    <row r="4337" spans="1:13" ht="15" customHeight="1" x14ac:dyDescent="0.25">
      <c r="A4337" s="295" t="s">
        <v>13149</v>
      </c>
      <c r="B4337" s="295" t="s">
        <v>13149</v>
      </c>
      <c r="C4337" s="295" t="s">
        <v>13150</v>
      </c>
      <c r="D4337" s="295" t="s">
        <v>13150</v>
      </c>
      <c r="E4337" s="295" t="s">
        <v>4302</v>
      </c>
      <c r="F4337" s="295" t="s">
        <v>13151</v>
      </c>
      <c r="G4337" s="295" t="s">
        <v>168</v>
      </c>
      <c r="H4337" s="295" t="s">
        <v>1589</v>
      </c>
      <c r="I4337" s="295" t="s">
        <v>1714</v>
      </c>
      <c r="J4337" s="295" t="s">
        <v>231</v>
      </c>
      <c r="K4337" s="295" t="s">
        <v>1892</v>
      </c>
      <c r="L4337" s="286">
        <v>5</v>
      </c>
      <c r="M4337" s="295" t="s">
        <v>171</v>
      </c>
    </row>
    <row r="4338" spans="1:13" ht="15" customHeight="1" x14ac:dyDescent="0.25">
      <c r="A4338" s="295" t="s">
        <v>13152</v>
      </c>
      <c r="B4338" s="295" t="s">
        <v>13152</v>
      </c>
      <c r="C4338" s="295" t="s">
        <v>13153</v>
      </c>
      <c r="D4338" s="295" t="s">
        <v>13153</v>
      </c>
      <c r="E4338" s="295" t="s">
        <v>13154</v>
      </c>
      <c r="F4338" s="295" t="s">
        <v>13155</v>
      </c>
      <c r="G4338" s="295" t="s">
        <v>168</v>
      </c>
      <c r="H4338" s="295" t="s">
        <v>1589</v>
      </c>
      <c r="I4338" s="295" t="s">
        <v>1714</v>
      </c>
      <c r="J4338" s="295" t="s">
        <v>231</v>
      </c>
      <c r="K4338" s="295" t="s">
        <v>1892</v>
      </c>
      <c r="L4338" s="286">
        <v>10</v>
      </c>
      <c r="M4338" s="295" t="s">
        <v>171</v>
      </c>
    </row>
    <row r="4339" spans="1:13" ht="15" customHeight="1" x14ac:dyDescent="0.25">
      <c r="A4339" s="295" t="s">
        <v>13156</v>
      </c>
      <c r="B4339" s="295" t="s">
        <v>13156</v>
      </c>
      <c r="C4339" s="295" t="s">
        <v>13157</v>
      </c>
      <c r="D4339" s="295" t="s">
        <v>13157</v>
      </c>
      <c r="E4339" s="295" t="s">
        <v>13158</v>
      </c>
      <c r="F4339" s="295" t="s">
        <v>13159</v>
      </c>
      <c r="G4339" s="295" t="s">
        <v>168</v>
      </c>
      <c r="H4339" s="295" t="s">
        <v>1589</v>
      </c>
      <c r="I4339" s="295" t="s">
        <v>1714</v>
      </c>
      <c r="J4339" s="295" t="s">
        <v>231</v>
      </c>
      <c r="K4339" s="295" t="s">
        <v>1892</v>
      </c>
      <c r="L4339" s="286">
        <v>7</v>
      </c>
      <c r="M4339" s="295" t="s">
        <v>171</v>
      </c>
    </row>
    <row r="4340" spans="1:13" ht="15" customHeight="1" x14ac:dyDescent="0.25">
      <c r="A4340" s="295" t="s">
        <v>13160</v>
      </c>
      <c r="B4340" s="295" t="s">
        <v>13160</v>
      </c>
      <c r="C4340" s="295" t="s">
        <v>13161</v>
      </c>
      <c r="D4340" s="295" t="s">
        <v>13161</v>
      </c>
      <c r="E4340" s="295" t="s">
        <v>13162</v>
      </c>
      <c r="F4340" s="295" t="s">
        <v>13163</v>
      </c>
      <c r="G4340" s="295" t="s">
        <v>168</v>
      </c>
      <c r="H4340" s="295" t="s">
        <v>1589</v>
      </c>
      <c r="I4340" s="295" t="s">
        <v>1714</v>
      </c>
      <c r="J4340" s="295" t="s">
        <v>231</v>
      </c>
      <c r="K4340" s="295" t="s">
        <v>1892</v>
      </c>
      <c r="L4340" s="286">
        <v>8</v>
      </c>
      <c r="M4340" s="295" t="s">
        <v>171</v>
      </c>
    </row>
    <row r="4341" spans="1:13" ht="15" customHeight="1" x14ac:dyDescent="0.25">
      <c r="A4341" s="295" t="s">
        <v>13164</v>
      </c>
      <c r="B4341" s="295" t="s">
        <v>13164</v>
      </c>
      <c r="C4341" s="295" t="s">
        <v>13165</v>
      </c>
      <c r="D4341" s="295" t="s">
        <v>13165</v>
      </c>
      <c r="E4341" s="295" t="s">
        <v>13166</v>
      </c>
      <c r="F4341" s="295" t="s">
        <v>13167</v>
      </c>
      <c r="G4341" s="295" t="s">
        <v>168</v>
      </c>
      <c r="H4341" s="295" t="s">
        <v>1589</v>
      </c>
      <c r="I4341" s="295" t="s">
        <v>1714</v>
      </c>
      <c r="J4341" s="295" t="s">
        <v>231</v>
      </c>
      <c r="K4341" s="295" t="s">
        <v>1892</v>
      </c>
      <c r="L4341" s="286">
        <v>8</v>
      </c>
      <c r="M4341" s="295" t="s">
        <v>171</v>
      </c>
    </row>
    <row r="4342" spans="1:13" ht="15" customHeight="1" x14ac:dyDescent="0.25">
      <c r="A4342" s="295" t="s">
        <v>13168</v>
      </c>
      <c r="B4342" s="295" t="s">
        <v>13168</v>
      </c>
      <c r="C4342" s="295" t="s">
        <v>13169</v>
      </c>
      <c r="D4342" s="295" t="s">
        <v>13169</v>
      </c>
      <c r="E4342" s="295" t="s">
        <v>1610</v>
      </c>
      <c r="F4342" s="295" t="s">
        <v>13170</v>
      </c>
      <c r="G4342" s="295" t="s">
        <v>168</v>
      </c>
      <c r="H4342" s="295" t="s">
        <v>1589</v>
      </c>
      <c r="I4342" s="295" t="s">
        <v>1714</v>
      </c>
      <c r="J4342" s="295" t="s">
        <v>231</v>
      </c>
      <c r="K4342" s="295" t="s">
        <v>1892</v>
      </c>
      <c r="L4342" s="286">
        <v>8</v>
      </c>
      <c r="M4342" s="295" t="s">
        <v>171</v>
      </c>
    </row>
    <row r="4343" spans="1:13" ht="15" customHeight="1" x14ac:dyDescent="0.25">
      <c r="A4343" s="295" t="s">
        <v>13171</v>
      </c>
      <c r="B4343" s="295" t="s">
        <v>13171</v>
      </c>
      <c r="C4343" s="295" t="s">
        <v>13172</v>
      </c>
      <c r="D4343" s="295" t="s">
        <v>13172</v>
      </c>
      <c r="E4343" s="295" t="s">
        <v>4426</v>
      </c>
      <c r="F4343" s="295" t="s">
        <v>13173</v>
      </c>
      <c r="G4343" s="295" t="s">
        <v>168</v>
      </c>
      <c r="H4343" s="295" t="s">
        <v>1589</v>
      </c>
      <c r="I4343" s="295" t="s">
        <v>1714</v>
      </c>
      <c r="J4343" s="295" t="s">
        <v>231</v>
      </c>
      <c r="K4343" s="295" t="s">
        <v>1892</v>
      </c>
      <c r="L4343" s="286">
        <v>6</v>
      </c>
      <c r="M4343" s="295" t="s">
        <v>171</v>
      </c>
    </row>
    <row r="4344" spans="1:13" ht="15" customHeight="1" x14ac:dyDescent="0.25">
      <c r="A4344" s="295" t="s">
        <v>13174</v>
      </c>
      <c r="B4344" s="295" t="s">
        <v>13174</v>
      </c>
      <c r="C4344" s="295" t="s">
        <v>13175</v>
      </c>
      <c r="D4344" s="295" t="s">
        <v>13175</v>
      </c>
      <c r="E4344" s="295" t="s">
        <v>13176</v>
      </c>
      <c r="F4344" s="295" t="s">
        <v>13177</v>
      </c>
      <c r="G4344" s="295" t="s">
        <v>168</v>
      </c>
      <c r="H4344" s="295" t="s">
        <v>1589</v>
      </c>
      <c r="I4344" s="295" t="s">
        <v>1714</v>
      </c>
      <c r="J4344" s="295" t="s">
        <v>231</v>
      </c>
      <c r="K4344" s="295" t="s">
        <v>1892</v>
      </c>
      <c r="L4344" s="286">
        <v>8</v>
      </c>
      <c r="M4344" s="295" t="s">
        <v>171</v>
      </c>
    </row>
    <row r="4345" spans="1:13" ht="15" customHeight="1" x14ac:dyDescent="0.25">
      <c r="A4345" s="295" t="s">
        <v>13129</v>
      </c>
      <c r="B4345" s="295" t="s">
        <v>13129</v>
      </c>
      <c r="C4345" s="295" t="s">
        <v>13131</v>
      </c>
      <c r="D4345" s="295" t="s">
        <v>13131</v>
      </c>
      <c r="E4345" s="295" t="s">
        <v>13178</v>
      </c>
      <c r="F4345" s="295" t="s">
        <v>13125</v>
      </c>
      <c r="G4345" s="295" t="s">
        <v>168</v>
      </c>
      <c r="H4345" s="295" t="s">
        <v>1589</v>
      </c>
      <c r="I4345" s="295" t="s">
        <v>1714</v>
      </c>
      <c r="J4345" s="295" t="s">
        <v>231</v>
      </c>
      <c r="K4345" s="295" t="s">
        <v>1892</v>
      </c>
      <c r="L4345" s="286">
        <v>6</v>
      </c>
      <c r="M4345" s="295" t="s">
        <v>171</v>
      </c>
    </row>
    <row r="4346" spans="1:13" ht="15" customHeight="1" x14ac:dyDescent="0.25">
      <c r="A4346" s="295" t="s">
        <v>13179</v>
      </c>
      <c r="B4346" s="295" t="s">
        <v>13179</v>
      </c>
      <c r="C4346" s="295" t="s">
        <v>13180</v>
      </c>
      <c r="D4346" s="295" t="s">
        <v>13180</v>
      </c>
      <c r="E4346" s="295" t="s">
        <v>13181</v>
      </c>
      <c r="F4346" s="295" t="s">
        <v>13182</v>
      </c>
      <c r="G4346" s="295" t="s">
        <v>168</v>
      </c>
      <c r="H4346" s="295" t="s">
        <v>1589</v>
      </c>
      <c r="I4346" s="295" t="s">
        <v>1714</v>
      </c>
      <c r="J4346" s="295" t="s">
        <v>231</v>
      </c>
      <c r="K4346" s="295" t="s">
        <v>1892</v>
      </c>
      <c r="L4346" s="286">
        <v>8</v>
      </c>
      <c r="M4346" s="295" t="s">
        <v>171</v>
      </c>
    </row>
    <row r="4347" spans="1:13" ht="15" customHeight="1" x14ac:dyDescent="0.25">
      <c r="A4347" s="295" t="s">
        <v>13183</v>
      </c>
      <c r="B4347" s="295" t="s">
        <v>13183</v>
      </c>
      <c r="C4347" s="295" t="s">
        <v>13184</v>
      </c>
      <c r="D4347" s="295" t="s">
        <v>13184</v>
      </c>
      <c r="E4347" s="295" t="s">
        <v>3661</v>
      </c>
      <c r="F4347" s="295" t="s">
        <v>13185</v>
      </c>
      <c r="G4347" s="295" t="s">
        <v>1594</v>
      </c>
      <c r="H4347" s="295" t="s">
        <v>1589</v>
      </c>
      <c r="I4347" s="295" t="s">
        <v>1714</v>
      </c>
      <c r="J4347" s="295" t="s">
        <v>231</v>
      </c>
      <c r="L4347" s="286">
        <v>8</v>
      </c>
      <c r="M4347" s="295" t="s">
        <v>171</v>
      </c>
    </row>
    <row r="4348" spans="1:13" ht="15" customHeight="1" x14ac:dyDescent="0.25">
      <c r="A4348" s="295" t="s">
        <v>13186</v>
      </c>
      <c r="B4348" s="295" t="s">
        <v>13186</v>
      </c>
      <c r="C4348" s="295" t="s">
        <v>13187</v>
      </c>
      <c r="D4348" s="295" t="s">
        <v>13187</v>
      </c>
      <c r="E4348" s="295" t="s">
        <v>1610</v>
      </c>
      <c r="F4348" s="295" t="s">
        <v>13188</v>
      </c>
      <c r="G4348" s="295" t="s">
        <v>168</v>
      </c>
      <c r="H4348" s="295" t="s">
        <v>1589</v>
      </c>
      <c r="I4348" s="295" t="s">
        <v>1714</v>
      </c>
      <c r="J4348" s="295" t="s">
        <v>231</v>
      </c>
      <c r="K4348" s="295" t="s">
        <v>1892</v>
      </c>
      <c r="L4348" s="286">
        <v>6</v>
      </c>
      <c r="M4348" s="295" t="s">
        <v>171</v>
      </c>
    </row>
    <row r="4349" spans="1:13" ht="15" customHeight="1" x14ac:dyDescent="0.25">
      <c r="A4349" s="295" t="s">
        <v>16975</v>
      </c>
      <c r="B4349" s="295" t="s">
        <v>16975</v>
      </c>
      <c r="C4349" s="295" t="s">
        <v>17548</v>
      </c>
      <c r="D4349" s="295" t="s">
        <v>17548</v>
      </c>
      <c r="E4349" s="295" t="s">
        <v>17883</v>
      </c>
      <c r="G4349" s="295" t="s">
        <v>168</v>
      </c>
      <c r="H4349" s="295" t="s">
        <v>1589</v>
      </c>
      <c r="I4349" s="295" t="s">
        <v>14673</v>
      </c>
      <c r="J4349" s="295" t="s">
        <v>17936</v>
      </c>
      <c r="K4349" s="295" t="s">
        <v>14674</v>
      </c>
      <c r="L4349" s="287">
        <v>7</v>
      </c>
      <c r="M4349" s="295" t="s">
        <v>171</v>
      </c>
    </row>
    <row r="4350" spans="1:13" ht="15" customHeight="1" x14ac:dyDescent="0.25">
      <c r="A4350" s="295" t="s">
        <v>16976</v>
      </c>
      <c r="B4350" s="295" t="s">
        <v>16976</v>
      </c>
      <c r="C4350" s="295" t="s">
        <v>17549</v>
      </c>
      <c r="D4350" s="295" t="s">
        <v>17549</v>
      </c>
      <c r="E4350" s="295" t="s">
        <v>17884</v>
      </c>
      <c r="G4350" s="295" t="s">
        <v>168</v>
      </c>
      <c r="H4350" s="295" t="s">
        <v>1589</v>
      </c>
      <c r="I4350" s="295" t="s">
        <v>14673</v>
      </c>
      <c r="J4350" s="295" t="s">
        <v>17936</v>
      </c>
      <c r="K4350" s="295" t="s">
        <v>14674</v>
      </c>
      <c r="L4350" s="287">
        <v>3</v>
      </c>
      <c r="M4350" s="295" t="s">
        <v>171</v>
      </c>
    </row>
    <row r="4351" spans="1:13" ht="15" customHeight="1" x14ac:dyDescent="0.25">
      <c r="A4351" s="295" t="s">
        <v>16974</v>
      </c>
      <c r="B4351" s="295" t="s">
        <v>16974</v>
      </c>
      <c r="C4351" s="295" t="s">
        <v>17547</v>
      </c>
      <c r="D4351" s="295" t="s">
        <v>17547</v>
      </c>
      <c r="G4351" s="295" t="s">
        <v>1594</v>
      </c>
      <c r="H4351" s="295" t="s">
        <v>1589</v>
      </c>
      <c r="I4351" s="295" t="s">
        <v>14673</v>
      </c>
      <c r="J4351" s="295" t="s">
        <v>17936</v>
      </c>
      <c r="K4351" s="295" t="s">
        <v>14674</v>
      </c>
      <c r="L4351" s="287">
        <v>5</v>
      </c>
      <c r="M4351" s="295" t="s">
        <v>171</v>
      </c>
    </row>
    <row r="4352" spans="1:13" ht="15" customHeight="1" x14ac:dyDescent="0.25">
      <c r="A4352" s="295" t="s">
        <v>16977</v>
      </c>
      <c r="B4352" s="295" t="s">
        <v>16977</v>
      </c>
      <c r="C4352" s="295" t="s">
        <v>17550</v>
      </c>
      <c r="D4352" s="295" t="s">
        <v>17550</v>
      </c>
      <c r="G4352" s="295" t="s">
        <v>1594</v>
      </c>
      <c r="H4352" s="295" t="s">
        <v>1589</v>
      </c>
      <c r="I4352" s="295" t="s">
        <v>14673</v>
      </c>
      <c r="J4352" s="295" t="s">
        <v>17961</v>
      </c>
      <c r="K4352" s="295" t="s">
        <v>14674</v>
      </c>
      <c r="L4352" s="287">
        <v>7</v>
      </c>
      <c r="M4352" s="295" t="s">
        <v>171</v>
      </c>
    </row>
    <row r="4353" spans="1:13" ht="15" customHeight="1" x14ac:dyDescent="0.25">
      <c r="A4353" s="295" t="s">
        <v>16978</v>
      </c>
      <c r="B4353" s="295" t="s">
        <v>16978</v>
      </c>
      <c r="C4353" s="295" t="s">
        <v>17551</v>
      </c>
      <c r="D4353" s="295" t="s">
        <v>17551</v>
      </c>
      <c r="E4353" s="295" t="s">
        <v>17749</v>
      </c>
      <c r="G4353" s="295" t="s">
        <v>168</v>
      </c>
      <c r="H4353" s="295" t="s">
        <v>1589</v>
      </c>
      <c r="I4353" s="295" t="s">
        <v>14673</v>
      </c>
      <c r="J4353" s="295" t="s">
        <v>17961</v>
      </c>
      <c r="K4353" s="295" t="s">
        <v>14674</v>
      </c>
      <c r="L4353" s="287">
        <v>7</v>
      </c>
      <c r="M4353" s="295" t="s">
        <v>171</v>
      </c>
    </row>
    <row r="4354" spans="1:13" ht="15" customHeight="1" x14ac:dyDescent="0.25">
      <c r="A4354" s="295" t="s">
        <v>16980</v>
      </c>
      <c r="B4354" s="295" t="s">
        <v>16980</v>
      </c>
      <c r="C4354" s="295" t="s">
        <v>17553</v>
      </c>
      <c r="D4354" s="295" t="s">
        <v>17553</v>
      </c>
      <c r="E4354" s="295" t="s">
        <v>17705</v>
      </c>
      <c r="G4354" s="295" t="s">
        <v>168</v>
      </c>
      <c r="H4354" s="295" t="s">
        <v>1589</v>
      </c>
      <c r="I4354" s="295" t="s">
        <v>14673</v>
      </c>
      <c r="J4354" s="295" t="s">
        <v>17969</v>
      </c>
      <c r="K4354" s="295" t="s">
        <v>14674</v>
      </c>
      <c r="L4354" s="287">
        <v>7</v>
      </c>
      <c r="M4354" s="295" t="s">
        <v>171</v>
      </c>
    </row>
    <row r="4355" spans="1:13" ht="15" customHeight="1" x14ac:dyDescent="0.25">
      <c r="A4355" s="295" t="s">
        <v>16979</v>
      </c>
      <c r="B4355" s="295" t="s">
        <v>16979</v>
      </c>
      <c r="C4355" s="295" t="s">
        <v>17552</v>
      </c>
      <c r="D4355" s="295" t="s">
        <v>17552</v>
      </c>
      <c r="G4355" s="295" t="s">
        <v>1594</v>
      </c>
      <c r="H4355" s="295" t="s">
        <v>1589</v>
      </c>
      <c r="I4355" s="295" t="s">
        <v>14673</v>
      </c>
      <c r="J4355" s="295" t="s">
        <v>17969</v>
      </c>
      <c r="K4355" s="295" t="s">
        <v>14674</v>
      </c>
      <c r="L4355" s="287">
        <v>7</v>
      </c>
      <c r="M4355" s="295" t="s">
        <v>171</v>
      </c>
    </row>
    <row r="4356" spans="1:13" ht="15" customHeight="1" x14ac:dyDescent="0.25">
      <c r="A4356" s="295" t="s">
        <v>13189</v>
      </c>
      <c r="B4356" s="295" t="s">
        <v>13189</v>
      </c>
      <c r="C4356" s="295" t="s">
        <v>13190</v>
      </c>
      <c r="D4356" s="295" t="s">
        <v>13190</v>
      </c>
      <c r="E4356" s="295" t="s">
        <v>5530</v>
      </c>
      <c r="F4356" s="295" t="s">
        <v>13191</v>
      </c>
      <c r="G4356" s="295" t="s">
        <v>168</v>
      </c>
      <c r="H4356" s="295" t="s">
        <v>1589</v>
      </c>
      <c r="I4356" s="295" t="s">
        <v>1598</v>
      </c>
      <c r="J4356" s="295" t="s">
        <v>1126</v>
      </c>
      <c r="K4356" s="295" t="s">
        <v>1230</v>
      </c>
      <c r="L4356" s="286">
        <v>8</v>
      </c>
      <c r="M4356" s="295" t="s">
        <v>171</v>
      </c>
    </row>
    <row r="4357" spans="1:13" ht="15" customHeight="1" x14ac:dyDescent="0.25">
      <c r="A4357" s="295" t="s">
        <v>1128</v>
      </c>
      <c r="B4357" s="295" t="s">
        <v>1128</v>
      </c>
      <c r="C4357" s="295" t="s">
        <v>1127</v>
      </c>
      <c r="D4357" s="295" t="s">
        <v>1127</v>
      </c>
      <c r="E4357" s="295" t="s">
        <v>1978</v>
      </c>
      <c r="F4357" s="295" t="s">
        <v>13192</v>
      </c>
      <c r="G4357" s="295" t="s">
        <v>1676</v>
      </c>
      <c r="H4357" s="295" t="s">
        <v>1589</v>
      </c>
      <c r="I4357" s="295" t="s">
        <v>1598</v>
      </c>
      <c r="J4357" s="295" t="s">
        <v>1126</v>
      </c>
      <c r="K4357" s="295" t="s">
        <v>1230</v>
      </c>
      <c r="L4357" s="287">
        <v>0</v>
      </c>
      <c r="M4357" s="295" t="s">
        <v>16372</v>
      </c>
    </row>
    <row r="4358" spans="1:13" ht="15" customHeight="1" x14ac:dyDescent="0.25">
      <c r="A4358" s="295" t="s">
        <v>13193</v>
      </c>
      <c r="B4358" s="295" t="s">
        <v>13193</v>
      </c>
      <c r="C4358" s="295" t="s">
        <v>13194</v>
      </c>
      <c r="D4358" s="295" t="s">
        <v>13194</v>
      </c>
      <c r="E4358" s="295" t="s">
        <v>13195</v>
      </c>
      <c r="F4358" s="295" t="s">
        <v>13192</v>
      </c>
      <c r="G4358" s="295" t="s">
        <v>1678</v>
      </c>
      <c r="H4358" s="295" t="s">
        <v>1589</v>
      </c>
      <c r="I4358" s="295" t="s">
        <v>1598</v>
      </c>
      <c r="J4358" s="295" t="s">
        <v>1126</v>
      </c>
      <c r="K4358" s="295" t="s">
        <v>1230</v>
      </c>
      <c r="L4358" s="286">
        <v>0</v>
      </c>
      <c r="M4358" s="295" t="s">
        <v>16372</v>
      </c>
    </row>
    <row r="4359" spans="1:13" ht="15" customHeight="1" x14ac:dyDescent="0.25">
      <c r="A4359" s="295" t="s">
        <v>13197</v>
      </c>
      <c r="B4359" s="295" t="s">
        <v>13197</v>
      </c>
      <c r="C4359" s="295" t="s">
        <v>13198</v>
      </c>
      <c r="D4359" s="295" t="s">
        <v>13198</v>
      </c>
      <c r="E4359" s="295" t="s">
        <v>1606</v>
      </c>
      <c r="F4359" s="295" t="s">
        <v>13199</v>
      </c>
      <c r="G4359" s="295" t="s">
        <v>168</v>
      </c>
      <c r="H4359" s="295" t="s">
        <v>1589</v>
      </c>
      <c r="I4359" s="295" t="s">
        <v>1598</v>
      </c>
      <c r="J4359" s="295" t="s">
        <v>1126</v>
      </c>
      <c r="K4359" s="295" t="s">
        <v>1230</v>
      </c>
      <c r="L4359" s="286">
        <v>5</v>
      </c>
      <c r="M4359" s="295" t="s">
        <v>171</v>
      </c>
    </row>
    <row r="4360" spans="1:13" ht="15" customHeight="1" x14ac:dyDescent="0.25">
      <c r="A4360" s="295" t="s">
        <v>13200</v>
      </c>
      <c r="B4360" s="295" t="s">
        <v>13200</v>
      </c>
      <c r="C4360" s="295" t="s">
        <v>13201</v>
      </c>
      <c r="D4360" s="295" t="s">
        <v>13201</v>
      </c>
      <c r="E4360" s="295" t="s">
        <v>13202</v>
      </c>
      <c r="F4360" s="295" t="s">
        <v>13203</v>
      </c>
      <c r="G4360" s="295" t="s">
        <v>168</v>
      </c>
      <c r="H4360" s="295" t="s">
        <v>1589</v>
      </c>
      <c r="I4360" s="295" t="s">
        <v>1598</v>
      </c>
      <c r="J4360" s="295" t="s">
        <v>1126</v>
      </c>
      <c r="K4360" s="295" t="s">
        <v>1230</v>
      </c>
      <c r="L4360" s="286">
        <v>10</v>
      </c>
      <c r="M4360" s="295" t="s">
        <v>171</v>
      </c>
    </row>
    <row r="4361" spans="1:13" ht="15" customHeight="1" x14ac:dyDescent="0.25">
      <c r="A4361" s="295" t="s">
        <v>13204</v>
      </c>
      <c r="B4361" s="295" t="s">
        <v>13204</v>
      </c>
      <c r="C4361" s="295" t="s">
        <v>13205</v>
      </c>
      <c r="D4361" s="295" t="s">
        <v>13205</v>
      </c>
      <c r="E4361" s="295" t="s">
        <v>1880</v>
      </c>
      <c r="F4361" s="295" t="s">
        <v>13206</v>
      </c>
      <c r="G4361" s="295" t="s">
        <v>168</v>
      </c>
      <c r="H4361" s="295" t="s">
        <v>1589</v>
      </c>
      <c r="I4361" s="295" t="s">
        <v>1598</v>
      </c>
      <c r="J4361" s="295" t="s">
        <v>1126</v>
      </c>
      <c r="K4361" s="295" t="s">
        <v>1230</v>
      </c>
      <c r="L4361" s="286">
        <v>10</v>
      </c>
      <c r="M4361" s="295" t="s">
        <v>171</v>
      </c>
    </row>
    <row r="4362" spans="1:13" ht="15" customHeight="1" x14ac:dyDescent="0.25">
      <c r="A4362" s="295" t="s">
        <v>1129</v>
      </c>
      <c r="B4362" s="295" t="s">
        <v>1129</v>
      </c>
      <c r="C4362" s="295" t="s">
        <v>1130</v>
      </c>
      <c r="D4362" s="295" t="s">
        <v>1130</v>
      </c>
      <c r="E4362" s="295" t="s">
        <v>4125</v>
      </c>
      <c r="F4362" s="295" t="s">
        <v>13207</v>
      </c>
      <c r="G4362" s="295" t="s">
        <v>168</v>
      </c>
      <c r="H4362" s="295" t="s">
        <v>1589</v>
      </c>
      <c r="I4362" s="295" t="s">
        <v>1598</v>
      </c>
      <c r="J4362" s="295" t="s">
        <v>1126</v>
      </c>
      <c r="K4362" s="295" t="s">
        <v>1230</v>
      </c>
      <c r="L4362" s="287">
        <v>-99</v>
      </c>
      <c r="M4362" s="295" t="s">
        <v>16367</v>
      </c>
    </row>
    <row r="4363" spans="1:13" ht="15" customHeight="1" x14ac:dyDescent="0.25">
      <c r="A4363" s="295" t="s">
        <v>13208</v>
      </c>
      <c r="B4363" s="295" t="s">
        <v>13208</v>
      </c>
      <c r="C4363" s="295" t="s">
        <v>13209</v>
      </c>
      <c r="D4363" s="295" t="s">
        <v>13209</v>
      </c>
      <c r="E4363" s="295" t="s">
        <v>2665</v>
      </c>
      <c r="F4363" s="295" t="s">
        <v>13210</v>
      </c>
      <c r="G4363" s="295" t="s">
        <v>168</v>
      </c>
      <c r="H4363" s="295" t="s">
        <v>1589</v>
      </c>
      <c r="I4363" s="295" t="s">
        <v>1598</v>
      </c>
      <c r="J4363" s="295" t="s">
        <v>1126</v>
      </c>
      <c r="K4363" s="295" t="s">
        <v>1230</v>
      </c>
      <c r="L4363" s="286">
        <v>6</v>
      </c>
      <c r="M4363" s="295" t="s">
        <v>171</v>
      </c>
    </row>
    <row r="4364" spans="1:13" ht="15" customHeight="1" x14ac:dyDescent="0.25">
      <c r="A4364" s="295" t="s">
        <v>13196</v>
      </c>
      <c r="B4364" s="295" t="s">
        <v>13193</v>
      </c>
      <c r="C4364" s="295" t="s">
        <v>13211</v>
      </c>
      <c r="D4364" s="295" t="s">
        <v>13194</v>
      </c>
      <c r="E4364" s="295" t="s">
        <v>13212</v>
      </c>
      <c r="F4364" s="295" t="s">
        <v>13192</v>
      </c>
      <c r="G4364" s="295" t="s">
        <v>168</v>
      </c>
      <c r="H4364" s="295" t="s">
        <v>1632</v>
      </c>
      <c r="I4364" s="295" t="s">
        <v>1598</v>
      </c>
      <c r="J4364" s="295" t="s">
        <v>1126</v>
      </c>
      <c r="K4364" s="295" t="s">
        <v>1230</v>
      </c>
      <c r="L4364" s="286">
        <v>0</v>
      </c>
      <c r="M4364" s="295" t="s">
        <v>16372</v>
      </c>
    </row>
    <row r="4365" spans="1:13" s="298" customFormat="1" ht="15" customHeight="1" x14ac:dyDescent="0.25">
      <c r="A4365" s="295" t="s">
        <v>13213</v>
      </c>
      <c r="B4365" s="295" t="s">
        <v>13213</v>
      </c>
      <c r="C4365" s="295" t="s">
        <v>13214</v>
      </c>
      <c r="D4365" s="295" t="s">
        <v>13214</v>
      </c>
      <c r="E4365" s="295" t="s">
        <v>1880</v>
      </c>
      <c r="F4365" s="295" t="s">
        <v>13215</v>
      </c>
      <c r="G4365" s="295" t="s">
        <v>168</v>
      </c>
      <c r="H4365" s="295" t="s">
        <v>1589</v>
      </c>
      <c r="I4365" s="295" t="s">
        <v>1598</v>
      </c>
      <c r="J4365" s="295" t="s">
        <v>1126</v>
      </c>
      <c r="K4365" s="295" t="s">
        <v>1230</v>
      </c>
      <c r="L4365" s="286">
        <v>10</v>
      </c>
      <c r="M4365" s="295" t="s">
        <v>171</v>
      </c>
    </row>
    <row r="4366" spans="1:13" ht="15" customHeight="1" x14ac:dyDescent="0.25">
      <c r="A4366" s="295" t="s">
        <v>13216</v>
      </c>
      <c r="B4366" s="295" t="s">
        <v>13216</v>
      </c>
      <c r="C4366" s="295" t="s">
        <v>13217</v>
      </c>
      <c r="D4366" s="295" t="s">
        <v>13217</v>
      </c>
      <c r="E4366" s="295" t="s">
        <v>1606</v>
      </c>
      <c r="F4366" s="295" t="s">
        <v>13218</v>
      </c>
      <c r="G4366" s="295" t="s">
        <v>168</v>
      </c>
      <c r="H4366" s="295" t="s">
        <v>1589</v>
      </c>
      <c r="I4366" s="295" t="s">
        <v>1598</v>
      </c>
      <c r="J4366" s="295" t="s">
        <v>1126</v>
      </c>
      <c r="K4366" s="295" t="s">
        <v>1230</v>
      </c>
      <c r="L4366" s="286">
        <v>0</v>
      </c>
      <c r="M4366" s="295" t="s">
        <v>16372</v>
      </c>
    </row>
    <row r="4367" spans="1:13" s="298" customFormat="1" ht="15" customHeight="1" x14ac:dyDescent="0.25">
      <c r="A4367" s="295" t="s">
        <v>13219</v>
      </c>
      <c r="B4367" s="295" t="s">
        <v>13216</v>
      </c>
      <c r="C4367" s="295" t="s">
        <v>13220</v>
      </c>
      <c r="D4367" s="295" t="s">
        <v>13217</v>
      </c>
      <c r="E4367" s="295" t="s">
        <v>13221</v>
      </c>
      <c r="F4367" s="295" t="s">
        <v>13218</v>
      </c>
      <c r="G4367" s="295" t="s">
        <v>168</v>
      </c>
      <c r="H4367" s="295" t="s">
        <v>1632</v>
      </c>
      <c r="I4367" s="295" t="s">
        <v>1598</v>
      </c>
      <c r="J4367" s="295" t="s">
        <v>1126</v>
      </c>
      <c r="K4367" s="295" t="s">
        <v>1230</v>
      </c>
      <c r="L4367" s="286">
        <v>0</v>
      </c>
      <c r="M4367" s="295" t="s">
        <v>16372</v>
      </c>
    </row>
    <row r="4368" spans="1:13" ht="15" customHeight="1" x14ac:dyDescent="0.25">
      <c r="A4368" s="295" t="s">
        <v>13222</v>
      </c>
      <c r="B4368" s="295" t="s">
        <v>13222</v>
      </c>
      <c r="C4368" s="295" t="s">
        <v>13223</v>
      </c>
      <c r="D4368" s="295" t="s">
        <v>13223</v>
      </c>
      <c r="E4368" s="295" t="s">
        <v>1606</v>
      </c>
      <c r="F4368" s="295" t="s">
        <v>13224</v>
      </c>
      <c r="G4368" s="295" t="s">
        <v>1594</v>
      </c>
      <c r="H4368" s="295" t="s">
        <v>1589</v>
      </c>
      <c r="I4368" s="295" t="s">
        <v>1598</v>
      </c>
      <c r="J4368" s="295" t="s">
        <v>1126</v>
      </c>
      <c r="L4368" s="286">
        <v>10</v>
      </c>
      <c r="M4368" s="295" t="s">
        <v>171</v>
      </c>
    </row>
    <row r="4369" spans="1:13" ht="15" customHeight="1" x14ac:dyDescent="0.25">
      <c r="A4369" s="295" t="s">
        <v>13225</v>
      </c>
      <c r="B4369" s="295" t="s">
        <v>13225</v>
      </c>
      <c r="C4369" s="295" t="s">
        <v>13226</v>
      </c>
      <c r="D4369" s="295" t="s">
        <v>13226</v>
      </c>
      <c r="E4369" s="295" t="s">
        <v>1606</v>
      </c>
      <c r="F4369" s="295" t="s">
        <v>13224</v>
      </c>
      <c r="G4369" s="295" t="s">
        <v>1594</v>
      </c>
      <c r="H4369" s="295" t="s">
        <v>1589</v>
      </c>
      <c r="I4369" s="295" t="s">
        <v>1598</v>
      </c>
      <c r="J4369" s="295" t="s">
        <v>1126</v>
      </c>
      <c r="L4369" s="286">
        <v>0</v>
      </c>
      <c r="M4369" s="295" t="s">
        <v>16372</v>
      </c>
    </row>
    <row r="4370" spans="1:13" ht="15" customHeight="1" x14ac:dyDescent="0.25">
      <c r="A4370" s="295" t="s">
        <v>1131</v>
      </c>
      <c r="B4370" s="295" t="s">
        <v>1131</v>
      </c>
      <c r="C4370" s="295" t="s">
        <v>1132</v>
      </c>
      <c r="D4370" s="295" t="s">
        <v>1132</v>
      </c>
      <c r="E4370" s="295" t="s">
        <v>13227</v>
      </c>
      <c r="F4370" s="295" t="s">
        <v>13228</v>
      </c>
      <c r="G4370" s="295" t="s">
        <v>168</v>
      </c>
      <c r="H4370" s="295" t="s">
        <v>1589</v>
      </c>
      <c r="I4370" s="295" t="s">
        <v>1598</v>
      </c>
      <c r="J4370" s="295" t="s">
        <v>1126</v>
      </c>
      <c r="K4370" s="295" t="s">
        <v>1230</v>
      </c>
      <c r="L4370" s="286">
        <v>10</v>
      </c>
      <c r="M4370" s="295" t="s">
        <v>171</v>
      </c>
    </row>
    <row r="4371" spans="1:13" ht="15" customHeight="1" x14ac:dyDescent="0.25">
      <c r="A4371" s="295" t="s">
        <v>13229</v>
      </c>
      <c r="B4371" s="295" t="s">
        <v>13229</v>
      </c>
      <c r="C4371" s="295" t="s">
        <v>13230</v>
      </c>
      <c r="D4371" s="295" t="s">
        <v>13230</v>
      </c>
      <c r="E4371" s="295" t="s">
        <v>1606</v>
      </c>
      <c r="F4371" s="295" t="s">
        <v>13231</v>
      </c>
      <c r="G4371" s="295" t="s">
        <v>168</v>
      </c>
      <c r="H4371" s="295" t="s">
        <v>1589</v>
      </c>
      <c r="I4371" s="295" t="s">
        <v>1598</v>
      </c>
      <c r="J4371" s="295" t="s">
        <v>1126</v>
      </c>
      <c r="K4371" s="295" t="s">
        <v>1230</v>
      </c>
      <c r="L4371" s="286">
        <v>0</v>
      </c>
      <c r="M4371" s="295" t="s">
        <v>16372</v>
      </c>
    </row>
    <row r="4372" spans="1:13" ht="15" customHeight="1" x14ac:dyDescent="0.25">
      <c r="A4372" s="295" t="s">
        <v>13232</v>
      </c>
      <c r="B4372" s="295" t="s">
        <v>13232</v>
      </c>
      <c r="C4372" s="295" t="s">
        <v>13233</v>
      </c>
      <c r="D4372" s="295" t="s">
        <v>13233</v>
      </c>
      <c r="E4372" s="295" t="s">
        <v>1606</v>
      </c>
      <c r="F4372" s="295" t="s">
        <v>13234</v>
      </c>
      <c r="G4372" s="295" t="s">
        <v>168</v>
      </c>
      <c r="H4372" s="295" t="s">
        <v>1589</v>
      </c>
      <c r="I4372" s="295" t="s">
        <v>1598</v>
      </c>
      <c r="J4372" s="295" t="s">
        <v>679</v>
      </c>
      <c r="K4372" s="295" t="s">
        <v>1603</v>
      </c>
      <c r="L4372" s="286">
        <v>0</v>
      </c>
      <c r="M4372" s="295" t="s">
        <v>16372</v>
      </c>
    </row>
    <row r="4373" spans="1:13" ht="15" customHeight="1" x14ac:dyDescent="0.25">
      <c r="A4373" s="295" t="s">
        <v>13235</v>
      </c>
      <c r="B4373" s="295" t="s">
        <v>13235</v>
      </c>
      <c r="C4373" s="295" t="s">
        <v>13236</v>
      </c>
      <c r="D4373" s="295" t="s">
        <v>13236</v>
      </c>
      <c r="E4373" s="295" t="s">
        <v>1606</v>
      </c>
      <c r="F4373" s="295" t="s">
        <v>13237</v>
      </c>
      <c r="G4373" s="295" t="s">
        <v>1594</v>
      </c>
      <c r="H4373" s="295" t="s">
        <v>1589</v>
      </c>
      <c r="I4373" s="295" t="s">
        <v>1598</v>
      </c>
      <c r="J4373" s="295" t="s">
        <v>679</v>
      </c>
      <c r="L4373" s="286">
        <v>0</v>
      </c>
      <c r="M4373" s="295" t="s">
        <v>16372</v>
      </c>
    </row>
    <row r="4374" spans="1:13" ht="15" customHeight="1" x14ac:dyDescent="0.25">
      <c r="A4374" s="295" t="s">
        <v>13238</v>
      </c>
      <c r="B4374" s="295" t="s">
        <v>13238</v>
      </c>
      <c r="C4374" s="295" t="s">
        <v>13239</v>
      </c>
      <c r="D4374" s="295" t="s">
        <v>13239</v>
      </c>
      <c r="E4374" s="295" t="s">
        <v>1606</v>
      </c>
      <c r="F4374" s="295" t="s">
        <v>13240</v>
      </c>
      <c r="G4374" s="295" t="s">
        <v>168</v>
      </c>
      <c r="H4374" s="295" t="s">
        <v>1589</v>
      </c>
      <c r="I4374" s="295" t="s">
        <v>1598</v>
      </c>
      <c r="J4374" s="295" t="s">
        <v>179</v>
      </c>
      <c r="K4374" s="295" t="s">
        <v>5584</v>
      </c>
      <c r="L4374" s="286">
        <v>0</v>
      </c>
      <c r="M4374" s="295" t="s">
        <v>16372</v>
      </c>
    </row>
    <row r="4375" spans="1:13" ht="15" customHeight="1" x14ac:dyDescent="0.25">
      <c r="A4375" s="295" t="s">
        <v>13241</v>
      </c>
      <c r="B4375" s="295" t="s">
        <v>13241</v>
      </c>
      <c r="C4375" s="295" t="s">
        <v>13242</v>
      </c>
      <c r="D4375" s="295" t="s">
        <v>13242</v>
      </c>
      <c r="E4375" s="295" t="s">
        <v>1606</v>
      </c>
      <c r="F4375" s="295" t="s">
        <v>13243</v>
      </c>
      <c r="G4375" s="295" t="s">
        <v>168</v>
      </c>
      <c r="H4375" s="295" t="s">
        <v>1589</v>
      </c>
      <c r="I4375" s="295" t="s">
        <v>1598</v>
      </c>
      <c r="J4375" s="295" t="s">
        <v>179</v>
      </c>
      <c r="K4375" s="295" t="s">
        <v>1325</v>
      </c>
      <c r="L4375" s="286">
        <v>0</v>
      </c>
      <c r="M4375" s="295" t="s">
        <v>16372</v>
      </c>
    </row>
    <row r="4376" spans="1:13" ht="15" customHeight="1" x14ac:dyDescent="0.25">
      <c r="A4376" s="295" t="s">
        <v>13244</v>
      </c>
      <c r="B4376" s="295" t="s">
        <v>13244</v>
      </c>
      <c r="C4376" s="295" t="s">
        <v>13245</v>
      </c>
      <c r="D4376" s="295" t="s">
        <v>13245</v>
      </c>
      <c r="E4376" s="295" t="s">
        <v>1606</v>
      </c>
      <c r="F4376" s="295" t="s">
        <v>8074</v>
      </c>
      <c r="G4376" s="295" t="s">
        <v>1594</v>
      </c>
      <c r="H4376" s="295" t="s">
        <v>1589</v>
      </c>
      <c r="I4376" s="295" t="s">
        <v>1598</v>
      </c>
      <c r="J4376" s="295" t="s">
        <v>179</v>
      </c>
      <c r="L4376" s="286">
        <v>0</v>
      </c>
      <c r="M4376" s="295" t="s">
        <v>16372</v>
      </c>
    </row>
    <row r="4377" spans="1:13" ht="15" customHeight="1" x14ac:dyDescent="0.25">
      <c r="A4377" s="295" t="s">
        <v>13246</v>
      </c>
      <c r="B4377" s="295" t="s">
        <v>13246</v>
      </c>
      <c r="C4377" s="295" t="s">
        <v>13247</v>
      </c>
      <c r="D4377" s="295" t="s">
        <v>13247</v>
      </c>
      <c r="E4377" s="295" t="s">
        <v>2532</v>
      </c>
      <c r="F4377" s="295" t="s">
        <v>13248</v>
      </c>
      <c r="G4377" s="295" t="s">
        <v>168</v>
      </c>
      <c r="H4377" s="295" t="s">
        <v>1589</v>
      </c>
      <c r="I4377" s="295" t="s">
        <v>1598</v>
      </c>
      <c r="J4377" s="295" t="s">
        <v>179</v>
      </c>
      <c r="K4377" s="295" t="s">
        <v>1325</v>
      </c>
      <c r="L4377" s="286">
        <v>0</v>
      </c>
      <c r="M4377" s="295" t="s">
        <v>16372</v>
      </c>
    </row>
    <row r="4378" spans="1:13" ht="15" customHeight="1" x14ac:dyDescent="0.25">
      <c r="A4378" s="295" t="s">
        <v>13249</v>
      </c>
      <c r="B4378" s="295" t="s">
        <v>13249</v>
      </c>
      <c r="C4378" s="295" t="s">
        <v>13250</v>
      </c>
      <c r="D4378" s="295" t="s">
        <v>13250</v>
      </c>
      <c r="E4378" s="295" t="s">
        <v>2532</v>
      </c>
      <c r="F4378" s="295" t="s">
        <v>13248</v>
      </c>
      <c r="G4378" s="295" t="s">
        <v>1678</v>
      </c>
      <c r="H4378" s="295" t="s">
        <v>1589</v>
      </c>
      <c r="I4378" s="295" t="s">
        <v>1598</v>
      </c>
      <c r="J4378" s="295" t="s">
        <v>179</v>
      </c>
      <c r="K4378" s="295" t="s">
        <v>1325</v>
      </c>
      <c r="L4378" s="286">
        <v>0</v>
      </c>
      <c r="M4378" s="295" t="s">
        <v>16372</v>
      </c>
    </row>
    <row r="4379" spans="1:13" ht="15" customHeight="1" x14ac:dyDescent="0.25">
      <c r="A4379" s="295" t="s">
        <v>2684</v>
      </c>
      <c r="B4379" s="295" t="s">
        <v>2679</v>
      </c>
      <c r="C4379" s="295" t="s">
        <v>13251</v>
      </c>
      <c r="D4379" s="295" t="s">
        <v>2681</v>
      </c>
      <c r="E4379" s="295" t="s">
        <v>13252</v>
      </c>
      <c r="F4379" s="295" t="s">
        <v>13253</v>
      </c>
      <c r="G4379" s="295" t="s">
        <v>168</v>
      </c>
      <c r="H4379" s="295" t="s">
        <v>1632</v>
      </c>
      <c r="I4379" s="295" t="s">
        <v>1598</v>
      </c>
      <c r="J4379" s="295" t="s">
        <v>255</v>
      </c>
      <c r="K4379" s="295" t="s">
        <v>1603</v>
      </c>
      <c r="L4379" s="287">
        <v>5</v>
      </c>
      <c r="M4379" s="295" t="s">
        <v>171</v>
      </c>
    </row>
    <row r="4380" spans="1:13" ht="15" customHeight="1" x14ac:dyDescent="0.25">
      <c r="A4380" s="295" t="s">
        <v>13254</v>
      </c>
      <c r="B4380" s="295" t="s">
        <v>13254</v>
      </c>
      <c r="C4380" s="295" t="s">
        <v>13255</v>
      </c>
      <c r="D4380" s="295" t="s">
        <v>13255</v>
      </c>
      <c r="E4380" s="295" t="s">
        <v>13256</v>
      </c>
      <c r="F4380" s="295" t="s">
        <v>13257</v>
      </c>
      <c r="G4380" s="295" t="s">
        <v>168</v>
      </c>
      <c r="H4380" s="295" t="s">
        <v>1589</v>
      </c>
      <c r="I4380" s="295" t="s">
        <v>1598</v>
      </c>
      <c r="J4380" s="295" t="s">
        <v>255</v>
      </c>
      <c r="K4380" s="295" t="s">
        <v>1603</v>
      </c>
      <c r="L4380" s="286">
        <v>0</v>
      </c>
      <c r="M4380" s="295" t="s">
        <v>16372</v>
      </c>
    </row>
    <row r="4381" spans="1:13" ht="15" customHeight="1" x14ac:dyDescent="0.25">
      <c r="A4381" s="295" t="s">
        <v>10739</v>
      </c>
      <c r="B4381" s="295" t="s">
        <v>959</v>
      </c>
      <c r="C4381" s="295" t="s">
        <v>13258</v>
      </c>
      <c r="D4381" s="295" t="s">
        <v>960</v>
      </c>
      <c r="E4381" s="295" t="s">
        <v>13259</v>
      </c>
      <c r="F4381" s="295" t="s">
        <v>10738</v>
      </c>
      <c r="G4381" s="295" t="s">
        <v>168</v>
      </c>
      <c r="H4381" s="295" t="s">
        <v>1632</v>
      </c>
      <c r="I4381" s="295" t="s">
        <v>1598</v>
      </c>
      <c r="J4381" s="295" t="s">
        <v>255</v>
      </c>
      <c r="K4381" s="295" t="s">
        <v>1603</v>
      </c>
      <c r="L4381" s="286">
        <v>0</v>
      </c>
      <c r="M4381" s="295" t="s">
        <v>16372</v>
      </c>
    </row>
    <row r="4382" spans="1:13" ht="15" customHeight="1" x14ac:dyDescent="0.25">
      <c r="A4382" s="295" t="s">
        <v>1134</v>
      </c>
      <c r="B4382" s="295" t="s">
        <v>1134</v>
      </c>
      <c r="C4382" s="295" t="s">
        <v>1135</v>
      </c>
      <c r="D4382" s="295" t="s">
        <v>1135</v>
      </c>
      <c r="E4382" s="295" t="s">
        <v>13260</v>
      </c>
      <c r="F4382" s="295" t="s">
        <v>13261</v>
      </c>
      <c r="G4382" s="295" t="s">
        <v>1676</v>
      </c>
      <c r="H4382" s="295" t="s">
        <v>1589</v>
      </c>
      <c r="I4382" s="295" t="s">
        <v>1598</v>
      </c>
      <c r="J4382" s="295" t="s">
        <v>255</v>
      </c>
      <c r="K4382" s="295" t="s">
        <v>1603</v>
      </c>
      <c r="L4382" s="287">
        <v>2</v>
      </c>
      <c r="M4382" s="295" t="s">
        <v>171</v>
      </c>
    </row>
    <row r="4383" spans="1:13" ht="15" customHeight="1" x14ac:dyDescent="0.25">
      <c r="A4383" s="295" t="s">
        <v>13262</v>
      </c>
      <c r="B4383" s="295" t="s">
        <v>13262</v>
      </c>
      <c r="C4383" s="295" t="s">
        <v>13263</v>
      </c>
      <c r="D4383" s="295" t="s">
        <v>13263</v>
      </c>
      <c r="E4383" s="295" t="s">
        <v>13264</v>
      </c>
      <c r="F4383" s="295" t="s">
        <v>13265</v>
      </c>
      <c r="G4383" s="295" t="s">
        <v>1738</v>
      </c>
      <c r="H4383" s="295" t="s">
        <v>1589</v>
      </c>
      <c r="I4383" s="295" t="s">
        <v>1598</v>
      </c>
      <c r="J4383" s="295" t="s">
        <v>255</v>
      </c>
      <c r="K4383" s="295" t="s">
        <v>1603</v>
      </c>
      <c r="L4383" s="286">
        <v>2</v>
      </c>
      <c r="M4383" s="295" t="s">
        <v>171</v>
      </c>
    </row>
    <row r="4384" spans="1:13" ht="15" customHeight="1" x14ac:dyDescent="0.25">
      <c r="A4384" s="295" t="s">
        <v>13266</v>
      </c>
      <c r="B4384" s="295" t="s">
        <v>13266</v>
      </c>
      <c r="C4384" s="295" t="s">
        <v>13267</v>
      </c>
      <c r="D4384" s="295" t="s">
        <v>13267</v>
      </c>
      <c r="E4384" s="295" t="s">
        <v>13268</v>
      </c>
      <c r="F4384" s="295" t="s">
        <v>13269</v>
      </c>
      <c r="G4384" s="295" t="s">
        <v>1738</v>
      </c>
      <c r="H4384" s="295" t="s">
        <v>1589</v>
      </c>
      <c r="I4384" s="295" t="s">
        <v>1598</v>
      </c>
      <c r="J4384" s="295" t="s">
        <v>255</v>
      </c>
      <c r="K4384" s="295" t="s">
        <v>1603</v>
      </c>
      <c r="L4384" s="286">
        <v>2</v>
      </c>
      <c r="M4384" s="295" t="s">
        <v>171</v>
      </c>
    </row>
    <row r="4385" spans="1:13" ht="17.25" customHeight="1" x14ac:dyDescent="0.25">
      <c r="A4385" s="295" t="s">
        <v>13270</v>
      </c>
      <c r="B4385" s="295" t="s">
        <v>13270</v>
      </c>
      <c r="C4385" s="295" t="s">
        <v>13271</v>
      </c>
      <c r="D4385" s="295" t="s">
        <v>13271</v>
      </c>
      <c r="E4385" s="295" t="s">
        <v>13260</v>
      </c>
      <c r="F4385" s="295" t="s">
        <v>13261</v>
      </c>
      <c r="G4385" s="295" t="s">
        <v>1738</v>
      </c>
      <c r="H4385" s="295" t="s">
        <v>1589</v>
      </c>
      <c r="I4385" s="295" t="s">
        <v>1598</v>
      </c>
      <c r="J4385" s="295" t="s">
        <v>255</v>
      </c>
      <c r="K4385" s="295" t="s">
        <v>1603</v>
      </c>
      <c r="L4385" s="287">
        <v>0</v>
      </c>
      <c r="M4385" s="295" t="s">
        <v>16372</v>
      </c>
    </row>
    <row r="4386" spans="1:13" ht="15" customHeight="1" x14ac:dyDescent="0.25">
      <c r="A4386" s="295" t="s">
        <v>13272</v>
      </c>
      <c r="B4386" s="295" t="s">
        <v>13272</v>
      </c>
      <c r="C4386" s="295" t="s">
        <v>1133</v>
      </c>
      <c r="D4386" s="295" t="s">
        <v>1133</v>
      </c>
      <c r="E4386" s="295" t="s">
        <v>3820</v>
      </c>
      <c r="F4386" s="295" t="s">
        <v>10742</v>
      </c>
      <c r="G4386" s="295" t="s">
        <v>1594</v>
      </c>
      <c r="H4386" s="295" t="s">
        <v>1589</v>
      </c>
      <c r="I4386" s="295" t="s">
        <v>1598</v>
      </c>
      <c r="J4386" s="295" t="s">
        <v>255</v>
      </c>
      <c r="L4386" s="286">
        <v>2</v>
      </c>
      <c r="M4386" s="295" t="s">
        <v>171</v>
      </c>
    </row>
    <row r="4387" spans="1:13" ht="15" customHeight="1" x14ac:dyDescent="0.25">
      <c r="A4387" s="295" t="s">
        <v>13273</v>
      </c>
      <c r="B4387" s="295" t="s">
        <v>13273</v>
      </c>
      <c r="C4387" s="295" t="s">
        <v>13274</v>
      </c>
      <c r="D4387" s="295" t="s">
        <v>13274</v>
      </c>
      <c r="E4387" s="295" t="s">
        <v>13260</v>
      </c>
      <c r="F4387" s="295" t="s">
        <v>13275</v>
      </c>
      <c r="G4387" s="295" t="s">
        <v>168</v>
      </c>
      <c r="H4387" s="295" t="s">
        <v>1589</v>
      </c>
      <c r="I4387" s="295" t="s">
        <v>1598</v>
      </c>
      <c r="J4387" s="295" t="s">
        <v>255</v>
      </c>
      <c r="K4387" s="295" t="s">
        <v>1603</v>
      </c>
      <c r="L4387" s="286">
        <v>0</v>
      </c>
      <c r="M4387" s="295" t="s">
        <v>16372</v>
      </c>
    </row>
    <row r="4388" spans="1:13" ht="15" customHeight="1" x14ac:dyDescent="0.25">
      <c r="A4388" s="295" t="s">
        <v>13276</v>
      </c>
      <c r="B4388" s="295" t="s">
        <v>13276</v>
      </c>
      <c r="C4388" s="295" t="s">
        <v>13277</v>
      </c>
      <c r="D4388" s="295" t="s">
        <v>13277</v>
      </c>
      <c r="E4388" s="295" t="s">
        <v>1867</v>
      </c>
      <c r="F4388" s="295" t="s">
        <v>13278</v>
      </c>
      <c r="G4388" s="295" t="s">
        <v>1676</v>
      </c>
      <c r="H4388" s="295" t="s">
        <v>1589</v>
      </c>
      <c r="I4388" s="295" t="s">
        <v>1598</v>
      </c>
      <c r="J4388" s="295" t="s">
        <v>226</v>
      </c>
      <c r="K4388" s="295" t="s">
        <v>2550</v>
      </c>
      <c r="L4388" s="287">
        <v>5</v>
      </c>
      <c r="M4388" s="295" t="s">
        <v>171</v>
      </c>
    </row>
    <row r="4389" spans="1:13" ht="15" customHeight="1" x14ac:dyDescent="0.25">
      <c r="A4389" s="295" t="s">
        <v>13279</v>
      </c>
      <c r="B4389" s="295" t="s">
        <v>13279</v>
      </c>
      <c r="C4389" s="295" t="s">
        <v>13280</v>
      </c>
      <c r="D4389" s="295" t="s">
        <v>13280</v>
      </c>
      <c r="E4389" s="295" t="s">
        <v>1867</v>
      </c>
      <c r="F4389" s="295" t="s">
        <v>13278</v>
      </c>
      <c r="G4389" s="295" t="s">
        <v>1678</v>
      </c>
      <c r="H4389" s="295" t="s">
        <v>1589</v>
      </c>
      <c r="I4389" s="295" t="s">
        <v>1598</v>
      </c>
      <c r="J4389" s="295" t="s">
        <v>226</v>
      </c>
      <c r="K4389" s="295" t="s">
        <v>2550</v>
      </c>
      <c r="L4389" s="286">
        <v>5</v>
      </c>
      <c r="M4389" s="295" t="s">
        <v>171</v>
      </c>
    </row>
    <row r="4390" spans="1:13" ht="15" customHeight="1" x14ac:dyDescent="0.25">
      <c r="A4390" s="295" t="s">
        <v>13281</v>
      </c>
      <c r="B4390" s="295" t="s">
        <v>13281</v>
      </c>
      <c r="C4390" s="295" t="s">
        <v>13282</v>
      </c>
      <c r="D4390" s="295" t="s">
        <v>13282</v>
      </c>
      <c r="E4390" s="295" t="s">
        <v>1606</v>
      </c>
      <c r="F4390" s="295" t="s">
        <v>13283</v>
      </c>
      <c r="G4390" s="295" t="s">
        <v>168</v>
      </c>
      <c r="H4390" s="295" t="s">
        <v>1589</v>
      </c>
      <c r="I4390" s="295" t="s">
        <v>1598</v>
      </c>
      <c r="J4390" s="295" t="s">
        <v>226</v>
      </c>
      <c r="K4390" s="295" t="s">
        <v>1230</v>
      </c>
      <c r="L4390" s="286">
        <v>0</v>
      </c>
      <c r="M4390" s="295" t="s">
        <v>16372</v>
      </c>
    </row>
    <row r="4391" spans="1:13" ht="15" customHeight="1" x14ac:dyDescent="0.25">
      <c r="A4391" s="295" t="s">
        <v>13284</v>
      </c>
      <c r="B4391" s="295" t="s">
        <v>13284</v>
      </c>
      <c r="C4391" s="295" t="s">
        <v>13285</v>
      </c>
      <c r="D4391" s="295" t="s">
        <v>13285</v>
      </c>
      <c r="E4391" s="295" t="s">
        <v>1606</v>
      </c>
      <c r="F4391" s="295" t="s">
        <v>13286</v>
      </c>
      <c r="G4391" s="295" t="s">
        <v>168</v>
      </c>
      <c r="H4391" s="295" t="s">
        <v>1589</v>
      </c>
      <c r="I4391" s="295" t="s">
        <v>1598</v>
      </c>
      <c r="J4391" s="295" t="s">
        <v>226</v>
      </c>
      <c r="K4391" s="295" t="s">
        <v>2550</v>
      </c>
      <c r="L4391" s="286">
        <v>4</v>
      </c>
      <c r="M4391" s="295" t="s">
        <v>171</v>
      </c>
    </row>
    <row r="4392" spans="1:13" ht="15" customHeight="1" x14ac:dyDescent="0.25">
      <c r="A4392" s="295" t="s">
        <v>13287</v>
      </c>
      <c r="B4392" s="295" t="s">
        <v>13288</v>
      </c>
      <c r="C4392" s="295" t="s">
        <v>13289</v>
      </c>
      <c r="D4392" s="295" t="s">
        <v>13290</v>
      </c>
      <c r="E4392" s="295" t="s">
        <v>1606</v>
      </c>
      <c r="F4392" s="295" t="s">
        <v>13291</v>
      </c>
      <c r="G4392" s="295" t="s">
        <v>168</v>
      </c>
      <c r="H4392" s="295" t="s">
        <v>1632</v>
      </c>
      <c r="I4392" s="295" t="s">
        <v>1598</v>
      </c>
      <c r="J4392" s="295" t="s">
        <v>226</v>
      </c>
      <c r="K4392" s="295" t="s">
        <v>2550</v>
      </c>
      <c r="L4392" s="286">
        <v>0</v>
      </c>
      <c r="M4392" s="295" t="s">
        <v>16372</v>
      </c>
    </row>
    <row r="4393" spans="1:13" ht="15" customHeight="1" x14ac:dyDescent="0.25">
      <c r="A4393" s="295" t="s">
        <v>13292</v>
      </c>
      <c r="B4393" s="295" t="s">
        <v>13292</v>
      </c>
      <c r="C4393" s="295" t="s">
        <v>13293</v>
      </c>
      <c r="D4393" s="295" t="s">
        <v>13293</v>
      </c>
      <c r="E4393" s="295" t="s">
        <v>1606</v>
      </c>
      <c r="F4393" s="295" t="s">
        <v>13294</v>
      </c>
      <c r="G4393" s="295" t="s">
        <v>168</v>
      </c>
      <c r="H4393" s="295" t="s">
        <v>1589</v>
      </c>
      <c r="I4393" s="295" t="s">
        <v>1598</v>
      </c>
      <c r="J4393" s="295" t="s">
        <v>226</v>
      </c>
      <c r="K4393" s="295" t="s">
        <v>2550</v>
      </c>
      <c r="L4393" s="286">
        <v>0</v>
      </c>
      <c r="M4393" s="295" t="s">
        <v>16372</v>
      </c>
    </row>
    <row r="4394" spans="1:13" ht="15" customHeight="1" x14ac:dyDescent="0.25">
      <c r="A4394" s="295" t="s">
        <v>13295</v>
      </c>
      <c r="B4394" s="295" t="s">
        <v>13295</v>
      </c>
      <c r="C4394" s="295" t="s">
        <v>13296</v>
      </c>
      <c r="D4394" s="295" t="s">
        <v>13296</v>
      </c>
      <c r="E4394" s="295" t="s">
        <v>13297</v>
      </c>
      <c r="F4394" s="295" t="s">
        <v>13298</v>
      </c>
      <c r="G4394" s="295" t="s">
        <v>168</v>
      </c>
      <c r="H4394" s="295" t="s">
        <v>1589</v>
      </c>
      <c r="I4394" s="295" t="s">
        <v>1598</v>
      </c>
      <c r="J4394" s="295" t="s">
        <v>226</v>
      </c>
      <c r="K4394" s="295" t="s">
        <v>2550</v>
      </c>
      <c r="L4394" s="286">
        <v>0</v>
      </c>
      <c r="M4394" s="295" t="s">
        <v>16372</v>
      </c>
    </row>
    <row r="4395" spans="1:13" ht="15" customHeight="1" x14ac:dyDescent="0.25">
      <c r="A4395" s="295" t="s">
        <v>13299</v>
      </c>
      <c r="B4395" s="295" t="s">
        <v>13299</v>
      </c>
      <c r="C4395" s="295" t="s">
        <v>13300</v>
      </c>
      <c r="D4395" s="295" t="s">
        <v>13300</v>
      </c>
      <c r="E4395" s="295" t="s">
        <v>13301</v>
      </c>
      <c r="F4395" s="295" t="s">
        <v>13302</v>
      </c>
      <c r="G4395" s="295" t="s">
        <v>168</v>
      </c>
      <c r="H4395" s="295" t="s">
        <v>1589</v>
      </c>
      <c r="I4395" s="295" t="s">
        <v>1598</v>
      </c>
      <c r="J4395" s="295" t="s">
        <v>226</v>
      </c>
      <c r="K4395" s="295" t="s">
        <v>1230</v>
      </c>
      <c r="L4395" s="286">
        <v>0</v>
      </c>
      <c r="M4395" s="295" t="s">
        <v>16372</v>
      </c>
    </row>
    <row r="4396" spans="1:13" ht="15" customHeight="1" x14ac:dyDescent="0.25">
      <c r="A4396" s="295" t="s">
        <v>13303</v>
      </c>
      <c r="B4396" s="295" t="s">
        <v>13303</v>
      </c>
      <c r="C4396" s="295" t="s">
        <v>13304</v>
      </c>
      <c r="D4396" s="295" t="s">
        <v>13304</v>
      </c>
      <c r="E4396" s="295" t="s">
        <v>1779</v>
      </c>
      <c r="F4396" s="295" t="s">
        <v>13305</v>
      </c>
      <c r="G4396" s="295" t="s">
        <v>168</v>
      </c>
      <c r="H4396" s="295" t="s">
        <v>1589</v>
      </c>
      <c r="I4396" s="295" t="s">
        <v>1598</v>
      </c>
      <c r="J4396" s="295" t="s">
        <v>226</v>
      </c>
      <c r="K4396" s="295" t="s">
        <v>2550</v>
      </c>
      <c r="L4396" s="286">
        <v>8</v>
      </c>
      <c r="M4396" s="295" t="s">
        <v>171</v>
      </c>
    </row>
    <row r="4397" spans="1:13" ht="15" customHeight="1" x14ac:dyDescent="0.25">
      <c r="A4397" s="295" t="s">
        <v>13306</v>
      </c>
      <c r="B4397" s="295" t="s">
        <v>13306</v>
      </c>
      <c r="C4397" s="295" t="s">
        <v>13307</v>
      </c>
      <c r="D4397" s="295" t="s">
        <v>13307</v>
      </c>
      <c r="E4397" s="295" t="s">
        <v>3375</v>
      </c>
      <c r="F4397" s="295" t="s">
        <v>13308</v>
      </c>
      <c r="G4397" s="295" t="s">
        <v>168</v>
      </c>
      <c r="H4397" s="295" t="s">
        <v>1589</v>
      </c>
      <c r="I4397" s="295" t="s">
        <v>1598</v>
      </c>
      <c r="J4397" s="295" t="s">
        <v>226</v>
      </c>
      <c r="K4397" s="295" t="s">
        <v>2550</v>
      </c>
      <c r="L4397" s="286">
        <v>6</v>
      </c>
      <c r="M4397" s="295" t="s">
        <v>171</v>
      </c>
    </row>
    <row r="4398" spans="1:13" ht="15" customHeight="1" x14ac:dyDescent="0.25">
      <c r="A4398" s="295" t="s">
        <v>13309</v>
      </c>
      <c r="B4398" s="295" t="s">
        <v>13310</v>
      </c>
      <c r="C4398" s="295" t="s">
        <v>13311</v>
      </c>
      <c r="D4398" s="295" t="s">
        <v>13312</v>
      </c>
      <c r="E4398" s="295" t="s">
        <v>1606</v>
      </c>
      <c r="F4398" s="295" t="s">
        <v>13313</v>
      </c>
      <c r="G4398" s="295" t="s">
        <v>168</v>
      </c>
      <c r="H4398" s="295" t="s">
        <v>1632</v>
      </c>
      <c r="I4398" s="295" t="s">
        <v>1598</v>
      </c>
      <c r="J4398" s="295" t="s">
        <v>226</v>
      </c>
      <c r="K4398" s="295" t="s">
        <v>2550</v>
      </c>
      <c r="L4398" s="286">
        <v>0</v>
      </c>
      <c r="M4398" s="295" t="s">
        <v>16372</v>
      </c>
    </row>
    <row r="4399" spans="1:13" ht="15" customHeight="1" x14ac:dyDescent="0.25">
      <c r="A4399" s="295" t="s">
        <v>13288</v>
      </c>
      <c r="B4399" s="295" t="s">
        <v>13288</v>
      </c>
      <c r="C4399" s="295" t="s">
        <v>13290</v>
      </c>
      <c r="D4399" s="295" t="s">
        <v>13290</v>
      </c>
      <c r="E4399" s="295" t="s">
        <v>1606</v>
      </c>
      <c r="F4399" s="295" t="s">
        <v>13314</v>
      </c>
      <c r="G4399" s="295" t="s">
        <v>168</v>
      </c>
      <c r="H4399" s="295" t="s">
        <v>1589</v>
      </c>
      <c r="I4399" s="295" t="s">
        <v>1598</v>
      </c>
      <c r="J4399" s="295" t="s">
        <v>226</v>
      </c>
      <c r="K4399" s="295" t="s">
        <v>2550</v>
      </c>
      <c r="L4399" s="286">
        <v>0</v>
      </c>
      <c r="M4399" s="295" t="s">
        <v>16372</v>
      </c>
    </row>
    <row r="4400" spans="1:13" ht="15" customHeight="1" x14ac:dyDescent="0.25">
      <c r="A4400" s="295" t="s">
        <v>1487</v>
      </c>
      <c r="B4400" s="295" t="s">
        <v>1487</v>
      </c>
      <c r="C4400" s="295" t="s">
        <v>1488</v>
      </c>
      <c r="D4400" s="295" t="s">
        <v>1488</v>
      </c>
      <c r="E4400" s="295" t="s">
        <v>1663</v>
      </c>
      <c r="F4400" s="295" t="s">
        <v>13315</v>
      </c>
      <c r="G4400" s="295" t="s">
        <v>168</v>
      </c>
      <c r="H4400" s="295" t="s">
        <v>1589</v>
      </c>
      <c r="I4400" s="295" t="s">
        <v>1598</v>
      </c>
      <c r="J4400" s="295" t="s">
        <v>226</v>
      </c>
      <c r="K4400" s="295" t="s">
        <v>2550</v>
      </c>
      <c r="L4400" s="286">
        <v>0</v>
      </c>
      <c r="M4400" s="295" t="s">
        <v>16372</v>
      </c>
    </row>
    <row r="4401" spans="1:13" ht="15" customHeight="1" x14ac:dyDescent="0.25">
      <c r="A4401" s="295" t="s">
        <v>13316</v>
      </c>
      <c r="B4401" s="295" t="s">
        <v>13316</v>
      </c>
      <c r="C4401" s="295" t="s">
        <v>13317</v>
      </c>
      <c r="D4401" s="295" t="s">
        <v>13317</v>
      </c>
      <c r="E4401" s="295" t="s">
        <v>1880</v>
      </c>
      <c r="F4401" s="295" t="s">
        <v>13318</v>
      </c>
      <c r="G4401" s="295" t="s">
        <v>168</v>
      </c>
      <c r="H4401" s="295" t="s">
        <v>1589</v>
      </c>
      <c r="I4401" s="295" t="s">
        <v>1598</v>
      </c>
      <c r="J4401" s="295" t="s">
        <v>226</v>
      </c>
      <c r="K4401" s="295" t="s">
        <v>1230</v>
      </c>
      <c r="L4401" s="286">
        <v>0</v>
      </c>
      <c r="M4401" s="295" t="s">
        <v>16372</v>
      </c>
    </row>
    <row r="4402" spans="1:13" ht="15" customHeight="1" x14ac:dyDescent="0.25">
      <c r="A4402" s="295" t="s">
        <v>13319</v>
      </c>
      <c r="B4402" s="295" t="s">
        <v>13319</v>
      </c>
      <c r="C4402" s="295" t="s">
        <v>13320</v>
      </c>
      <c r="D4402" s="295" t="s">
        <v>13320</v>
      </c>
      <c r="E4402" s="295" t="s">
        <v>1606</v>
      </c>
      <c r="F4402" s="295" t="s">
        <v>13321</v>
      </c>
      <c r="G4402" s="295" t="s">
        <v>1594</v>
      </c>
      <c r="H4402" s="295" t="s">
        <v>1589</v>
      </c>
      <c r="I4402" s="295" t="s">
        <v>1598</v>
      </c>
      <c r="J4402" s="295" t="s">
        <v>226</v>
      </c>
      <c r="L4402" s="286">
        <v>4</v>
      </c>
      <c r="M4402" s="295" t="s">
        <v>171</v>
      </c>
    </row>
    <row r="4403" spans="1:13" ht="15" customHeight="1" x14ac:dyDescent="0.25">
      <c r="A4403" s="295" t="s">
        <v>13310</v>
      </c>
      <c r="B4403" s="295" t="s">
        <v>13310</v>
      </c>
      <c r="C4403" s="295" t="s">
        <v>13312</v>
      </c>
      <c r="D4403" s="295" t="s">
        <v>13312</v>
      </c>
      <c r="E4403" s="295" t="s">
        <v>1606</v>
      </c>
      <c r="F4403" s="295" t="s">
        <v>13313</v>
      </c>
      <c r="G4403" s="295" t="s">
        <v>168</v>
      </c>
      <c r="H4403" s="295" t="s">
        <v>1589</v>
      </c>
      <c r="I4403" s="295" t="s">
        <v>1598</v>
      </c>
      <c r="J4403" s="295" t="s">
        <v>226</v>
      </c>
      <c r="K4403" s="295" t="s">
        <v>2550</v>
      </c>
      <c r="L4403" s="286">
        <v>0</v>
      </c>
      <c r="M4403" s="295" t="s">
        <v>16372</v>
      </c>
    </row>
    <row r="4404" spans="1:13" ht="15" customHeight="1" x14ac:dyDescent="0.25">
      <c r="A4404" s="295" t="s">
        <v>13322</v>
      </c>
      <c r="B4404" s="295" t="s">
        <v>13322</v>
      </c>
      <c r="C4404" s="295" t="s">
        <v>13323</v>
      </c>
      <c r="D4404" s="295" t="s">
        <v>13323</v>
      </c>
      <c r="E4404" s="295" t="s">
        <v>5530</v>
      </c>
      <c r="F4404" s="295" t="s">
        <v>13324</v>
      </c>
      <c r="G4404" s="295" t="s">
        <v>168</v>
      </c>
      <c r="H4404" s="295" t="s">
        <v>1589</v>
      </c>
      <c r="I4404" s="295" t="s">
        <v>1598</v>
      </c>
      <c r="J4404" s="295" t="s">
        <v>226</v>
      </c>
      <c r="K4404" s="295" t="s">
        <v>2550</v>
      </c>
      <c r="L4404" s="286">
        <v>4</v>
      </c>
      <c r="M4404" s="295" t="s">
        <v>171</v>
      </c>
    </row>
    <row r="4405" spans="1:13" ht="15" customHeight="1" x14ac:dyDescent="0.25">
      <c r="A4405" s="295" t="s">
        <v>13325</v>
      </c>
      <c r="B4405" s="295" t="s">
        <v>13325</v>
      </c>
      <c r="C4405" s="295" t="s">
        <v>13326</v>
      </c>
      <c r="D4405" s="295" t="s">
        <v>13326</v>
      </c>
      <c r="E4405" s="295" t="s">
        <v>13327</v>
      </c>
      <c r="F4405" s="295" t="s">
        <v>13328</v>
      </c>
      <c r="G4405" s="295" t="s">
        <v>168</v>
      </c>
      <c r="H4405" s="295" t="s">
        <v>1589</v>
      </c>
      <c r="I4405" s="295" t="s">
        <v>1598</v>
      </c>
      <c r="J4405" s="295" t="s">
        <v>226</v>
      </c>
      <c r="K4405" s="295" t="s">
        <v>1230</v>
      </c>
      <c r="L4405" s="286">
        <v>0</v>
      </c>
      <c r="M4405" s="295" t="s">
        <v>16372</v>
      </c>
    </row>
    <row r="4406" spans="1:13" ht="15" customHeight="1" x14ac:dyDescent="0.25">
      <c r="A4406" s="295" t="s">
        <v>16566</v>
      </c>
      <c r="B4406" s="295" t="s">
        <v>16566</v>
      </c>
      <c r="C4406" s="295" t="s">
        <v>17555</v>
      </c>
      <c r="D4406" s="295" t="s">
        <v>17555</v>
      </c>
      <c r="E4406" s="295" t="s">
        <v>17885</v>
      </c>
      <c r="G4406" s="295" t="s">
        <v>168</v>
      </c>
      <c r="H4406" s="295" t="s">
        <v>1589</v>
      </c>
      <c r="I4406" s="295" t="s">
        <v>14673</v>
      </c>
      <c r="J4406" s="295" t="s">
        <v>17940</v>
      </c>
      <c r="K4406" s="295" t="s">
        <v>14674</v>
      </c>
      <c r="L4406" s="287">
        <v>4</v>
      </c>
      <c r="M4406" s="295" t="s">
        <v>171</v>
      </c>
    </row>
    <row r="4407" spans="1:13" ht="15" customHeight="1" x14ac:dyDescent="0.25">
      <c r="A4407" s="295" t="s">
        <v>16981</v>
      </c>
      <c r="B4407" s="295" t="s">
        <v>16981</v>
      </c>
      <c r="C4407" s="295" t="s">
        <v>17554</v>
      </c>
      <c r="D4407" s="295" t="s">
        <v>17554</v>
      </c>
      <c r="G4407" s="295" t="s">
        <v>1594</v>
      </c>
      <c r="H4407" s="295" t="s">
        <v>1589</v>
      </c>
      <c r="I4407" s="295" t="s">
        <v>14673</v>
      </c>
      <c r="J4407" s="295" t="s">
        <v>17940</v>
      </c>
      <c r="K4407" s="295" t="s">
        <v>14674</v>
      </c>
      <c r="L4407" s="287">
        <v>4</v>
      </c>
      <c r="M4407" s="295" t="s">
        <v>171</v>
      </c>
    </row>
    <row r="4408" spans="1:13" ht="15" customHeight="1" x14ac:dyDescent="0.25">
      <c r="A4408" s="295" t="s">
        <v>13329</v>
      </c>
      <c r="B4408" s="295" t="s">
        <v>13329</v>
      </c>
      <c r="C4408" s="295" t="s">
        <v>13330</v>
      </c>
      <c r="D4408" s="295" t="s">
        <v>13330</v>
      </c>
      <c r="E4408" s="295" t="s">
        <v>13331</v>
      </c>
      <c r="F4408" s="295" t="s">
        <v>13332</v>
      </c>
      <c r="G4408" s="295" t="s">
        <v>168</v>
      </c>
      <c r="H4408" s="295" t="s">
        <v>1589</v>
      </c>
      <c r="I4408" s="295" t="s">
        <v>1598</v>
      </c>
      <c r="J4408" s="295" t="s">
        <v>891</v>
      </c>
      <c r="K4408" s="295" t="s">
        <v>1603</v>
      </c>
      <c r="L4408" s="286">
        <v>3</v>
      </c>
      <c r="M4408" s="295" t="s">
        <v>171</v>
      </c>
    </row>
    <row r="4409" spans="1:13" ht="15" customHeight="1" x14ac:dyDescent="0.25">
      <c r="A4409" s="295" t="s">
        <v>13333</v>
      </c>
      <c r="B4409" s="295" t="s">
        <v>13333</v>
      </c>
      <c r="C4409" s="295" t="s">
        <v>13334</v>
      </c>
      <c r="D4409" s="295" t="s">
        <v>13334</v>
      </c>
      <c r="E4409" s="295" t="s">
        <v>1606</v>
      </c>
      <c r="F4409" s="295" t="s">
        <v>13335</v>
      </c>
      <c r="G4409" s="295" t="s">
        <v>1594</v>
      </c>
      <c r="H4409" s="295" t="s">
        <v>1589</v>
      </c>
      <c r="I4409" s="295" t="s">
        <v>1598</v>
      </c>
      <c r="J4409" s="295" t="s">
        <v>891</v>
      </c>
      <c r="L4409" s="286">
        <v>3</v>
      </c>
      <c r="M4409" s="295" t="s">
        <v>171</v>
      </c>
    </row>
    <row r="4410" spans="1:13" ht="15" customHeight="1" x14ac:dyDescent="0.25">
      <c r="A4410" s="295" t="s">
        <v>13336</v>
      </c>
      <c r="B4410" s="295" t="s">
        <v>13336</v>
      </c>
      <c r="C4410" s="295" t="s">
        <v>13337</v>
      </c>
      <c r="D4410" s="295" t="s">
        <v>13337</v>
      </c>
      <c r="E4410" s="295" t="s">
        <v>2999</v>
      </c>
      <c r="F4410" s="295" t="s">
        <v>13338</v>
      </c>
      <c r="G4410" s="295" t="s">
        <v>1676</v>
      </c>
      <c r="H4410" s="295" t="s">
        <v>1589</v>
      </c>
      <c r="I4410" s="295" t="s">
        <v>1598</v>
      </c>
      <c r="J4410" s="295" t="s">
        <v>226</v>
      </c>
      <c r="K4410" s="295" t="s">
        <v>2550</v>
      </c>
      <c r="L4410" s="286">
        <v>3</v>
      </c>
      <c r="M4410" s="295" t="s">
        <v>171</v>
      </c>
    </row>
    <row r="4411" spans="1:13" ht="15" customHeight="1" x14ac:dyDescent="0.25">
      <c r="A4411" s="295" t="s">
        <v>13339</v>
      </c>
      <c r="B4411" s="295" t="s">
        <v>13339</v>
      </c>
      <c r="C4411" s="295" t="s">
        <v>13340</v>
      </c>
      <c r="D4411" s="295" t="s">
        <v>13340</v>
      </c>
      <c r="E4411" s="295" t="s">
        <v>2999</v>
      </c>
      <c r="F4411" s="295" t="s">
        <v>13338</v>
      </c>
      <c r="G4411" s="295" t="s">
        <v>1678</v>
      </c>
      <c r="H4411" s="295" t="s">
        <v>1589</v>
      </c>
      <c r="I4411" s="295" t="s">
        <v>1598</v>
      </c>
      <c r="J4411" s="295" t="s">
        <v>226</v>
      </c>
      <c r="K4411" s="295" t="s">
        <v>2550</v>
      </c>
      <c r="L4411" s="287">
        <v>3</v>
      </c>
      <c r="M4411" s="295" t="s">
        <v>171</v>
      </c>
    </row>
    <row r="4412" spans="1:13" ht="15" customHeight="1" x14ac:dyDescent="0.25">
      <c r="A4412" s="295" t="s">
        <v>13341</v>
      </c>
      <c r="B4412" s="295" t="s">
        <v>13341</v>
      </c>
      <c r="C4412" s="295" t="s">
        <v>13342</v>
      </c>
      <c r="D4412" s="295" t="s">
        <v>13342</v>
      </c>
      <c r="E4412" s="295" t="s">
        <v>4085</v>
      </c>
      <c r="F4412" s="295" t="s">
        <v>13343</v>
      </c>
      <c r="G4412" s="295" t="s">
        <v>168</v>
      </c>
      <c r="H4412" s="295" t="s">
        <v>1589</v>
      </c>
      <c r="I4412" s="295" t="s">
        <v>1598</v>
      </c>
      <c r="J4412" s="295" t="s">
        <v>226</v>
      </c>
      <c r="K4412" s="295" t="s">
        <v>2550</v>
      </c>
      <c r="L4412" s="286">
        <v>3</v>
      </c>
      <c r="M4412" s="295" t="s">
        <v>171</v>
      </c>
    </row>
    <row r="4413" spans="1:13" ht="15" customHeight="1" x14ac:dyDescent="0.25">
      <c r="A4413" s="295" t="s">
        <v>13344</v>
      </c>
      <c r="B4413" s="295" t="s">
        <v>13344</v>
      </c>
      <c r="C4413" s="295" t="s">
        <v>13345</v>
      </c>
      <c r="D4413" s="295" t="s">
        <v>13345</v>
      </c>
      <c r="E4413" s="295" t="s">
        <v>13346</v>
      </c>
      <c r="F4413" s="295" t="s">
        <v>13347</v>
      </c>
      <c r="G4413" s="295" t="s">
        <v>168</v>
      </c>
      <c r="H4413" s="295" t="s">
        <v>1589</v>
      </c>
      <c r="I4413" s="295" t="s">
        <v>1598</v>
      </c>
      <c r="J4413" s="295" t="s">
        <v>226</v>
      </c>
      <c r="K4413" s="295" t="s">
        <v>2550</v>
      </c>
      <c r="L4413" s="286">
        <v>3</v>
      </c>
      <c r="M4413" s="295" t="s">
        <v>171</v>
      </c>
    </row>
    <row r="4414" spans="1:13" ht="15" customHeight="1" x14ac:dyDescent="0.25">
      <c r="A4414" s="295" t="s">
        <v>13348</v>
      </c>
      <c r="B4414" s="295" t="s">
        <v>13348</v>
      </c>
      <c r="C4414" s="295" t="s">
        <v>13349</v>
      </c>
      <c r="D4414" s="295" t="s">
        <v>13349</v>
      </c>
      <c r="E4414" s="295" t="s">
        <v>4164</v>
      </c>
      <c r="F4414" s="295" t="s">
        <v>13350</v>
      </c>
      <c r="G4414" s="295" t="s">
        <v>168</v>
      </c>
      <c r="H4414" s="295" t="s">
        <v>1589</v>
      </c>
      <c r="I4414" s="295" t="s">
        <v>1598</v>
      </c>
      <c r="J4414" s="295" t="s">
        <v>226</v>
      </c>
      <c r="K4414" s="295" t="s">
        <v>2550</v>
      </c>
      <c r="L4414" s="287">
        <v>-99</v>
      </c>
      <c r="M4414" s="295" t="s">
        <v>16367</v>
      </c>
    </row>
    <row r="4415" spans="1:13" ht="15" customHeight="1" x14ac:dyDescent="0.25">
      <c r="A4415" s="295" t="s">
        <v>13351</v>
      </c>
      <c r="B4415" s="295" t="s">
        <v>13351</v>
      </c>
      <c r="C4415" s="295" t="s">
        <v>13352</v>
      </c>
      <c r="D4415" s="295" t="s">
        <v>13352</v>
      </c>
      <c r="E4415" s="295" t="s">
        <v>4974</v>
      </c>
      <c r="F4415" s="295" t="s">
        <v>13353</v>
      </c>
      <c r="G4415" s="295" t="s">
        <v>168</v>
      </c>
      <c r="H4415" s="295" t="s">
        <v>1589</v>
      </c>
      <c r="I4415" s="295" t="s">
        <v>1598</v>
      </c>
      <c r="J4415" s="295" t="s">
        <v>226</v>
      </c>
      <c r="K4415" s="295" t="s">
        <v>2550</v>
      </c>
      <c r="L4415" s="286">
        <v>3</v>
      </c>
      <c r="M4415" s="295" t="s">
        <v>171</v>
      </c>
    </row>
    <row r="4416" spans="1:13" ht="15" customHeight="1" x14ac:dyDescent="0.25">
      <c r="A4416" s="295" t="s">
        <v>13354</v>
      </c>
      <c r="B4416" s="295" t="s">
        <v>13354</v>
      </c>
      <c r="C4416" s="295" t="s">
        <v>1137</v>
      </c>
      <c r="D4416" s="295" t="s">
        <v>1137</v>
      </c>
      <c r="E4416" s="295" t="s">
        <v>13355</v>
      </c>
      <c r="F4416" s="295" t="s">
        <v>13356</v>
      </c>
      <c r="G4416" s="295" t="s">
        <v>168</v>
      </c>
      <c r="H4416" s="295" t="s">
        <v>1589</v>
      </c>
      <c r="I4416" s="295" t="s">
        <v>1598</v>
      </c>
      <c r="J4416" s="295" t="s">
        <v>226</v>
      </c>
      <c r="K4416" s="295" t="s">
        <v>2550</v>
      </c>
      <c r="L4416" s="286">
        <v>0</v>
      </c>
      <c r="M4416" s="295" t="s">
        <v>16372</v>
      </c>
    </row>
    <row r="4417" spans="1:13" ht="15" customHeight="1" x14ac:dyDescent="0.25">
      <c r="A4417" s="295" t="s">
        <v>13358</v>
      </c>
      <c r="B4417" s="295" t="s">
        <v>13358</v>
      </c>
      <c r="C4417" s="295" t="s">
        <v>13359</v>
      </c>
      <c r="D4417" s="295" t="s">
        <v>13359</v>
      </c>
      <c r="E4417" s="295" t="s">
        <v>13346</v>
      </c>
      <c r="F4417" s="295" t="s">
        <v>13360</v>
      </c>
      <c r="G4417" s="295" t="s">
        <v>168</v>
      </c>
      <c r="H4417" s="295" t="s">
        <v>1589</v>
      </c>
      <c r="I4417" s="295" t="s">
        <v>1598</v>
      </c>
      <c r="J4417" s="295" t="s">
        <v>226</v>
      </c>
      <c r="K4417" s="295" t="s">
        <v>2550</v>
      </c>
      <c r="L4417" s="286">
        <v>6</v>
      </c>
      <c r="M4417" s="295" t="s">
        <v>171</v>
      </c>
    </row>
    <row r="4418" spans="1:13" ht="15" customHeight="1" x14ac:dyDescent="0.25">
      <c r="A4418" s="295" t="s">
        <v>13361</v>
      </c>
      <c r="B4418" s="295" t="s">
        <v>13361</v>
      </c>
      <c r="C4418" s="295" t="s">
        <v>13362</v>
      </c>
      <c r="D4418" s="295" t="s">
        <v>13362</v>
      </c>
      <c r="E4418" s="295" t="s">
        <v>3367</v>
      </c>
      <c r="F4418" s="295" t="s">
        <v>13363</v>
      </c>
      <c r="G4418" s="295" t="s">
        <v>168</v>
      </c>
      <c r="H4418" s="295" t="s">
        <v>1589</v>
      </c>
      <c r="I4418" s="295" t="s">
        <v>1598</v>
      </c>
      <c r="J4418" s="295" t="s">
        <v>226</v>
      </c>
      <c r="K4418" s="295" t="s">
        <v>2550</v>
      </c>
      <c r="L4418" s="286">
        <v>3</v>
      </c>
      <c r="M4418" s="295" t="s">
        <v>171</v>
      </c>
    </row>
    <row r="4419" spans="1:13" ht="15" customHeight="1" x14ac:dyDescent="0.25">
      <c r="A4419" s="295" t="s">
        <v>13364</v>
      </c>
      <c r="B4419" s="295" t="s">
        <v>13364</v>
      </c>
      <c r="C4419" s="295" t="s">
        <v>13365</v>
      </c>
      <c r="D4419" s="295" t="s">
        <v>13365</v>
      </c>
      <c r="E4419" s="295" t="s">
        <v>4164</v>
      </c>
      <c r="F4419" s="295" t="s">
        <v>13366</v>
      </c>
      <c r="G4419" s="295" t="s">
        <v>168</v>
      </c>
      <c r="H4419" s="295" t="s">
        <v>1589</v>
      </c>
      <c r="I4419" s="295" t="s">
        <v>1598</v>
      </c>
      <c r="J4419" s="295" t="s">
        <v>226</v>
      </c>
      <c r="K4419" s="295" t="s">
        <v>2550</v>
      </c>
      <c r="L4419" s="286">
        <v>3</v>
      </c>
      <c r="M4419" s="295" t="s">
        <v>171</v>
      </c>
    </row>
    <row r="4420" spans="1:13" ht="15" customHeight="1" x14ac:dyDescent="0.25">
      <c r="A4420" s="295" t="s">
        <v>1136</v>
      </c>
      <c r="B4420" s="295" t="s">
        <v>1136</v>
      </c>
      <c r="C4420" s="295" t="s">
        <v>13367</v>
      </c>
      <c r="D4420" s="295" t="s">
        <v>13367</v>
      </c>
      <c r="E4420" s="295" t="s">
        <v>13368</v>
      </c>
      <c r="F4420" s="295" t="s">
        <v>13369</v>
      </c>
      <c r="G4420" s="295" t="s">
        <v>168</v>
      </c>
      <c r="H4420" s="295" t="s">
        <v>1589</v>
      </c>
      <c r="I4420" s="295" t="s">
        <v>1598</v>
      </c>
      <c r="J4420" s="295" t="s">
        <v>226</v>
      </c>
      <c r="K4420" s="295" t="s">
        <v>2550</v>
      </c>
      <c r="L4420" s="286">
        <v>0</v>
      </c>
      <c r="M4420" s="295" t="s">
        <v>16372</v>
      </c>
    </row>
    <row r="4421" spans="1:13" ht="15" customHeight="1" x14ac:dyDescent="0.25">
      <c r="A4421" s="295" t="s">
        <v>13370</v>
      </c>
      <c r="B4421" s="295" t="s">
        <v>13370</v>
      </c>
      <c r="C4421" s="295" t="s">
        <v>13371</v>
      </c>
      <c r="D4421" s="295" t="s">
        <v>13371</v>
      </c>
      <c r="E4421" s="295" t="s">
        <v>1606</v>
      </c>
      <c r="F4421" s="295" t="s">
        <v>13372</v>
      </c>
      <c r="G4421" s="295" t="s">
        <v>168</v>
      </c>
      <c r="H4421" s="295" t="s">
        <v>1589</v>
      </c>
      <c r="I4421" s="295" t="s">
        <v>1598</v>
      </c>
      <c r="J4421" s="295" t="s">
        <v>226</v>
      </c>
      <c r="K4421" s="295" t="s">
        <v>2550</v>
      </c>
      <c r="L4421" s="286">
        <v>6</v>
      </c>
      <c r="M4421" s="295" t="s">
        <v>171</v>
      </c>
    </row>
    <row r="4422" spans="1:13" ht="15" customHeight="1" x14ac:dyDescent="0.25">
      <c r="A4422" s="295" t="s">
        <v>13373</v>
      </c>
      <c r="B4422" s="295" t="s">
        <v>13373</v>
      </c>
      <c r="C4422" s="295" t="s">
        <v>13374</v>
      </c>
      <c r="D4422" s="295" t="s">
        <v>13374</v>
      </c>
      <c r="E4422" s="295" t="s">
        <v>1978</v>
      </c>
      <c r="F4422" s="295" t="s">
        <v>13375</v>
      </c>
      <c r="G4422" s="295" t="s">
        <v>168</v>
      </c>
      <c r="H4422" s="295" t="s">
        <v>1589</v>
      </c>
      <c r="I4422" s="295" t="s">
        <v>1598</v>
      </c>
      <c r="J4422" s="295" t="s">
        <v>226</v>
      </c>
      <c r="K4422" s="295" t="s">
        <v>2550</v>
      </c>
      <c r="L4422" s="286">
        <v>3</v>
      </c>
      <c r="M4422" s="295" t="s">
        <v>171</v>
      </c>
    </row>
    <row r="4423" spans="1:13" ht="15" customHeight="1" x14ac:dyDescent="0.25">
      <c r="A4423" s="295" t="s">
        <v>6097</v>
      </c>
      <c r="B4423" s="295" t="s">
        <v>6094</v>
      </c>
      <c r="C4423" s="295" t="s">
        <v>13376</v>
      </c>
      <c r="D4423" s="295" t="s">
        <v>6095</v>
      </c>
      <c r="E4423" s="295" t="s">
        <v>1606</v>
      </c>
      <c r="F4423" s="295" t="s">
        <v>6096</v>
      </c>
      <c r="G4423" s="295" t="s">
        <v>168</v>
      </c>
      <c r="H4423" s="295" t="s">
        <v>1632</v>
      </c>
      <c r="I4423" s="295" t="s">
        <v>1598</v>
      </c>
      <c r="J4423" s="295" t="s">
        <v>226</v>
      </c>
      <c r="K4423" s="295" t="s">
        <v>1603</v>
      </c>
      <c r="L4423" s="287">
        <v>10</v>
      </c>
      <c r="M4423" s="295" t="s">
        <v>171</v>
      </c>
    </row>
    <row r="4424" spans="1:13" ht="15" customHeight="1" x14ac:dyDescent="0.25">
      <c r="A4424" s="295" t="s">
        <v>13377</v>
      </c>
      <c r="B4424" s="295" t="s">
        <v>13377</v>
      </c>
      <c r="C4424" s="295" t="s">
        <v>13378</v>
      </c>
      <c r="D4424" s="295" t="s">
        <v>13378</v>
      </c>
      <c r="E4424" s="295" t="s">
        <v>4164</v>
      </c>
      <c r="F4424" s="295" t="s">
        <v>13379</v>
      </c>
      <c r="G4424" s="295" t="s">
        <v>168</v>
      </c>
      <c r="H4424" s="295" t="s">
        <v>1589</v>
      </c>
      <c r="I4424" s="295" t="s">
        <v>1598</v>
      </c>
      <c r="J4424" s="295" t="s">
        <v>226</v>
      </c>
      <c r="K4424" s="295" t="s">
        <v>2550</v>
      </c>
      <c r="L4424" s="286">
        <v>3</v>
      </c>
      <c r="M4424" s="295" t="s">
        <v>171</v>
      </c>
    </row>
    <row r="4425" spans="1:13" ht="15" customHeight="1" x14ac:dyDescent="0.25">
      <c r="A4425" s="295" t="s">
        <v>13357</v>
      </c>
      <c r="B4425" s="295" t="s">
        <v>13354</v>
      </c>
      <c r="C4425" s="295" t="s">
        <v>13380</v>
      </c>
      <c r="D4425" s="295" t="s">
        <v>1137</v>
      </c>
      <c r="E4425" s="295" t="s">
        <v>13381</v>
      </c>
      <c r="F4425" s="295" t="s">
        <v>13356</v>
      </c>
      <c r="G4425" s="295" t="s">
        <v>168</v>
      </c>
      <c r="H4425" s="295" t="s">
        <v>1632</v>
      </c>
      <c r="I4425" s="295" t="s">
        <v>1598</v>
      </c>
      <c r="J4425" s="295" t="s">
        <v>226</v>
      </c>
      <c r="K4425" s="295" t="s">
        <v>2550</v>
      </c>
      <c r="L4425" s="286">
        <v>0</v>
      </c>
      <c r="M4425" s="295" t="s">
        <v>16372</v>
      </c>
    </row>
    <row r="4426" spans="1:13" ht="15" customHeight="1" x14ac:dyDescent="0.25">
      <c r="A4426" s="295" t="s">
        <v>13382</v>
      </c>
      <c r="B4426" s="295" t="s">
        <v>13382</v>
      </c>
      <c r="C4426" s="295" t="s">
        <v>13383</v>
      </c>
      <c r="D4426" s="295" t="s">
        <v>13383</v>
      </c>
      <c r="E4426" s="295" t="s">
        <v>13346</v>
      </c>
      <c r="F4426" s="295" t="s">
        <v>13384</v>
      </c>
      <c r="G4426" s="295" t="s">
        <v>168</v>
      </c>
      <c r="H4426" s="295" t="s">
        <v>1589</v>
      </c>
      <c r="I4426" s="295" t="s">
        <v>1598</v>
      </c>
      <c r="J4426" s="295" t="s">
        <v>226</v>
      </c>
      <c r="K4426" s="295" t="s">
        <v>2550</v>
      </c>
      <c r="L4426" s="286">
        <v>3</v>
      </c>
      <c r="M4426" s="295" t="s">
        <v>171</v>
      </c>
    </row>
    <row r="4427" spans="1:13" ht="15" customHeight="1" x14ac:dyDescent="0.25">
      <c r="A4427" s="295" t="s">
        <v>13385</v>
      </c>
      <c r="B4427" s="295" t="s">
        <v>13386</v>
      </c>
      <c r="C4427" s="295" t="s">
        <v>13387</v>
      </c>
      <c r="D4427" s="295" t="s">
        <v>13388</v>
      </c>
      <c r="E4427" s="295" t="s">
        <v>8566</v>
      </c>
      <c r="F4427" s="295" t="s">
        <v>13389</v>
      </c>
      <c r="G4427" s="295" t="s">
        <v>168</v>
      </c>
      <c r="H4427" s="295" t="s">
        <v>1632</v>
      </c>
      <c r="I4427" s="295" t="s">
        <v>1598</v>
      </c>
      <c r="J4427" s="295" t="s">
        <v>226</v>
      </c>
      <c r="K4427" s="295" t="s">
        <v>2550</v>
      </c>
      <c r="L4427" s="286">
        <v>5</v>
      </c>
      <c r="M4427" s="295" t="s">
        <v>171</v>
      </c>
    </row>
    <row r="4428" spans="1:13" ht="15" customHeight="1" x14ac:dyDescent="0.25">
      <c r="A4428" s="295" t="s">
        <v>13386</v>
      </c>
      <c r="B4428" s="295" t="s">
        <v>13386</v>
      </c>
      <c r="C4428" s="295" t="s">
        <v>13388</v>
      </c>
      <c r="D4428" s="295" t="s">
        <v>13388</v>
      </c>
      <c r="E4428" s="295" t="s">
        <v>1779</v>
      </c>
      <c r="F4428" s="295" t="s">
        <v>13389</v>
      </c>
      <c r="G4428" s="295" t="s">
        <v>168</v>
      </c>
      <c r="H4428" s="295" t="s">
        <v>1589</v>
      </c>
      <c r="I4428" s="295" t="s">
        <v>1598</v>
      </c>
      <c r="J4428" s="295" t="s">
        <v>226</v>
      </c>
      <c r="K4428" s="295" t="s">
        <v>2550</v>
      </c>
      <c r="L4428" s="286">
        <v>5</v>
      </c>
      <c r="M4428" s="295" t="s">
        <v>171</v>
      </c>
    </row>
    <row r="4429" spans="1:13" ht="15" customHeight="1" x14ac:dyDescent="0.25">
      <c r="A4429" s="295" t="s">
        <v>13390</v>
      </c>
      <c r="B4429" s="295" t="s">
        <v>13390</v>
      </c>
      <c r="C4429" s="295" t="s">
        <v>13391</v>
      </c>
      <c r="D4429" s="295" t="s">
        <v>13391</v>
      </c>
      <c r="E4429" s="295" t="s">
        <v>13346</v>
      </c>
      <c r="F4429" s="295" t="s">
        <v>13392</v>
      </c>
      <c r="G4429" s="295" t="s">
        <v>168</v>
      </c>
      <c r="H4429" s="295" t="s">
        <v>1589</v>
      </c>
      <c r="I4429" s="295" t="s">
        <v>1598</v>
      </c>
      <c r="J4429" s="295" t="s">
        <v>226</v>
      </c>
      <c r="K4429" s="295" t="s">
        <v>2550</v>
      </c>
      <c r="L4429" s="286">
        <v>3</v>
      </c>
      <c r="M4429" s="295" t="s">
        <v>171</v>
      </c>
    </row>
    <row r="4430" spans="1:13" ht="15" customHeight="1" x14ac:dyDescent="0.25">
      <c r="A4430" s="295" t="s">
        <v>13393</v>
      </c>
      <c r="B4430" s="295" t="s">
        <v>13393</v>
      </c>
      <c r="C4430" s="295" t="s">
        <v>13394</v>
      </c>
      <c r="D4430" s="295" t="s">
        <v>13394</v>
      </c>
      <c r="E4430" s="295" t="s">
        <v>13346</v>
      </c>
      <c r="F4430" s="295" t="s">
        <v>13395</v>
      </c>
      <c r="G4430" s="295" t="s">
        <v>168</v>
      </c>
      <c r="H4430" s="295" t="s">
        <v>1589</v>
      </c>
      <c r="I4430" s="295" t="s">
        <v>1598</v>
      </c>
      <c r="J4430" s="295" t="s">
        <v>226</v>
      </c>
      <c r="K4430" s="295" t="s">
        <v>2550</v>
      </c>
      <c r="L4430" s="286">
        <v>3</v>
      </c>
      <c r="M4430" s="295" t="s">
        <v>171</v>
      </c>
    </row>
    <row r="4431" spans="1:13" ht="15" customHeight="1" x14ac:dyDescent="0.25">
      <c r="A4431" s="295" t="s">
        <v>13396</v>
      </c>
      <c r="B4431" s="295" t="s">
        <v>13396</v>
      </c>
      <c r="C4431" s="295" t="s">
        <v>13397</v>
      </c>
      <c r="D4431" s="295" t="s">
        <v>13397</v>
      </c>
      <c r="E4431" s="295" t="s">
        <v>4164</v>
      </c>
      <c r="F4431" s="295" t="s">
        <v>13398</v>
      </c>
      <c r="G4431" s="295" t="s">
        <v>168</v>
      </c>
      <c r="H4431" s="295" t="s">
        <v>1589</v>
      </c>
      <c r="I4431" s="295" t="s">
        <v>1598</v>
      </c>
      <c r="J4431" s="295" t="s">
        <v>226</v>
      </c>
      <c r="K4431" s="295" t="s">
        <v>2550</v>
      </c>
      <c r="L4431" s="286">
        <v>3</v>
      </c>
      <c r="M4431" s="295" t="s">
        <v>171</v>
      </c>
    </row>
    <row r="4432" spans="1:13" ht="15" customHeight="1" x14ac:dyDescent="0.25">
      <c r="A4432" s="295" t="s">
        <v>13399</v>
      </c>
      <c r="B4432" s="295" t="s">
        <v>13399</v>
      </c>
      <c r="C4432" s="295" t="s">
        <v>13400</v>
      </c>
      <c r="D4432" s="295" t="s">
        <v>13400</v>
      </c>
      <c r="E4432" s="295" t="s">
        <v>1606</v>
      </c>
      <c r="F4432" s="295" t="s">
        <v>13401</v>
      </c>
      <c r="G4432" s="295" t="s">
        <v>168</v>
      </c>
      <c r="H4432" s="295" t="s">
        <v>1589</v>
      </c>
      <c r="I4432" s="295" t="s">
        <v>1598</v>
      </c>
      <c r="J4432" s="295" t="s">
        <v>226</v>
      </c>
      <c r="K4432" s="295" t="s">
        <v>2550</v>
      </c>
      <c r="L4432" s="286">
        <v>5</v>
      </c>
      <c r="M4432" s="295" t="s">
        <v>171</v>
      </c>
    </row>
    <row r="4433" spans="1:13" ht="15" customHeight="1" x14ac:dyDescent="0.25">
      <c r="A4433" s="295" t="s">
        <v>13402</v>
      </c>
      <c r="B4433" s="295" t="s">
        <v>13402</v>
      </c>
      <c r="C4433" s="295" t="s">
        <v>13403</v>
      </c>
      <c r="D4433" s="295" t="s">
        <v>13403</v>
      </c>
      <c r="E4433" s="295" t="s">
        <v>2180</v>
      </c>
      <c r="F4433" s="295" t="s">
        <v>13404</v>
      </c>
      <c r="G4433" s="295" t="s">
        <v>168</v>
      </c>
      <c r="H4433" s="295" t="s">
        <v>1589</v>
      </c>
      <c r="I4433" s="295" t="s">
        <v>1598</v>
      </c>
      <c r="J4433" s="295" t="s">
        <v>226</v>
      </c>
      <c r="K4433" s="295" t="s">
        <v>2550</v>
      </c>
      <c r="L4433" s="286">
        <v>5</v>
      </c>
      <c r="M4433" s="295" t="s">
        <v>171</v>
      </c>
    </row>
    <row r="4434" spans="1:13" ht="15" customHeight="1" x14ac:dyDescent="0.25">
      <c r="A4434" s="295" t="s">
        <v>1141</v>
      </c>
      <c r="B4434" s="295" t="s">
        <v>1141</v>
      </c>
      <c r="C4434" s="295" t="s">
        <v>1140</v>
      </c>
      <c r="D4434" s="295" t="s">
        <v>1140</v>
      </c>
      <c r="E4434" s="295" t="s">
        <v>1606</v>
      </c>
      <c r="F4434" s="295" t="s">
        <v>13405</v>
      </c>
      <c r="G4434" s="295" t="s">
        <v>1676</v>
      </c>
      <c r="H4434" s="295" t="s">
        <v>1589</v>
      </c>
      <c r="I4434" s="295" t="s">
        <v>1598</v>
      </c>
      <c r="J4434" s="295" t="s">
        <v>226</v>
      </c>
      <c r="K4434" s="295" t="s">
        <v>2550</v>
      </c>
      <c r="L4434" s="287">
        <v>0</v>
      </c>
      <c r="M4434" s="295" t="s">
        <v>16372</v>
      </c>
    </row>
    <row r="4435" spans="1:13" ht="15" customHeight="1" x14ac:dyDescent="0.25">
      <c r="A4435" s="298" t="s">
        <v>13406</v>
      </c>
      <c r="B4435" s="295" t="s">
        <v>13406</v>
      </c>
      <c r="C4435" s="298" t="s">
        <v>13407</v>
      </c>
      <c r="D4435" s="298" t="s">
        <v>13407</v>
      </c>
      <c r="E4435" s="298" t="s">
        <v>1606</v>
      </c>
      <c r="F4435" s="298" t="s">
        <v>13408</v>
      </c>
      <c r="G4435" s="298" t="s">
        <v>1738</v>
      </c>
      <c r="H4435" s="298" t="s">
        <v>1589</v>
      </c>
      <c r="I4435" s="298" t="s">
        <v>1598</v>
      </c>
      <c r="J4435" s="298" t="s">
        <v>226</v>
      </c>
      <c r="K4435" s="298" t="s">
        <v>2550</v>
      </c>
      <c r="L4435" s="292">
        <v>0</v>
      </c>
      <c r="M4435" s="295" t="s">
        <v>16372</v>
      </c>
    </row>
    <row r="4436" spans="1:13" ht="15" customHeight="1" x14ac:dyDescent="0.25">
      <c r="A4436" s="295" t="s">
        <v>1138</v>
      </c>
      <c r="B4436" s="295" t="s">
        <v>1138</v>
      </c>
      <c r="C4436" s="295" t="s">
        <v>1139</v>
      </c>
      <c r="D4436" s="295" t="s">
        <v>1139</v>
      </c>
      <c r="E4436" s="295" t="s">
        <v>13409</v>
      </c>
      <c r="F4436" s="295" t="s">
        <v>13410</v>
      </c>
      <c r="G4436" s="295" t="s">
        <v>1738</v>
      </c>
      <c r="H4436" s="295" t="s">
        <v>1589</v>
      </c>
      <c r="I4436" s="295" t="s">
        <v>1598</v>
      </c>
      <c r="J4436" s="295" t="s">
        <v>226</v>
      </c>
      <c r="K4436" s="295" t="s">
        <v>2550</v>
      </c>
      <c r="L4436" s="286">
        <v>3</v>
      </c>
      <c r="M4436" s="295" t="s">
        <v>171</v>
      </c>
    </row>
    <row r="4437" spans="1:13" ht="15" customHeight="1" x14ac:dyDescent="0.25">
      <c r="A4437" s="295" t="s">
        <v>13412</v>
      </c>
      <c r="B4437" s="295" t="s">
        <v>13412</v>
      </c>
      <c r="C4437" s="295" t="s">
        <v>13413</v>
      </c>
      <c r="D4437" s="295" t="s">
        <v>13413</v>
      </c>
      <c r="E4437" s="295" t="s">
        <v>13355</v>
      </c>
      <c r="F4437" s="295" t="s">
        <v>13414</v>
      </c>
      <c r="G4437" s="295" t="s">
        <v>168</v>
      </c>
      <c r="H4437" s="295" t="s">
        <v>1589</v>
      </c>
      <c r="I4437" s="295" t="s">
        <v>1598</v>
      </c>
      <c r="J4437" s="295" t="s">
        <v>226</v>
      </c>
      <c r="K4437" s="295" t="s">
        <v>1230</v>
      </c>
      <c r="L4437" s="286">
        <v>0</v>
      </c>
      <c r="M4437" s="295" t="s">
        <v>16372</v>
      </c>
    </row>
    <row r="4438" spans="1:13" ht="15" customHeight="1" x14ac:dyDescent="0.25">
      <c r="A4438" s="295" t="s">
        <v>13415</v>
      </c>
      <c r="B4438" s="295" t="s">
        <v>13415</v>
      </c>
      <c r="C4438" s="295" t="s">
        <v>13416</v>
      </c>
      <c r="D4438" s="295" t="s">
        <v>13416</v>
      </c>
      <c r="E4438" s="295" t="s">
        <v>2280</v>
      </c>
      <c r="F4438" s="295" t="s">
        <v>13417</v>
      </c>
      <c r="G4438" s="295" t="s">
        <v>168</v>
      </c>
      <c r="H4438" s="295" t="s">
        <v>1589</v>
      </c>
      <c r="I4438" s="295" t="s">
        <v>1598</v>
      </c>
      <c r="J4438" s="295" t="s">
        <v>226</v>
      </c>
      <c r="K4438" s="295" t="s">
        <v>2550</v>
      </c>
      <c r="L4438" s="287">
        <v>-99</v>
      </c>
      <c r="M4438" s="295" t="s">
        <v>16367</v>
      </c>
    </row>
    <row r="4439" spans="1:13" ht="15" customHeight="1" x14ac:dyDescent="0.25">
      <c r="A4439" s="295" t="s">
        <v>1142</v>
      </c>
      <c r="B4439" s="295" t="s">
        <v>1142</v>
      </c>
      <c r="C4439" s="295" t="s">
        <v>1143</v>
      </c>
      <c r="D4439" s="295" t="s">
        <v>1143</v>
      </c>
      <c r="E4439" s="295" t="s">
        <v>1779</v>
      </c>
      <c r="F4439" s="295" t="s">
        <v>13418</v>
      </c>
      <c r="G4439" s="295" t="s">
        <v>168</v>
      </c>
      <c r="H4439" s="295" t="s">
        <v>1589</v>
      </c>
      <c r="I4439" s="295" t="s">
        <v>1598</v>
      </c>
      <c r="J4439" s="295" t="s">
        <v>226</v>
      </c>
      <c r="K4439" s="295" t="s">
        <v>1230</v>
      </c>
      <c r="L4439" s="286">
        <v>0</v>
      </c>
      <c r="M4439" s="295" t="s">
        <v>16372</v>
      </c>
    </row>
    <row r="4440" spans="1:13" ht="15" customHeight="1" x14ac:dyDescent="0.25">
      <c r="A4440" s="295" t="s">
        <v>13419</v>
      </c>
      <c r="B4440" s="295" t="s">
        <v>13419</v>
      </c>
      <c r="C4440" s="295" t="s">
        <v>13420</v>
      </c>
      <c r="D4440" s="295" t="s">
        <v>13420</v>
      </c>
      <c r="E4440" s="295" t="s">
        <v>13421</v>
      </c>
      <c r="F4440" s="295" t="s">
        <v>13422</v>
      </c>
      <c r="G4440" s="295" t="s">
        <v>168</v>
      </c>
      <c r="H4440" s="295" t="s">
        <v>1589</v>
      </c>
      <c r="I4440" s="295" t="s">
        <v>1598</v>
      </c>
      <c r="J4440" s="295" t="s">
        <v>226</v>
      </c>
      <c r="K4440" s="295" t="s">
        <v>2550</v>
      </c>
      <c r="L4440" s="286">
        <v>5</v>
      </c>
      <c r="M4440" s="295" t="s">
        <v>171</v>
      </c>
    </row>
    <row r="4441" spans="1:13" ht="15" customHeight="1" x14ac:dyDescent="0.25">
      <c r="A4441" s="295" t="s">
        <v>13423</v>
      </c>
      <c r="B4441" s="295" t="s">
        <v>13423</v>
      </c>
      <c r="C4441" s="295" t="s">
        <v>13424</v>
      </c>
      <c r="D4441" s="295" t="s">
        <v>13424</v>
      </c>
      <c r="E4441" s="295" t="s">
        <v>4164</v>
      </c>
      <c r="F4441" s="295" t="s">
        <v>13425</v>
      </c>
      <c r="G4441" s="295" t="s">
        <v>168</v>
      </c>
      <c r="H4441" s="295" t="s">
        <v>1589</v>
      </c>
      <c r="I4441" s="295" t="s">
        <v>1598</v>
      </c>
      <c r="J4441" s="295" t="s">
        <v>226</v>
      </c>
      <c r="K4441" s="295" t="s">
        <v>2550</v>
      </c>
      <c r="L4441" s="286">
        <v>5</v>
      </c>
      <c r="M4441" s="295" t="s">
        <v>171</v>
      </c>
    </row>
    <row r="4442" spans="1:13" ht="15" customHeight="1" x14ac:dyDescent="0.25">
      <c r="A4442" s="295" t="s">
        <v>13426</v>
      </c>
      <c r="B4442" s="295" t="s">
        <v>13426</v>
      </c>
      <c r="C4442" s="295" t="s">
        <v>13427</v>
      </c>
      <c r="D4442" s="295" t="s">
        <v>13427</v>
      </c>
      <c r="E4442" s="295" t="s">
        <v>2180</v>
      </c>
      <c r="F4442" s="295" t="s">
        <v>13428</v>
      </c>
      <c r="G4442" s="295" t="s">
        <v>168</v>
      </c>
      <c r="H4442" s="295" t="s">
        <v>1589</v>
      </c>
      <c r="I4442" s="295" t="s">
        <v>1598</v>
      </c>
      <c r="J4442" s="295" t="s">
        <v>226</v>
      </c>
      <c r="K4442" s="295" t="s">
        <v>2550</v>
      </c>
      <c r="L4442" s="286">
        <v>3</v>
      </c>
      <c r="M4442" s="295" t="s">
        <v>171</v>
      </c>
    </row>
    <row r="4443" spans="1:13" ht="15" customHeight="1" x14ac:dyDescent="0.25">
      <c r="A4443" s="295" t="s">
        <v>13429</v>
      </c>
      <c r="B4443" s="295" t="s">
        <v>13429</v>
      </c>
      <c r="C4443" s="295" t="s">
        <v>13430</v>
      </c>
      <c r="D4443" s="295" t="s">
        <v>13430</v>
      </c>
      <c r="E4443" s="295" t="s">
        <v>13431</v>
      </c>
      <c r="F4443" s="295" t="s">
        <v>13432</v>
      </c>
      <c r="G4443" s="295" t="s">
        <v>168</v>
      </c>
      <c r="H4443" s="295" t="s">
        <v>1589</v>
      </c>
      <c r="I4443" s="295" t="s">
        <v>1598</v>
      </c>
      <c r="J4443" s="295" t="s">
        <v>226</v>
      </c>
      <c r="K4443" s="295" t="s">
        <v>2550</v>
      </c>
      <c r="L4443" s="286">
        <v>3</v>
      </c>
      <c r="M4443" s="295" t="s">
        <v>171</v>
      </c>
    </row>
    <row r="4444" spans="1:13" ht="15" customHeight="1" x14ac:dyDescent="0.25">
      <c r="A4444" s="295" t="s">
        <v>13433</v>
      </c>
      <c r="B4444" s="295" t="s">
        <v>13433</v>
      </c>
      <c r="C4444" s="295" t="s">
        <v>13434</v>
      </c>
      <c r="D4444" s="295" t="s">
        <v>13434</v>
      </c>
      <c r="E4444" s="295" t="s">
        <v>4164</v>
      </c>
      <c r="F4444" s="295" t="s">
        <v>13435</v>
      </c>
      <c r="G4444" s="295" t="s">
        <v>168</v>
      </c>
      <c r="H4444" s="295" t="s">
        <v>1589</v>
      </c>
      <c r="I4444" s="295" t="s">
        <v>1598</v>
      </c>
      <c r="J4444" s="295" t="s">
        <v>226</v>
      </c>
      <c r="K4444" s="295" t="s">
        <v>2550</v>
      </c>
      <c r="L4444" s="286">
        <v>4</v>
      </c>
      <c r="M4444" s="295" t="s">
        <v>171</v>
      </c>
    </row>
    <row r="4445" spans="1:13" ht="15" customHeight="1" x14ac:dyDescent="0.25">
      <c r="A4445" s="295" t="s">
        <v>13436</v>
      </c>
      <c r="B4445" s="295" t="s">
        <v>13436</v>
      </c>
      <c r="C4445" s="295" t="s">
        <v>13437</v>
      </c>
      <c r="D4445" s="295" t="s">
        <v>13437</v>
      </c>
      <c r="E4445" s="295" t="s">
        <v>1606</v>
      </c>
      <c r="F4445" s="295" t="s">
        <v>13438</v>
      </c>
      <c r="G4445" s="295" t="s">
        <v>168</v>
      </c>
      <c r="H4445" s="295" t="s">
        <v>1589</v>
      </c>
      <c r="I4445" s="295" t="s">
        <v>1598</v>
      </c>
      <c r="J4445" s="295" t="s">
        <v>226</v>
      </c>
      <c r="K4445" s="295" t="s">
        <v>2550</v>
      </c>
      <c r="L4445" s="286">
        <v>3</v>
      </c>
      <c r="M4445" s="295" t="s">
        <v>171</v>
      </c>
    </row>
    <row r="4446" spans="1:13" ht="15" customHeight="1" x14ac:dyDescent="0.25">
      <c r="A4446" s="295" t="s">
        <v>13439</v>
      </c>
      <c r="B4446" s="295" t="s">
        <v>13439</v>
      </c>
      <c r="C4446" s="295" t="s">
        <v>13440</v>
      </c>
      <c r="D4446" s="295" t="s">
        <v>13440</v>
      </c>
      <c r="E4446" s="295" t="s">
        <v>1606</v>
      </c>
      <c r="F4446" s="295" t="s">
        <v>13441</v>
      </c>
      <c r="G4446" s="295" t="s">
        <v>168</v>
      </c>
      <c r="H4446" s="295" t="s">
        <v>1589</v>
      </c>
      <c r="I4446" s="295" t="s">
        <v>1598</v>
      </c>
      <c r="J4446" s="295" t="s">
        <v>226</v>
      </c>
      <c r="K4446" s="295" t="s">
        <v>2550</v>
      </c>
      <c r="L4446" s="286">
        <v>6</v>
      </c>
      <c r="M4446" s="295" t="s">
        <v>171</v>
      </c>
    </row>
    <row r="4447" spans="1:13" ht="15" customHeight="1" x14ac:dyDescent="0.25">
      <c r="A4447" s="295" t="s">
        <v>13442</v>
      </c>
      <c r="B4447" s="295" t="s">
        <v>13443</v>
      </c>
      <c r="C4447" s="295" t="s">
        <v>13444</v>
      </c>
      <c r="D4447" s="295" t="s">
        <v>13445</v>
      </c>
      <c r="E4447" s="295" t="s">
        <v>13346</v>
      </c>
      <c r="F4447" s="295" t="s">
        <v>13446</v>
      </c>
      <c r="G4447" s="295" t="s">
        <v>168</v>
      </c>
      <c r="H4447" s="295" t="s">
        <v>1632</v>
      </c>
      <c r="I4447" s="295" t="s">
        <v>1598</v>
      </c>
      <c r="J4447" s="295" t="s">
        <v>226</v>
      </c>
      <c r="K4447" s="295" t="s">
        <v>2550</v>
      </c>
      <c r="L4447" s="286">
        <v>3</v>
      </c>
      <c r="M4447" s="295" t="s">
        <v>171</v>
      </c>
    </row>
    <row r="4448" spans="1:13" ht="15" customHeight="1" x14ac:dyDescent="0.25">
      <c r="A4448" s="295" t="s">
        <v>13447</v>
      </c>
      <c r="B4448" s="295" t="s">
        <v>13447</v>
      </c>
      <c r="C4448" s="295" t="s">
        <v>13448</v>
      </c>
      <c r="D4448" s="295" t="s">
        <v>13448</v>
      </c>
      <c r="E4448" s="295" t="s">
        <v>4164</v>
      </c>
      <c r="F4448" s="295" t="s">
        <v>13449</v>
      </c>
      <c r="G4448" s="295" t="s">
        <v>168</v>
      </c>
      <c r="H4448" s="295" t="s">
        <v>1589</v>
      </c>
      <c r="I4448" s="295" t="s">
        <v>1598</v>
      </c>
      <c r="J4448" s="295" t="s">
        <v>226</v>
      </c>
      <c r="K4448" s="295" t="s">
        <v>2550</v>
      </c>
      <c r="L4448" s="286">
        <v>2</v>
      </c>
      <c r="M4448" s="295" t="s">
        <v>171</v>
      </c>
    </row>
    <row r="4449" spans="1:13" ht="15" customHeight="1" x14ac:dyDescent="0.25">
      <c r="A4449" s="295" t="s">
        <v>13450</v>
      </c>
      <c r="B4449" s="295" t="s">
        <v>13450</v>
      </c>
      <c r="C4449" s="295" t="s">
        <v>13451</v>
      </c>
      <c r="D4449" s="295" t="s">
        <v>13451</v>
      </c>
      <c r="E4449" s="295" t="s">
        <v>5064</v>
      </c>
      <c r="F4449" s="295" t="s">
        <v>13452</v>
      </c>
      <c r="G4449" s="295" t="s">
        <v>168</v>
      </c>
      <c r="H4449" s="295" t="s">
        <v>1589</v>
      </c>
      <c r="I4449" s="295" t="s">
        <v>1598</v>
      </c>
      <c r="J4449" s="295" t="s">
        <v>226</v>
      </c>
      <c r="K4449" s="295" t="s">
        <v>2550</v>
      </c>
      <c r="L4449" s="286">
        <v>3</v>
      </c>
      <c r="M4449" s="295" t="s">
        <v>171</v>
      </c>
    </row>
    <row r="4450" spans="1:13" ht="15" customHeight="1" x14ac:dyDescent="0.25">
      <c r="A4450" s="295" t="s">
        <v>13453</v>
      </c>
      <c r="B4450" s="295" t="s">
        <v>13453</v>
      </c>
      <c r="C4450" s="295" t="s">
        <v>13454</v>
      </c>
      <c r="D4450" s="295" t="s">
        <v>13454</v>
      </c>
      <c r="E4450" s="295" t="s">
        <v>4164</v>
      </c>
      <c r="F4450" s="295" t="s">
        <v>13455</v>
      </c>
      <c r="G4450" s="295" t="s">
        <v>168</v>
      </c>
      <c r="H4450" s="295" t="s">
        <v>1589</v>
      </c>
      <c r="I4450" s="295" t="s">
        <v>1598</v>
      </c>
      <c r="J4450" s="295" t="s">
        <v>226</v>
      </c>
      <c r="K4450" s="295" t="s">
        <v>2550</v>
      </c>
      <c r="L4450" s="286">
        <v>3</v>
      </c>
      <c r="M4450" s="295" t="s">
        <v>171</v>
      </c>
    </row>
    <row r="4451" spans="1:13" ht="15" customHeight="1" x14ac:dyDescent="0.25">
      <c r="A4451" s="295" t="s">
        <v>13456</v>
      </c>
      <c r="B4451" s="295" t="s">
        <v>13456</v>
      </c>
      <c r="C4451" s="295" t="s">
        <v>13457</v>
      </c>
      <c r="D4451" s="295" t="s">
        <v>13457</v>
      </c>
      <c r="E4451" s="295" t="s">
        <v>2638</v>
      </c>
      <c r="F4451" s="295" t="s">
        <v>13458</v>
      </c>
      <c r="G4451" s="295" t="s">
        <v>168</v>
      </c>
      <c r="H4451" s="295" t="s">
        <v>1589</v>
      </c>
      <c r="I4451" s="295" t="s">
        <v>1598</v>
      </c>
      <c r="J4451" s="295" t="s">
        <v>226</v>
      </c>
      <c r="K4451" s="295" t="s">
        <v>2550</v>
      </c>
      <c r="L4451" s="286">
        <v>2</v>
      </c>
      <c r="M4451" s="295" t="s">
        <v>171</v>
      </c>
    </row>
    <row r="4452" spans="1:13" ht="15" customHeight="1" x14ac:dyDescent="0.25">
      <c r="A4452" s="295" t="s">
        <v>13443</v>
      </c>
      <c r="B4452" s="295" t="s">
        <v>13443</v>
      </c>
      <c r="C4452" s="295" t="s">
        <v>13445</v>
      </c>
      <c r="D4452" s="295" t="s">
        <v>13445</v>
      </c>
      <c r="E4452" s="295" t="s">
        <v>13346</v>
      </c>
      <c r="F4452" s="295" t="s">
        <v>13446</v>
      </c>
      <c r="G4452" s="295" t="s">
        <v>168</v>
      </c>
      <c r="H4452" s="295" t="s">
        <v>1589</v>
      </c>
      <c r="I4452" s="295" t="s">
        <v>1598</v>
      </c>
      <c r="J4452" s="295" t="s">
        <v>226</v>
      </c>
      <c r="K4452" s="295" t="s">
        <v>2550</v>
      </c>
      <c r="L4452" s="286">
        <v>3</v>
      </c>
      <c r="M4452" s="295" t="s">
        <v>171</v>
      </c>
    </row>
    <row r="4453" spans="1:13" ht="15" customHeight="1" x14ac:dyDescent="0.25">
      <c r="A4453" s="295" t="s">
        <v>13459</v>
      </c>
      <c r="B4453" s="295" t="s">
        <v>13459</v>
      </c>
      <c r="C4453" s="295" t="s">
        <v>13460</v>
      </c>
      <c r="D4453" s="295" t="s">
        <v>13460</v>
      </c>
      <c r="E4453" s="295" t="s">
        <v>13461</v>
      </c>
      <c r="F4453" s="295" t="s">
        <v>13462</v>
      </c>
      <c r="G4453" s="295" t="s">
        <v>168</v>
      </c>
      <c r="H4453" s="295" t="s">
        <v>1589</v>
      </c>
      <c r="I4453" s="295" t="s">
        <v>1598</v>
      </c>
      <c r="J4453" s="295" t="s">
        <v>226</v>
      </c>
      <c r="K4453" s="295" t="s">
        <v>2550</v>
      </c>
      <c r="L4453" s="286">
        <v>3</v>
      </c>
      <c r="M4453" s="295" t="s">
        <v>171</v>
      </c>
    </row>
    <row r="4454" spans="1:13" ht="15" customHeight="1" x14ac:dyDescent="0.25">
      <c r="A4454" s="295" t="s">
        <v>13463</v>
      </c>
      <c r="B4454" s="295" t="s">
        <v>13463</v>
      </c>
      <c r="C4454" s="295" t="s">
        <v>13464</v>
      </c>
      <c r="D4454" s="295" t="s">
        <v>13464</v>
      </c>
      <c r="E4454" s="295" t="s">
        <v>13346</v>
      </c>
      <c r="F4454" s="295" t="s">
        <v>13465</v>
      </c>
      <c r="G4454" s="295" t="s">
        <v>168</v>
      </c>
      <c r="H4454" s="295" t="s">
        <v>1589</v>
      </c>
      <c r="I4454" s="295" t="s">
        <v>1598</v>
      </c>
      <c r="J4454" s="295" t="s">
        <v>226</v>
      </c>
      <c r="K4454" s="295" t="s">
        <v>1230</v>
      </c>
      <c r="L4454" s="286">
        <v>2</v>
      </c>
      <c r="M4454" s="295" t="s">
        <v>171</v>
      </c>
    </row>
    <row r="4455" spans="1:13" ht="15" customHeight="1" x14ac:dyDescent="0.25">
      <c r="A4455" s="295" t="s">
        <v>13466</v>
      </c>
      <c r="B4455" s="295" t="s">
        <v>13466</v>
      </c>
      <c r="C4455" s="295" t="s">
        <v>13467</v>
      </c>
      <c r="D4455" s="295" t="s">
        <v>13467</v>
      </c>
      <c r="E4455" s="295" t="s">
        <v>1652</v>
      </c>
      <c r="F4455" s="295" t="s">
        <v>13468</v>
      </c>
      <c r="G4455" s="295" t="s">
        <v>168</v>
      </c>
      <c r="H4455" s="295" t="s">
        <v>1589</v>
      </c>
      <c r="I4455" s="295" t="s">
        <v>1598</v>
      </c>
      <c r="J4455" s="295" t="s">
        <v>226</v>
      </c>
      <c r="K4455" s="295" t="s">
        <v>2550</v>
      </c>
      <c r="L4455" s="286">
        <v>0</v>
      </c>
      <c r="M4455" s="295" t="s">
        <v>16372</v>
      </c>
    </row>
    <row r="4456" spans="1:13" ht="15" customHeight="1" x14ac:dyDescent="0.25">
      <c r="A4456" s="295" t="s">
        <v>13469</v>
      </c>
      <c r="B4456" s="295" t="s">
        <v>13469</v>
      </c>
      <c r="C4456" s="295" t="s">
        <v>13470</v>
      </c>
      <c r="D4456" s="295" t="s">
        <v>13470</v>
      </c>
      <c r="E4456" s="295" t="s">
        <v>13346</v>
      </c>
      <c r="F4456" s="295" t="s">
        <v>13471</v>
      </c>
      <c r="G4456" s="295" t="s">
        <v>168</v>
      </c>
      <c r="H4456" s="295" t="s">
        <v>1589</v>
      </c>
      <c r="I4456" s="295" t="s">
        <v>1598</v>
      </c>
      <c r="J4456" s="295" t="s">
        <v>226</v>
      </c>
      <c r="K4456" s="295" t="s">
        <v>2550</v>
      </c>
      <c r="L4456" s="286">
        <v>3</v>
      </c>
      <c r="M4456" s="295" t="s">
        <v>171</v>
      </c>
    </row>
    <row r="4457" spans="1:13" ht="15" customHeight="1" x14ac:dyDescent="0.25">
      <c r="A4457" s="295" t="s">
        <v>1144</v>
      </c>
      <c r="B4457" s="295" t="s">
        <v>1144</v>
      </c>
      <c r="C4457" s="295" t="s">
        <v>1145</v>
      </c>
      <c r="D4457" s="295" t="s">
        <v>1145</v>
      </c>
      <c r="E4457" s="295" t="s">
        <v>1618</v>
      </c>
      <c r="F4457" s="295" t="s">
        <v>13472</v>
      </c>
      <c r="G4457" s="295" t="s">
        <v>168</v>
      </c>
      <c r="H4457" s="295" t="s">
        <v>1589</v>
      </c>
      <c r="I4457" s="295" t="s">
        <v>1598</v>
      </c>
      <c r="J4457" s="295" t="s">
        <v>226</v>
      </c>
      <c r="K4457" s="295" t="s">
        <v>2550</v>
      </c>
      <c r="L4457" s="286">
        <v>7</v>
      </c>
      <c r="M4457" s="295" t="s">
        <v>171</v>
      </c>
    </row>
    <row r="4458" spans="1:13" ht="15" customHeight="1" x14ac:dyDescent="0.25">
      <c r="A4458" s="295" t="s">
        <v>13473</v>
      </c>
      <c r="B4458" s="295" t="s">
        <v>13473</v>
      </c>
      <c r="C4458" s="295" t="s">
        <v>13474</v>
      </c>
      <c r="D4458" s="295" t="s">
        <v>13474</v>
      </c>
      <c r="E4458" s="295" t="s">
        <v>13346</v>
      </c>
      <c r="F4458" s="295" t="s">
        <v>13475</v>
      </c>
      <c r="G4458" s="295" t="s">
        <v>168</v>
      </c>
      <c r="H4458" s="295" t="s">
        <v>1589</v>
      </c>
      <c r="I4458" s="295" t="s">
        <v>1598</v>
      </c>
      <c r="J4458" s="295" t="s">
        <v>226</v>
      </c>
      <c r="K4458" s="295" t="s">
        <v>2550</v>
      </c>
      <c r="L4458" s="286">
        <v>3</v>
      </c>
      <c r="M4458" s="295" t="s">
        <v>171</v>
      </c>
    </row>
    <row r="4459" spans="1:13" ht="15" customHeight="1" x14ac:dyDescent="0.25">
      <c r="A4459" s="295" t="s">
        <v>13476</v>
      </c>
      <c r="B4459" s="295" t="s">
        <v>13476</v>
      </c>
      <c r="C4459" s="295" t="s">
        <v>13477</v>
      </c>
      <c r="D4459" s="295" t="s">
        <v>13477</v>
      </c>
      <c r="E4459" s="295" t="s">
        <v>13346</v>
      </c>
      <c r="F4459" s="295" t="s">
        <v>13478</v>
      </c>
      <c r="G4459" s="295" t="s">
        <v>168</v>
      </c>
      <c r="H4459" s="295" t="s">
        <v>1589</v>
      </c>
      <c r="I4459" s="295" t="s">
        <v>1598</v>
      </c>
      <c r="J4459" s="295" t="s">
        <v>226</v>
      </c>
      <c r="K4459" s="295" t="s">
        <v>2550</v>
      </c>
      <c r="L4459" s="286">
        <v>2</v>
      </c>
      <c r="M4459" s="295" t="s">
        <v>171</v>
      </c>
    </row>
    <row r="4460" spans="1:13" ht="15" customHeight="1" x14ac:dyDescent="0.25">
      <c r="A4460" s="295" t="s">
        <v>13479</v>
      </c>
      <c r="B4460" s="295" t="s">
        <v>13479</v>
      </c>
      <c r="C4460" s="295" t="s">
        <v>13480</v>
      </c>
      <c r="D4460" s="295" t="s">
        <v>13480</v>
      </c>
      <c r="E4460" s="295" t="s">
        <v>13481</v>
      </c>
      <c r="F4460" s="295" t="s">
        <v>13482</v>
      </c>
      <c r="G4460" s="295" t="s">
        <v>168</v>
      </c>
      <c r="H4460" s="295" t="s">
        <v>1589</v>
      </c>
      <c r="I4460" s="295" t="s">
        <v>1598</v>
      </c>
      <c r="J4460" s="295" t="s">
        <v>226</v>
      </c>
      <c r="K4460" s="295" t="s">
        <v>2550</v>
      </c>
      <c r="L4460" s="286">
        <v>3</v>
      </c>
      <c r="M4460" s="295" t="s">
        <v>171</v>
      </c>
    </row>
    <row r="4461" spans="1:13" ht="15" customHeight="1" x14ac:dyDescent="0.25">
      <c r="A4461" s="295" t="s">
        <v>13483</v>
      </c>
      <c r="B4461" s="295" t="s">
        <v>13483</v>
      </c>
      <c r="C4461" s="295" t="s">
        <v>13484</v>
      </c>
      <c r="D4461" s="295" t="s">
        <v>13484</v>
      </c>
      <c r="E4461" s="295" t="s">
        <v>13346</v>
      </c>
      <c r="F4461" s="295" t="s">
        <v>13485</v>
      </c>
      <c r="G4461" s="295" t="s">
        <v>168</v>
      </c>
      <c r="H4461" s="295" t="s">
        <v>1589</v>
      </c>
      <c r="I4461" s="295" t="s">
        <v>1598</v>
      </c>
      <c r="J4461" s="295" t="s">
        <v>226</v>
      </c>
      <c r="K4461" s="295" t="s">
        <v>2550</v>
      </c>
      <c r="L4461" s="286">
        <v>3</v>
      </c>
      <c r="M4461" s="295" t="s">
        <v>171</v>
      </c>
    </row>
    <row r="4462" spans="1:13" ht="15" customHeight="1" x14ac:dyDescent="0.25">
      <c r="A4462" s="295" t="s">
        <v>13486</v>
      </c>
      <c r="B4462" s="295" t="s">
        <v>13486</v>
      </c>
      <c r="C4462" s="295" t="s">
        <v>13487</v>
      </c>
      <c r="D4462" s="295" t="s">
        <v>13487</v>
      </c>
      <c r="E4462" s="295" t="s">
        <v>7868</v>
      </c>
      <c r="F4462" s="295" t="s">
        <v>13488</v>
      </c>
      <c r="G4462" s="295" t="s">
        <v>168</v>
      </c>
      <c r="H4462" s="295" t="s">
        <v>1589</v>
      </c>
      <c r="I4462" s="295" t="s">
        <v>1598</v>
      </c>
      <c r="J4462" s="295" t="s">
        <v>226</v>
      </c>
      <c r="K4462" s="295" t="s">
        <v>2550</v>
      </c>
      <c r="L4462" s="286">
        <v>10</v>
      </c>
      <c r="M4462" s="295" t="s">
        <v>171</v>
      </c>
    </row>
    <row r="4463" spans="1:13" ht="15" customHeight="1" x14ac:dyDescent="0.25">
      <c r="A4463" s="295" t="s">
        <v>13489</v>
      </c>
      <c r="B4463" s="295" t="s">
        <v>13489</v>
      </c>
      <c r="C4463" s="295" t="s">
        <v>13490</v>
      </c>
      <c r="D4463" s="295" t="s">
        <v>13490</v>
      </c>
      <c r="E4463" s="295" t="s">
        <v>1606</v>
      </c>
      <c r="F4463" s="295" t="s">
        <v>13491</v>
      </c>
      <c r="G4463" s="295" t="s">
        <v>1594</v>
      </c>
      <c r="H4463" s="295" t="s">
        <v>1589</v>
      </c>
      <c r="I4463" s="295" t="s">
        <v>1598</v>
      </c>
      <c r="J4463" s="295" t="s">
        <v>226</v>
      </c>
      <c r="L4463" s="286">
        <v>3</v>
      </c>
      <c r="M4463" s="295" t="s">
        <v>171</v>
      </c>
    </row>
    <row r="4464" spans="1:13" ht="15" customHeight="1" x14ac:dyDescent="0.25">
      <c r="A4464" s="295" t="s">
        <v>13411</v>
      </c>
      <c r="B4464" s="295" t="s">
        <v>1138</v>
      </c>
      <c r="C4464" s="295" t="s">
        <v>13492</v>
      </c>
      <c r="D4464" s="295" t="s">
        <v>1139</v>
      </c>
      <c r="E4464" s="295" t="s">
        <v>1880</v>
      </c>
      <c r="F4464" s="295" t="s">
        <v>13493</v>
      </c>
      <c r="G4464" s="295" t="s">
        <v>168</v>
      </c>
      <c r="H4464" s="295" t="s">
        <v>1632</v>
      </c>
      <c r="I4464" s="295" t="s">
        <v>1598</v>
      </c>
      <c r="J4464" s="295" t="s">
        <v>226</v>
      </c>
      <c r="K4464" s="295" t="s">
        <v>2550</v>
      </c>
      <c r="L4464" s="287">
        <v>3</v>
      </c>
      <c r="M4464" s="295" t="s">
        <v>171</v>
      </c>
    </row>
    <row r="4465" spans="1:13" ht="15" customHeight="1" x14ac:dyDescent="0.25">
      <c r="A4465" s="295" t="s">
        <v>13494</v>
      </c>
      <c r="B4465" s="295" t="s">
        <v>13494</v>
      </c>
      <c r="C4465" s="295" t="s">
        <v>13495</v>
      </c>
      <c r="D4465" s="295" t="s">
        <v>13495</v>
      </c>
      <c r="E4465" s="295" t="s">
        <v>1867</v>
      </c>
      <c r="F4465" s="295" t="s">
        <v>13496</v>
      </c>
      <c r="G4465" s="295" t="s">
        <v>1676</v>
      </c>
      <c r="H4465" s="295" t="s">
        <v>1589</v>
      </c>
      <c r="I4465" s="295" t="s">
        <v>1598</v>
      </c>
      <c r="J4465" s="295" t="s">
        <v>177</v>
      </c>
      <c r="K4465" s="295" t="s">
        <v>1603</v>
      </c>
      <c r="L4465" s="287">
        <v>5</v>
      </c>
      <c r="M4465" s="295" t="s">
        <v>171</v>
      </c>
    </row>
    <row r="4466" spans="1:13" ht="15" customHeight="1" x14ac:dyDescent="0.25">
      <c r="A4466" s="295" t="s">
        <v>13497</v>
      </c>
      <c r="B4466" s="295" t="s">
        <v>13497</v>
      </c>
      <c r="C4466" s="295" t="s">
        <v>13498</v>
      </c>
      <c r="D4466" s="295" t="s">
        <v>13498</v>
      </c>
      <c r="E4466" s="295" t="s">
        <v>1867</v>
      </c>
      <c r="F4466" s="295" t="s">
        <v>13499</v>
      </c>
      <c r="G4466" s="295" t="s">
        <v>1678</v>
      </c>
      <c r="H4466" s="295" t="s">
        <v>1589</v>
      </c>
      <c r="I4466" s="295" t="s">
        <v>1598</v>
      </c>
      <c r="J4466" s="295" t="s">
        <v>177</v>
      </c>
      <c r="K4466" s="295" t="s">
        <v>1603</v>
      </c>
      <c r="L4466" s="286">
        <v>5</v>
      </c>
      <c r="M4466" s="295" t="s">
        <v>171</v>
      </c>
    </row>
    <row r="4467" spans="1:13" ht="15" customHeight="1" x14ac:dyDescent="0.25">
      <c r="A4467" s="295" t="s">
        <v>13500</v>
      </c>
      <c r="B4467" s="295" t="s">
        <v>13500</v>
      </c>
      <c r="C4467" s="295" t="s">
        <v>13501</v>
      </c>
      <c r="D4467" s="295" t="s">
        <v>13501</v>
      </c>
      <c r="E4467" s="295" t="s">
        <v>13502</v>
      </c>
      <c r="F4467" s="295" t="s">
        <v>13503</v>
      </c>
      <c r="G4467" s="295" t="s">
        <v>1678</v>
      </c>
      <c r="H4467" s="295" t="s">
        <v>1589</v>
      </c>
      <c r="I4467" s="295" t="s">
        <v>1598</v>
      </c>
      <c r="J4467" s="295" t="s">
        <v>177</v>
      </c>
      <c r="K4467" s="295" t="s">
        <v>1603</v>
      </c>
      <c r="L4467" s="286">
        <v>7</v>
      </c>
      <c r="M4467" s="295" t="s">
        <v>171</v>
      </c>
    </row>
    <row r="4468" spans="1:13" ht="15" customHeight="1" x14ac:dyDescent="0.25">
      <c r="A4468" s="295" t="s">
        <v>13504</v>
      </c>
      <c r="B4468" s="295" t="s">
        <v>13504</v>
      </c>
      <c r="C4468" s="295" t="s">
        <v>13505</v>
      </c>
      <c r="D4468" s="295" t="s">
        <v>13505</v>
      </c>
      <c r="E4468" s="295" t="s">
        <v>1606</v>
      </c>
      <c r="F4468" s="295" t="s">
        <v>13506</v>
      </c>
      <c r="G4468" s="295" t="s">
        <v>168</v>
      </c>
      <c r="H4468" s="295" t="s">
        <v>1589</v>
      </c>
      <c r="I4468" s="295" t="s">
        <v>1598</v>
      </c>
      <c r="J4468" s="295" t="s">
        <v>177</v>
      </c>
      <c r="K4468" s="295" t="s">
        <v>1603</v>
      </c>
      <c r="L4468" s="286">
        <v>0</v>
      </c>
      <c r="M4468" s="295" t="s">
        <v>16372</v>
      </c>
    </row>
    <row r="4469" spans="1:13" ht="15" customHeight="1" x14ac:dyDescent="0.25">
      <c r="A4469" s="295" t="s">
        <v>13507</v>
      </c>
      <c r="B4469" s="295" t="s">
        <v>13507</v>
      </c>
      <c r="C4469" s="295" t="s">
        <v>13508</v>
      </c>
      <c r="D4469" s="295" t="s">
        <v>13508</v>
      </c>
      <c r="E4469" s="295" t="s">
        <v>1606</v>
      </c>
      <c r="F4469" s="295" t="s">
        <v>13509</v>
      </c>
      <c r="G4469" s="295" t="s">
        <v>168</v>
      </c>
      <c r="H4469" s="295" t="s">
        <v>1589</v>
      </c>
      <c r="I4469" s="295" t="s">
        <v>1598</v>
      </c>
      <c r="J4469" s="295" t="s">
        <v>177</v>
      </c>
      <c r="K4469" s="295" t="s">
        <v>1603</v>
      </c>
      <c r="L4469" s="286">
        <v>5</v>
      </c>
      <c r="M4469" s="295" t="s">
        <v>171</v>
      </c>
    </row>
    <row r="4470" spans="1:13" ht="15" customHeight="1" x14ac:dyDescent="0.25">
      <c r="A4470" s="295" t="s">
        <v>13510</v>
      </c>
      <c r="B4470" s="295" t="s">
        <v>13510</v>
      </c>
      <c r="C4470" s="295" t="s">
        <v>13511</v>
      </c>
      <c r="D4470" s="295" t="s">
        <v>13511</v>
      </c>
      <c r="E4470" s="295" t="s">
        <v>1606</v>
      </c>
      <c r="F4470" s="295" t="s">
        <v>12985</v>
      </c>
      <c r="G4470" s="295" t="s">
        <v>1594</v>
      </c>
      <c r="H4470" s="295" t="s">
        <v>1589</v>
      </c>
      <c r="I4470" s="295" t="s">
        <v>1598</v>
      </c>
      <c r="J4470" s="295" t="s">
        <v>177</v>
      </c>
      <c r="L4470" s="286">
        <v>5</v>
      </c>
      <c r="M4470" s="295" t="s">
        <v>171</v>
      </c>
    </row>
    <row r="4471" spans="1:13" ht="15" customHeight="1" x14ac:dyDescent="0.25">
      <c r="A4471" s="295" t="s">
        <v>13512</v>
      </c>
      <c r="B4471" s="295" t="s">
        <v>13512</v>
      </c>
      <c r="C4471" s="295" t="s">
        <v>13513</v>
      </c>
      <c r="D4471" s="295" t="s">
        <v>13513</v>
      </c>
      <c r="E4471" s="295" t="s">
        <v>1606</v>
      </c>
      <c r="F4471" s="295" t="s">
        <v>13514</v>
      </c>
      <c r="G4471" s="295" t="s">
        <v>168</v>
      </c>
      <c r="H4471" s="295" t="s">
        <v>1589</v>
      </c>
      <c r="I4471" s="295" t="s">
        <v>1598</v>
      </c>
      <c r="J4471" s="295" t="s">
        <v>177</v>
      </c>
      <c r="K4471" s="295" t="s">
        <v>1603</v>
      </c>
      <c r="L4471" s="286">
        <v>5</v>
      </c>
      <c r="M4471" s="295" t="s">
        <v>171</v>
      </c>
    </row>
    <row r="4472" spans="1:13" ht="15" customHeight="1" x14ac:dyDescent="0.25">
      <c r="A4472" s="295" t="s">
        <v>13515</v>
      </c>
      <c r="B4472" s="295" t="s">
        <v>13515</v>
      </c>
      <c r="C4472" s="295" t="s">
        <v>13516</v>
      </c>
      <c r="D4472" s="295" t="s">
        <v>13516</v>
      </c>
      <c r="E4472" s="295" t="s">
        <v>13517</v>
      </c>
      <c r="F4472" s="295" t="s">
        <v>13518</v>
      </c>
      <c r="G4472" s="295" t="s">
        <v>168</v>
      </c>
      <c r="H4472" s="295" t="s">
        <v>1589</v>
      </c>
      <c r="I4472" s="295" t="s">
        <v>1598</v>
      </c>
      <c r="J4472" s="295" t="s">
        <v>9166</v>
      </c>
      <c r="K4472" s="295" t="s">
        <v>1603</v>
      </c>
      <c r="L4472" s="286">
        <v>8</v>
      </c>
      <c r="M4472" s="295" t="s">
        <v>171</v>
      </c>
    </row>
    <row r="4473" spans="1:13" ht="15" customHeight="1" x14ac:dyDescent="0.25">
      <c r="A4473" s="295" t="s">
        <v>13519</v>
      </c>
      <c r="B4473" s="295" t="s">
        <v>13519</v>
      </c>
      <c r="C4473" s="295" t="s">
        <v>13520</v>
      </c>
      <c r="D4473" s="295" t="s">
        <v>13520</v>
      </c>
      <c r="E4473" s="295" t="s">
        <v>1606</v>
      </c>
      <c r="F4473" s="295" t="s">
        <v>13521</v>
      </c>
      <c r="G4473" s="295" t="s">
        <v>1594</v>
      </c>
      <c r="H4473" s="295" t="s">
        <v>1589</v>
      </c>
      <c r="I4473" s="295" t="s">
        <v>1598</v>
      </c>
      <c r="J4473" s="295" t="s">
        <v>9166</v>
      </c>
      <c r="L4473" s="286">
        <v>9</v>
      </c>
      <c r="M4473" s="295" t="s">
        <v>171</v>
      </c>
    </row>
    <row r="4474" spans="1:13" ht="15" customHeight="1" x14ac:dyDescent="0.25">
      <c r="A4474" s="295" t="s">
        <v>13522</v>
      </c>
      <c r="B4474" s="295" t="s">
        <v>13522</v>
      </c>
      <c r="C4474" s="295" t="s">
        <v>13523</v>
      </c>
      <c r="D4474" s="295" t="s">
        <v>13523</v>
      </c>
      <c r="E4474" s="295" t="s">
        <v>1606</v>
      </c>
      <c r="F4474" s="295" t="s">
        <v>13524</v>
      </c>
      <c r="G4474" s="295" t="s">
        <v>168</v>
      </c>
      <c r="H4474" s="295" t="s">
        <v>1589</v>
      </c>
      <c r="I4474" s="295" t="s">
        <v>1598</v>
      </c>
      <c r="J4474" s="295" t="s">
        <v>9166</v>
      </c>
      <c r="K4474" s="295" t="s">
        <v>1603</v>
      </c>
      <c r="L4474" s="286">
        <v>9</v>
      </c>
      <c r="M4474" s="295" t="s">
        <v>171</v>
      </c>
    </row>
    <row r="4475" spans="1:13" ht="15" customHeight="1" x14ac:dyDescent="0.25">
      <c r="A4475" s="295" t="s">
        <v>13525</v>
      </c>
      <c r="B4475" s="295" t="s">
        <v>13525</v>
      </c>
      <c r="C4475" s="295" t="s">
        <v>13526</v>
      </c>
      <c r="D4475" s="295" t="s">
        <v>13526</v>
      </c>
      <c r="E4475" s="295" t="s">
        <v>1606</v>
      </c>
      <c r="F4475" s="295" t="s">
        <v>13527</v>
      </c>
      <c r="G4475" s="295" t="s">
        <v>168</v>
      </c>
      <c r="H4475" s="295" t="s">
        <v>1589</v>
      </c>
      <c r="I4475" s="295" t="s">
        <v>1598</v>
      </c>
      <c r="J4475" s="295" t="s">
        <v>181</v>
      </c>
      <c r="K4475" s="295" t="s">
        <v>1603</v>
      </c>
      <c r="L4475" s="286">
        <v>0</v>
      </c>
      <c r="M4475" s="295" t="s">
        <v>16372</v>
      </c>
    </row>
    <row r="4476" spans="1:13" ht="15" customHeight="1" x14ac:dyDescent="0.25">
      <c r="A4476" s="295" t="s">
        <v>1146</v>
      </c>
      <c r="B4476" s="295" t="s">
        <v>1146</v>
      </c>
      <c r="C4476" s="295" t="s">
        <v>1147</v>
      </c>
      <c r="D4476" s="295" t="s">
        <v>1147</v>
      </c>
      <c r="E4476" s="295" t="s">
        <v>1606</v>
      </c>
      <c r="F4476" s="295" t="s">
        <v>13528</v>
      </c>
      <c r="G4476" s="295" t="s">
        <v>168</v>
      </c>
      <c r="H4476" s="295" t="s">
        <v>1589</v>
      </c>
      <c r="I4476" s="295" t="s">
        <v>1598</v>
      </c>
      <c r="J4476" s="295" t="s">
        <v>181</v>
      </c>
      <c r="K4476" s="295" t="s">
        <v>1603</v>
      </c>
      <c r="L4476" s="286">
        <v>0</v>
      </c>
      <c r="M4476" s="295" t="s">
        <v>16372</v>
      </c>
    </row>
    <row r="4477" spans="1:13" ht="15" customHeight="1" x14ac:dyDescent="0.25">
      <c r="A4477" s="295" t="s">
        <v>13529</v>
      </c>
      <c r="B4477" s="295" t="s">
        <v>13529</v>
      </c>
      <c r="C4477" s="295" t="s">
        <v>13530</v>
      </c>
      <c r="D4477" s="295" t="s">
        <v>13530</v>
      </c>
      <c r="E4477" s="295" t="s">
        <v>13531</v>
      </c>
      <c r="F4477" s="295" t="s">
        <v>13532</v>
      </c>
      <c r="G4477" s="295" t="s">
        <v>168</v>
      </c>
      <c r="H4477" s="295" t="s">
        <v>1589</v>
      </c>
      <c r="I4477" s="295" t="s">
        <v>1598</v>
      </c>
      <c r="J4477" s="295" t="s">
        <v>181</v>
      </c>
      <c r="K4477" s="295" t="s">
        <v>1603</v>
      </c>
      <c r="L4477" s="286">
        <v>0</v>
      </c>
      <c r="M4477" s="295" t="s">
        <v>16372</v>
      </c>
    </row>
    <row r="4478" spans="1:13" ht="15" customHeight="1" x14ac:dyDescent="0.25">
      <c r="A4478" s="295" t="s">
        <v>13533</v>
      </c>
      <c r="B4478" s="295" t="s">
        <v>13534</v>
      </c>
      <c r="C4478" s="295" t="s">
        <v>13535</v>
      </c>
      <c r="D4478" s="295" t="s">
        <v>13536</v>
      </c>
      <c r="E4478" s="295" t="s">
        <v>13537</v>
      </c>
      <c r="F4478" s="295" t="s">
        <v>13538</v>
      </c>
      <c r="G4478" s="295" t="s">
        <v>168</v>
      </c>
      <c r="H4478" s="295" t="s">
        <v>1632</v>
      </c>
      <c r="I4478" s="295" t="s">
        <v>1598</v>
      </c>
      <c r="J4478" s="295" t="s">
        <v>181</v>
      </c>
      <c r="K4478" s="295" t="s">
        <v>1603</v>
      </c>
      <c r="L4478" s="287">
        <v>10</v>
      </c>
      <c r="M4478" s="295" t="s">
        <v>171</v>
      </c>
    </row>
    <row r="4479" spans="1:13" ht="15" customHeight="1" x14ac:dyDescent="0.25">
      <c r="A4479" s="295" t="s">
        <v>13539</v>
      </c>
      <c r="B4479" s="295" t="s">
        <v>13539</v>
      </c>
      <c r="C4479" s="295" t="s">
        <v>13540</v>
      </c>
      <c r="D4479" s="295" t="s">
        <v>13540</v>
      </c>
      <c r="E4479" s="295" t="s">
        <v>4242</v>
      </c>
      <c r="F4479" s="295" t="s">
        <v>13541</v>
      </c>
      <c r="G4479" s="295" t="s">
        <v>168</v>
      </c>
      <c r="H4479" s="295" t="s">
        <v>1589</v>
      </c>
      <c r="I4479" s="295" t="s">
        <v>1598</v>
      </c>
      <c r="J4479" s="295" t="s">
        <v>181</v>
      </c>
      <c r="K4479" s="295" t="s">
        <v>1603</v>
      </c>
      <c r="L4479" s="286">
        <v>0</v>
      </c>
      <c r="M4479" s="295" t="s">
        <v>16372</v>
      </c>
    </row>
    <row r="4480" spans="1:13" ht="15" customHeight="1" x14ac:dyDescent="0.25">
      <c r="A4480" s="295" t="s">
        <v>1148</v>
      </c>
      <c r="B4480" s="295" t="s">
        <v>1148</v>
      </c>
      <c r="C4480" s="295" t="s">
        <v>1149</v>
      </c>
      <c r="D4480" s="295" t="s">
        <v>1149</v>
      </c>
      <c r="E4480" s="295" t="s">
        <v>1606</v>
      </c>
      <c r="F4480" s="295" t="s">
        <v>13542</v>
      </c>
      <c r="G4480" s="295" t="s">
        <v>168</v>
      </c>
      <c r="H4480" s="295" t="s">
        <v>1589</v>
      </c>
      <c r="I4480" s="295" t="s">
        <v>1598</v>
      </c>
      <c r="J4480" s="295" t="s">
        <v>181</v>
      </c>
      <c r="K4480" s="295" t="s">
        <v>1603</v>
      </c>
      <c r="L4480" s="286">
        <v>0</v>
      </c>
      <c r="M4480" s="295" t="s">
        <v>16372</v>
      </c>
    </row>
    <row r="4481" spans="1:13" ht="15" customHeight="1" x14ac:dyDescent="0.25">
      <c r="A4481" s="295" t="s">
        <v>13543</v>
      </c>
      <c r="B4481" s="295" t="s">
        <v>13544</v>
      </c>
      <c r="C4481" s="295" t="s">
        <v>13545</v>
      </c>
      <c r="D4481" s="295" t="s">
        <v>13546</v>
      </c>
      <c r="E4481" s="295" t="s">
        <v>9433</v>
      </c>
      <c r="F4481" s="295" t="s">
        <v>13547</v>
      </c>
      <c r="G4481" s="295" t="s">
        <v>168</v>
      </c>
      <c r="H4481" s="295" t="s">
        <v>1632</v>
      </c>
      <c r="I4481" s="295" t="s">
        <v>1598</v>
      </c>
      <c r="J4481" s="295" t="s">
        <v>181</v>
      </c>
      <c r="K4481" s="295" t="s">
        <v>1603</v>
      </c>
      <c r="L4481" s="287">
        <v>0</v>
      </c>
      <c r="M4481" s="295" t="s">
        <v>16372</v>
      </c>
    </row>
    <row r="4482" spans="1:13" ht="15" customHeight="1" x14ac:dyDescent="0.25">
      <c r="A4482" s="295" t="s">
        <v>13548</v>
      </c>
      <c r="B4482" s="295" t="s">
        <v>13548</v>
      </c>
      <c r="C4482" s="295" t="s">
        <v>13549</v>
      </c>
      <c r="D4482" s="295" t="s">
        <v>13549</v>
      </c>
      <c r="E4482" s="295" t="s">
        <v>12312</v>
      </c>
      <c r="F4482" s="295" t="s">
        <v>13550</v>
      </c>
      <c r="G4482" s="295" t="s">
        <v>168</v>
      </c>
      <c r="H4482" s="295" t="s">
        <v>1589</v>
      </c>
      <c r="I4482" s="295" t="s">
        <v>1598</v>
      </c>
      <c r="J4482" s="295" t="s">
        <v>181</v>
      </c>
      <c r="K4482" s="295" t="s">
        <v>1603</v>
      </c>
      <c r="L4482" s="286">
        <v>10</v>
      </c>
      <c r="M4482" s="295" t="s">
        <v>171</v>
      </c>
    </row>
    <row r="4483" spans="1:13" ht="15" customHeight="1" x14ac:dyDescent="0.25">
      <c r="A4483" s="295" t="s">
        <v>13544</v>
      </c>
      <c r="B4483" s="295" t="s">
        <v>13544</v>
      </c>
      <c r="C4483" s="295" t="s">
        <v>13546</v>
      </c>
      <c r="D4483" s="295" t="s">
        <v>13546</v>
      </c>
      <c r="E4483" s="295" t="s">
        <v>1606</v>
      </c>
      <c r="F4483" s="295" t="s">
        <v>13551</v>
      </c>
      <c r="G4483" s="295" t="s">
        <v>168</v>
      </c>
      <c r="H4483" s="295" t="s">
        <v>1589</v>
      </c>
      <c r="I4483" s="295" t="s">
        <v>1598</v>
      </c>
      <c r="J4483" s="295" t="s">
        <v>181</v>
      </c>
      <c r="K4483" s="295" t="s">
        <v>1603</v>
      </c>
      <c r="L4483" s="286">
        <v>0</v>
      </c>
      <c r="M4483" s="295" t="s">
        <v>16372</v>
      </c>
    </row>
    <row r="4484" spans="1:13" ht="15" customHeight="1" x14ac:dyDescent="0.25">
      <c r="A4484" s="295" t="s">
        <v>1151</v>
      </c>
      <c r="B4484" s="295" t="s">
        <v>1151</v>
      </c>
      <c r="C4484" s="295" t="s">
        <v>1152</v>
      </c>
      <c r="D4484" s="295" t="s">
        <v>1152</v>
      </c>
      <c r="E4484" s="295" t="s">
        <v>1606</v>
      </c>
      <c r="F4484" s="295" t="s">
        <v>13553</v>
      </c>
      <c r="G4484" s="295" t="s">
        <v>168</v>
      </c>
      <c r="H4484" s="295" t="s">
        <v>1589</v>
      </c>
      <c r="I4484" s="295" t="s">
        <v>1598</v>
      </c>
      <c r="J4484" s="295" t="s">
        <v>181</v>
      </c>
      <c r="K4484" s="295" t="s">
        <v>1603</v>
      </c>
      <c r="L4484" s="286">
        <v>0</v>
      </c>
      <c r="M4484" s="295" t="s">
        <v>16372</v>
      </c>
    </row>
    <row r="4485" spans="1:13" ht="15" customHeight="1" x14ac:dyDescent="0.25">
      <c r="A4485" s="295" t="s">
        <v>13554</v>
      </c>
      <c r="B4485" s="295" t="s">
        <v>13554</v>
      </c>
      <c r="C4485" s="295" t="s">
        <v>13555</v>
      </c>
      <c r="D4485" s="295" t="s">
        <v>13555</v>
      </c>
      <c r="E4485" s="295" t="s">
        <v>2164</v>
      </c>
      <c r="F4485" s="295" t="s">
        <v>13538</v>
      </c>
      <c r="G4485" s="295" t="s">
        <v>1676</v>
      </c>
      <c r="H4485" s="295" t="s">
        <v>1589</v>
      </c>
      <c r="I4485" s="295" t="s">
        <v>1598</v>
      </c>
      <c r="J4485" s="295" t="s">
        <v>181</v>
      </c>
      <c r="K4485" s="295" t="s">
        <v>1603</v>
      </c>
      <c r="L4485" s="286">
        <v>10</v>
      </c>
      <c r="M4485" s="295" t="s">
        <v>171</v>
      </c>
    </row>
    <row r="4486" spans="1:13" ht="15" customHeight="1" x14ac:dyDescent="0.25">
      <c r="A4486" s="295" t="s">
        <v>13534</v>
      </c>
      <c r="B4486" s="295" t="s">
        <v>13534</v>
      </c>
      <c r="C4486" s="295" t="s">
        <v>13536</v>
      </c>
      <c r="D4486" s="295" t="s">
        <v>13536</v>
      </c>
      <c r="E4486" s="295" t="s">
        <v>13556</v>
      </c>
      <c r="F4486" s="295" t="s">
        <v>13538</v>
      </c>
      <c r="G4486" s="295" t="s">
        <v>1678</v>
      </c>
      <c r="H4486" s="295" t="s">
        <v>1589</v>
      </c>
      <c r="I4486" s="295" t="s">
        <v>1598</v>
      </c>
      <c r="J4486" s="295" t="s">
        <v>181</v>
      </c>
      <c r="K4486" s="295" t="s">
        <v>1603</v>
      </c>
      <c r="L4486" s="286">
        <v>10</v>
      </c>
      <c r="M4486" s="295" t="s">
        <v>171</v>
      </c>
    </row>
    <row r="4487" spans="1:13" ht="15" customHeight="1" x14ac:dyDescent="0.25">
      <c r="A4487" s="295" t="s">
        <v>13557</v>
      </c>
      <c r="B4487" s="295" t="s">
        <v>13557</v>
      </c>
      <c r="C4487" s="295" t="s">
        <v>13558</v>
      </c>
      <c r="D4487" s="295" t="s">
        <v>13558</v>
      </c>
      <c r="E4487" s="295" t="s">
        <v>1606</v>
      </c>
      <c r="F4487" s="295" t="s">
        <v>13559</v>
      </c>
      <c r="G4487" s="295" t="s">
        <v>168</v>
      </c>
      <c r="H4487" s="295" t="s">
        <v>1589</v>
      </c>
      <c r="I4487" s="295" t="s">
        <v>1598</v>
      </c>
      <c r="J4487" s="295" t="s">
        <v>181</v>
      </c>
      <c r="K4487" s="295" t="s">
        <v>1603</v>
      </c>
      <c r="L4487" s="286">
        <v>0</v>
      </c>
      <c r="M4487" s="295" t="s">
        <v>16372</v>
      </c>
    </row>
    <row r="4488" spans="1:13" ht="15" customHeight="1" x14ac:dyDescent="0.25">
      <c r="A4488" s="295" t="s">
        <v>13552</v>
      </c>
      <c r="B4488" s="295" t="s">
        <v>13544</v>
      </c>
      <c r="C4488" s="295" t="s">
        <v>13560</v>
      </c>
      <c r="D4488" s="295" t="s">
        <v>13546</v>
      </c>
      <c r="E4488" s="295" t="s">
        <v>1606</v>
      </c>
      <c r="F4488" s="295" t="s">
        <v>13547</v>
      </c>
      <c r="G4488" s="295" t="s">
        <v>168</v>
      </c>
      <c r="H4488" s="295" t="s">
        <v>1632</v>
      </c>
      <c r="I4488" s="295" t="s">
        <v>1598</v>
      </c>
      <c r="J4488" s="295" t="s">
        <v>181</v>
      </c>
      <c r="K4488" s="295" t="s">
        <v>1603</v>
      </c>
      <c r="L4488" s="287">
        <v>0</v>
      </c>
      <c r="M4488" s="295" t="s">
        <v>16372</v>
      </c>
    </row>
    <row r="4489" spans="1:13" ht="15" customHeight="1" x14ac:dyDescent="0.25">
      <c r="A4489" s="295" t="s">
        <v>13561</v>
      </c>
      <c r="B4489" s="295" t="s">
        <v>13561</v>
      </c>
      <c r="C4489" s="295" t="s">
        <v>13562</v>
      </c>
      <c r="D4489" s="295" t="s">
        <v>13562</v>
      </c>
      <c r="E4489" s="295" t="s">
        <v>1606</v>
      </c>
      <c r="F4489" s="295" t="s">
        <v>13563</v>
      </c>
      <c r="G4489" s="295" t="s">
        <v>168</v>
      </c>
      <c r="H4489" s="295" t="s">
        <v>1589</v>
      </c>
      <c r="I4489" s="295" t="s">
        <v>1598</v>
      </c>
      <c r="J4489" s="295" t="s">
        <v>181</v>
      </c>
      <c r="K4489" s="295" t="s">
        <v>1603</v>
      </c>
      <c r="L4489" s="286">
        <v>0</v>
      </c>
      <c r="M4489" s="295" t="s">
        <v>16372</v>
      </c>
    </row>
    <row r="4490" spans="1:13" ht="15" customHeight="1" x14ac:dyDescent="0.25">
      <c r="A4490" s="295" t="s">
        <v>1154</v>
      </c>
      <c r="B4490" s="295" t="s">
        <v>1154</v>
      </c>
      <c r="C4490" s="295" t="s">
        <v>1153</v>
      </c>
      <c r="D4490" s="295" t="s">
        <v>1153</v>
      </c>
      <c r="E4490" s="295" t="s">
        <v>13564</v>
      </c>
      <c r="F4490" s="295" t="s">
        <v>13565</v>
      </c>
      <c r="G4490" s="295" t="s">
        <v>168</v>
      </c>
      <c r="H4490" s="295" t="s">
        <v>1589</v>
      </c>
      <c r="I4490" s="295" t="s">
        <v>1598</v>
      </c>
      <c r="J4490" s="295" t="s">
        <v>181</v>
      </c>
      <c r="K4490" s="295" t="s">
        <v>1603</v>
      </c>
      <c r="L4490" s="286">
        <v>0</v>
      </c>
      <c r="M4490" s="295" t="s">
        <v>16372</v>
      </c>
    </row>
    <row r="4491" spans="1:13" ht="15" customHeight="1" x14ac:dyDescent="0.25">
      <c r="A4491" s="295" t="s">
        <v>13566</v>
      </c>
      <c r="B4491" s="295" t="s">
        <v>13566</v>
      </c>
      <c r="C4491" s="295" t="s">
        <v>13567</v>
      </c>
      <c r="D4491" s="295" t="s">
        <v>13567</v>
      </c>
      <c r="E4491" s="295" t="s">
        <v>1606</v>
      </c>
      <c r="F4491" s="295" t="s">
        <v>13568</v>
      </c>
      <c r="G4491" s="295" t="s">
        <v>168</v>
      </c>
      <c r="H4491" s="295" t="s">
        <v>1589</v>
      </c>
      <c r="I4491" s="295" t="s">
        <v>1598</v>
      </c>
      <c r="J4491" s="295" t="s">
        <v>181</v>
      </c>
      <c r="K4491" s="295" t="s">
        <v>1603</v>
      </c>
      <c r="L4491" s="286">
        <v>0</v>
      </c>
      <c r="M4491" s="295" t="s">
        <v>16372</v>
      </c>
    </row>
    <row r="4492" spans="1:13" ht="15" customHeight="1" x14ac:dyDescent="0.25">
      <c r="A4492" s="295" t="s">
        <v>13569</v>
      </c>
      <c r="B4492" s="295" t="s">
        <v>13569</v>
      </c>
      <c r="C4492" s="295" t="s">
        <v>1150</v>
      </c>
      <c r="D4492" s="295" t="s">
        <v>1150</v>
      </c>
      <c r="E4492" s="295" t="s">
        <v>1606</v>
      </c>
      <c r="F4492" s="295" t="s">
        <v>13570</v>
      </c>
      <c r="G4492" s="295" t="s">
        <v>1594</v>
      </c>
      <c r="H4492" s="295" t="s">
        <v>1589</v>
      </c>
      <c r="I4492" s="295" t="s">
        <v>1598</v>
      </c>
      <c r="J4492" s="295" t="s">
        <v>181</v>
      </c>
      <c r="L4492" s="286">
        <v>0</v>
      </c>
      <c r="M4492" s="295" t="s">
        <v>16372</v>
      </c>
    </row>
    <row r="4493" spans="1:13" ht="15" customHeight="1" x14ac:dyDescent="0.25">
      <c r="A4493" s="295" t="s">
        <v>13571</v>
      </c>
      <c r="B4493" s="295" t="s">
        <v>13571</v>
      </c>
      <c r="C4493" s="295" t="s">
        <v>13572</v>
      </c>
      <c r="D4493" s="295" t="s">
        <v>13572</v>
      </c>
      <c r="E4493" s="295" t="s">
        <v>1606</v>
      </c>
      <c r="F4493" s="295" t="s">
        <v>13573</v>
      </c>
      <c r="G4493" s="295" t="s">
        <v>168</v>
      </c>
      <c r="H4493" s="295" t="s">
        <v>1589</v>
      </c>
      <c r="I4493" s="295" t="s">
        <v>1598</v>
      </c>
      <c r="J4493" s="295" t="s">
        <v>181</v>
      </c>
      <c r="K4493" s="295" t="s">
        <v>1603</v>
      </c>
      <c r="L4493" s="286">
        <v>6</v>
      </c>
      <c r="M4493" s="295" t="s">
        <v>171</v>
      </c>
    </row>
    <row r="4494" spans="1:13" ht="15" customHeight="1" x14ac:dyDescent="0.25">
      <c r="A4494" s="295" t="s">
        <v>13574</v>
      </c>
      <c r="B4494" s="295" t="s">
        <v>13574</v>
      </c>
      <c r="C4494" s="295" t="s">
        <v>13575</v>
      </c>
      <c r="D4494" s="295" t="s">
        <v>13575</v>
      </c>
      <c r="E4494" s="295" t="s">
        <v>1606</v>
      </c>
      <c r="F4494" s="295" t="s">
        <v>13576</v>
      </c>
      <c r="G4494" s="295" t="s">
        <v>168</v>
      </c>
      <c r="H4494" s="295" t="s">
        <v>1589</v>
      </c>
      <c r="I4494" s="295" t="s">
        <v>1714</v>
      </c>
      <c r="J4494" s="295" t="s">
        <v>13577</v>
      </c>
      <c r="K4494" s="295" t="s">
        <v>1603</v>
      </c>
      <c r="L4494" s="286">
        <v>8</v>
      </c>
      <c r="M4494" s="295" t="s">
        <v>171</v>
      </c>
    </row>
    <row r="4495" spans="1:13" ht="15" customHeight="1" x14ac:dyDescent="0.25">
      <c r="A4495" s="295" t="s">
        <v>13578</v>
      </c>
      <c r="B4495" s="295" t="s">
        <v>13578</v>
      </c>
      <c r="C4495" s="295" t="s">
        <v>13579</v>
      </c>
      <c r="D4495" s="295" t="s">
        <v>13579</v>
      </c>
      <c r="E4495" s="295" t="s">
        <v>1606</v>
      </c>
      <c r="F4495" s="295" t="s">
        <v>13580</v>
      </c>
      <c r="G4495" s="295" t="s">
        <v>1594</v>
      </c>
      <c r="H4495" s="295" t="s">
        <v>1589</v>
      </c>
      <c r="I4495" s="295" t="s">
        <v>1714</v>
      </c>
      <c r="J4495" s="295" t="s">
        <v>13577</v>
      </c>
      <c r="L4495" s="286">
        <v>8</v>
      </c>
      <c r="M4495" s="295" t="s">
        <v>171</v>
      </c>
    </row>
    <row r="4496" spans="1:13" ht="15" customHeight="1" x14ac:dyDescent="0.25">
      <c r="A4496" s="295" t="s">
        <v>13581</v>
      </c>
      <c r="B4496" s="295" t="s">
        <v>13581</v>
      </c>
      <c r="C4496" s="295" t="s">
        <v>13582</v>
      </c>
      <c r="D4496" s="295" t="s">
        <v>13582</v>
      </c>
      <c r="E4496" s="295" t="s">
        <v>1606</v>
      </c>
      <c r="F4496" s="295" t="s">
        <v>13583</v>
      </c>
      <c r="G4496" s="295" t="s">
        <v>168</v>
      </c>
      <c r="H4496" s="295" t="s">
        <v>1589</v>
      </c>
      <c r="I4496" s="295" t="s">
        <v>1598</v>
      </c>
      <c r="J4496" s="295" t="s">
        <v>11697</v>
      </c>
      <c r="K4496" s="295" t="s">
        <v>1603</v>
      </c>
      <c r="L4496" s="286">
        <v>0</v>
      </c>
      <c r="M4496" s="295" t="s">
        <v>16372</v>
      </c>
    </row>
    <row r="4497" spans="1:13" ht="15" customHeight="1" x14ac:dyDescent="0.25">
      <c r="A4497" s="295" t="s">
        <v>13584</v>
      </c>
      <c r="B4497" s="295" t="s">
        <v>13584</v>
      </c>
      <c r="C4497" s="295" t="s">
        <v>13585</v>
      </c>
      <c r="D4497" s="295" t="s">
        <v>13585</v>
      </c>
      <c r="E4497" s="295" t="s">
        <v>1606</v>
      </c>
      <c r="F4497" s="295" t="s">
        <v>13583</v>
      </c>
      <c r="G4497" s="295" t="s">
        <v>1594</v>
      </c>
      <c r="H4497" s="295" t="s">
        <v>1589</v>
      </c>
      <c r="I4497" s="295" t="s">
        <v>1598</v>
      </c>
      <c r="J4497" s="295" t="s">
        <v>11697</v>
      </c>
      <c r="L4497" s="286">
        <v>0</v>
      </c>
      <c r="M4497" s="295" t="s">
        <v>16372</v>
      </c>
    </row>
    <row r="4498" spans="1:13" ht="15" customHeight="1" x14ac:dyDescent="0.25">
      <c r="A4498" s="295" t="s">
        <v>13586</v>
      </c>
      <c r="B4498" s="295" t="s">
        <v>13586</v>
      </c>
      <c r="C4498" s="295" t="s">
        <v>13587</v>
      </c>
      <c r="D4498" s="295" t="s">
        <v>13587</v>
      </c>
      <c r="E4498" s="295" t="s">
        <v>3871</v>
      </c>
      <c r="F4498" s="295" t="s">
        <v>13588</v>
      </c>
      <c r="G4498" s="295" t="s">
        <v>168</v>
      </c>
      <c r="H4498" s="295" t="s">
        <v>1589</v>
      </c>
      <c r="I4498" s="295" t="s">
        <v>1598</v>
      </c>
      <c r="J4498" s="295" t="s">
        <v>672</v>
      </c>
      <c r="K4498" s="295" t="s">
        <v>1603</v>
      </c>
      <c r="L4498" s="286">
        <v>4</v>
      </c>
      <c r="M4498" s="295" t="s">
        <v>171</v>
      </c>
    </row>
    <row r="4499" spans="1:13" ht="15" customHeight="1" x14ac:dyDescent="0.25">
      <c r="A4499" s="295" t="s">
        <v>13589</v>
      </c>
      <c r="B4499" s="295" t="s">
        <v>13589</v>
      </c>
      <c r="C4499" s="295" t="s">
        <v>13590</v>
      </c>
      <c r="D4499" s="295" t="s">
        <v>13590</v>
      </c>
      <c r="E4499" s="295" t="s">
        <v>5993</v>
      </c>
      <c r="F4499" s="295" t="s">
        <v>13591</v>
      </c>
      <c r="G4499" s="295" t="s">
        <v>168</v>
      </c>
      <c r="H4499" s="295" t="s">
        <v>1589</v>
      </c>
      <c r="I4499" s="295" t="s">
        <v>1598</v>
      </c>
      <c r="J4499" s="295" t="s">
        <v>672</v>
      </c>
      <c r="K4499" s="295" t="s">
        <v>1603</v>
      </c>
      <c r="L4499" s="286">
        <v>9</v>
      </c>
      <c r="M4499" s="295" t="s">
        <v>171</v>
      </c>
    </row>
    <row r="4500" spans="1:13" ht="15" customHeight="1" x14ac:dyDescent="0.25">
      <c r="A4500" s="295" t="s">
        <v>13592</v>
      </c>
      <c r="B4500" s="295" t="s">
        <v>13592</v>
      </c>
      <c r="C4500" s="295" t="s">
        <v>13593</v>
      </c>
      <c r="D4500" s="295" t="s">
        <v>13593</v>
      </c>
      <c r="E4500" s="295" t="s">
        <v>13594</v>
      </c>
      <c r="F4500" s="295" t="s">
        <v>13595</v>
      </c>
      <c r="G4500" s="295" t="s">
        <v>168</v>
      </c>
      <c r="H4500" s="295" t="s">
        <v>1589</v>
      </c>
      <c r="I4500" s="295" t="s">
        <v>1598</v>
      </c>
      <c r="J4500" s="295" t="s">
        <v>672</v>
      </c>
      <c r="K4500" s="295" t="s">
        <v>1603</v>
      </c>
      <c r="L4500" s="286">
        <v>9</v>
      </c>
      <c r="M4500" s="295" t="s">
        <v>171</v>
      </c>
    </row>
    <row r="4501" spans="1:13" ht="15" customHeight="1" x14ac:dyDescent="0.25">
      <c r="A4501" s="295" t="s">
        <v>13596</v>
      </c>
      <c r="B4501" s="295" t="s">
        <v>13596</v>
      </c>
      <c r="C4501" s="295" t="s">
        <v>13597</v>
      </c>
      <c r="D4501" s="295" t="s">
        <v>13597</v>
      </c>
      <c r="E4501" s="295" t="s">
        <v>13598</v>
      </c>
      <c r="F4501" s="295" t="s">
        <v>13599</v>
      </c>
      <c r="G4501" s="295" t="s">
        <v>1676</v>
      </c>
      <c r="H4501" s="295" t="s">
        <v>1589</v>
      </c>
      <c r="I4501" s="295" t="s">
        <v>1598</v>
      </c>
      <c r="J4501" s="295" t="s">
        <v>672</v>
      </c>
      <c r="K4501" s="295" t="s">
        <v>1603</v>
      </c>
      <c r="L4501" s="287">
        <v>9</v>
      </c>
      <c r="M4501" s="295" t="s">
        <v>171</v>
      </c>
    </row>
    <row r="4502" spans="1:13" ht="15" customHeight="1" x14ac:dyDescent="0.25">
      <c r="A4502" s="295" t="s">
        <v>13600</v>
      </c>
      <c r="B4502" s="295" t="s">
        <v>13600</v>
      </c>
      <c r="C4502" s="295" t="s">
        <v>13601</v>
      </c>
      <c r="D4502" s="295" t="s">
        <v>13601</v>
      </c>
      <c r="E4502" s="295" t="s">
        <v>13598</v>
      </c>
      <c r="F4502" s="295" t="s">
        <v>13599</v>
      </c>
      <c r="G4502" s="295" t="s">
        <v>1678</v>
      </c>
      <c r="H4502" s="295" t="s">
        <v>1589</v>
      </c>
      <c r="I4502" s="295" t="s">
        <v>1598</v>
      </c>
      <c r="J4502" s="295" t="s">
        <v>672</v>
      </c>
      <c r="K4502" s="295" t="s">
        <v>1603</v>
      </c>
      <c r="L4502" s="286">
        <v>9</v>
      </c>
      <c r="M4502" s="295" t="s">
        <v>171</v>
      </c>
    </row>
    <row r="4503" spans="1:13" ht="15" customHeight="1" x14ac:dyDescent="0.25">
      <c r="A4503" s="295" t="s">
        <v>13602</v>
      </c>
      <c r="B4503" s="295" t="s">
        <v>13602</v>
      </c>
      <c r="C4503" s="295" t="s">
        <v>13603</v>
      </c>
      <c r="D4503" s="295" t="s">
        <v>13603</v>
      </c>
      <c r="E4503" s="295" t="s">
        <v>2437</v>
      </c>
      <c r="F4503" s="295" t="s">
        <v>13604</v>
      </c>
      <c r="G4503" s="295" t="s">
        <v>1594</v>
      </c>
      <c r="H4503" s="295" t="s">
        <v>1589</v>
      </c>
      <c r="I4503" s="295" t="s">
        <v>1598</v>
      </c>
      <c r="J4503" s="295" t="s">
        <v>672</v>
      </c>
      <c r="L4503" s="286">
        <v>9</v>
      </c>
      <c r="M4503" s="295" t="s">
        <v>171</v>
      </c>
    </row>
    <row r="4504" spans="1:13" ht="15" customHeight="1" x14ac:dyDescent="0.25">
      <c r="A4504" s="295" t="s">
        <v>13605</v>
      </c>
      <c r="B4504" s="295" t="s">
        <v>13605</v>
      </c>
      <c r="C4504" s="295" t="s">
        <v>13606</v>
      </c>
      <c r="D4504" s="295" t="s">
        <v>13606</v>
      </c>
      <c r="E4504" s="295" t="s">
        <v>1978</v>
      </c>
      <c r="F4504" s="295" t="s">
        <v>13607</v>
      </c>
      <c r="G4504" s="295" t="s">
        <v>168</v>
      </c>
      <c r="H4504" s="295" t="s">
        <v>1589</v>
      </c>
      <c r="I4504" s="295" t="s">
        <v>1598</v>
      </c>
      <c r="J4504" s="295" t="s">
        <v>672</v>
      </c>
      <c r="K4504" s="295" t="s">
        <v>1603</v>
      </c>
      <c r="L4504" s="286">
        <v>9</v>
      </c>
      <c r="M4504" s="295" t="s">
        <v>171</v>
      </c>
    </row>
    <row r="4505" spans="1:13" ht="15" customHeight="1" x14ac:dyDescent="0.25">
      <c r="A4505" s="295" t="s">
        <v>10446</v>
      </c>
      <c r="B4505" s="295" t="s">
        <v>2568</v>
      </c>
      <c r="C4505" s="295" t="s">
        <v>13608</v>
      </c>
      <c r="D4505" s="295" t="s">
        <v>2570</v>
      </c>
      <c r="E4505" s="295" t="s">
        <v>13609</v>
      </c>
      <c r="F4505" s="295" t="s">
        <v>13610</v>
      </c>
      <c r="G4505" s="295" t="s">
        <v>168</v>
      </c>
      <c r="H4505" s="295" t="s">
        <v>1632</v>
      </c>
      <c r="I4505" s="295" t="s">
        <v>1598</v>
      </c>
      <c r="J4505" s="295" t="s">
        <v>270</v>
      </c>
      <c r="K4505" s="295" t="s">
        <v>1603</v>
      </c>
      <c r="L4505" s="287">
        <v>8</v>
      </c>
      <c r="M4505" s="295" t="s">
        <v>171</v>
      </c>
    </row>
    <row r="4506" spans="1:13" ht="15" customHeight="1" x14ac:dyDescent="0.25">
      <c r="A4506" s="295" t="s">
        <v>7200</v>
      </c>
      <c r="B4506" s="295" t="s">
        <v>7200</v>
      </c>
      <c r="C4506" s="295" t="s">
        <v>7202</v>
      </c>
      <c r="D4506" s="295" t="s">
        <v>7202</v>
      </c>
      <c r="E4506" s="295" t="s">
        <v>4653</v>
      </c>
      <c r="F4506" s="295" t="s">
        <v>13611</v>
      </c>
      <c r="G4506" s="295" t="s">
        <v>168</v>
      </c>
      <c r="H4506" s="295" t="s">
        <v>1589</v>
      </c>
      <c r="I4506" s="295" t="s">
        <v>1714</v>
      </c>
      <c r="J4506" s="295" t="s">
        <v>174</v>
      </c>
      <c r="K4506" s="295" t="s">
        <v>1892</v>
      </c>
      <c r="L4506" s="286">
        <v>8</v>
      </c>
      <c r="M4506" s="295" t="s">
        <v>171</v>
      </c>
    </row>
    <row r="4507" spans="1:13" ht="15" customHeight="1" x14ac:dyDescent="0.25">
      <c r="A4507" s="295" t="s">
        <v>7205</v>
      </c>
      <c r="B4507" s="295" t="s">
        <v>7200</v>
      </c>
      <c r="C4507" s="295" t="s">
        <v>13612</v>
      </c>
      <c r="D4507" s="295" t="s">
        <v>7202</v>
      </c>
      <c r="E4507" s="295" t="s">
        <v>7325</v>
      </c>
      <c r="F4507" s="295" t="s">
        <v>13611</v>
      </c>
      <c r="G4507" s="295" t="s">
        <v>168</v>
      </c>
      <c r="H4507" s="295" t="s">
        <v>1632</v>
      </c>
      <c r="I4507" s="295" t="s">
        <v>1714</v>
      </c>
      <c r="J4507" s="295" t="s">
        <v>174</v>
      </c>
      <c r="K4507" s="295" t="s">
        <v>1892</v>
      </c>
      <c r="L4507" s="286">
        <v>8</v>
      </c>
      <c r="M4507" s="295" t="s">
        <v>171</v>
      </c>
    </row>
    <row r="4508" spans="1:13" ht="15" customHeight="1" x14ac:dyDescent="0.25">
      <c r="A4508" s="295" t="s">
        <v>7207</v>
      </c>
      <c r="B4508" s="295" t="s">
        <v>7207</v>
      </c>
      <c r="C4508" s="295" t="s">
        <v>7209</v>
      </c>
      <c r="D4508" s="295" t="s">
        <v>7209</v>
      </c>
      <c r="E4508" s="295" t="s">
        <v>13613</v>
      </c>
      <c r="F4508" s="295" t="s">
        <v>13614</v>
      </c>
      <c r="G4508" s="295" t="s">
        <v>168</v>
      </c>
      <c r="H4508" s="295" t="s">
        <v>1589</v>
      </c>
      <c r="I4508" s="295" t="s">
        <v>1714</v>
      </c>
      <c r="J4508" s="295" t="s">
        <v>174</v>
      </c>
      <c r="K4508" s="295" t="s">
        <v>1892</v>
      </c>
      <c r="L4508" s="286">
        <v>8</v>
      </c>
      <c r="M4508" s="295" t="s">
        <v>171</v>
      </c>
    </row>
    <row r="4509" spans="1:13" ht="15" customHeight="1" x14ac:dyDescent="0.25">
      <c r="A4509" s="295" t="s">
        <v>7213</v>
      </c>
      <c r="B4509" s="295" t="s">
        <v>7213</v>
      </c>
      <c r="C4509" s="295" t="s">
        <v>7215</v>
      </c>
      <c r="D4509" s="295" t="s">
        <v>7215</v>
      </c>
      <c r="E4509" s="295" t="s">
        <v>1606</v>
      </c>
      <c r="F4509" s="295" t="s">
        <v>13615</v>
      </c>
      <c r="G4509" s="295" t="s">
        <v>1594</v>
      </c>
      <c r="H4509" s="295" t="s">
        <v>1589</v>
      </c>
      <c r="I4509" s="295" t="s">
        <v>1714</v>
      </c>
      <c r="J4509" s="295" t="s">
        <v>174</v>
      </c>
      <c r="L4509" s="286">
        <v>8</v>
      </c>
      <c r="M4509" s="295" t="s">
        <v>171</v>
      </c>
    </row>
    <row r="4510" spans="1:13" ht="15" customHeight="1" x14ac:dyDescent="0.25">
      <c r="A4510" s="295" t="s">
        <v>13616</v>
      </c>
      <c r="B4510" s="295" t="s">
        <v>13616</v>
      </c>
      <c r="C4510" s="295" t="s">
        <v>13617</v>
      </c>
      <c r="D4510" s="295" t="s">
        <v>13617</v>
      </c>
      <c r="E4510" s="295" t="s">
        <v>11202</v>
      </c>
      <c r="F4510" s="295" t="s">
        <v>13618</v>
      </c>
      <c r="G4510" s="295" t="s">
        <v>1594</v>
      </c>
      <c r="H4510" s="295" t="s">
        <v>1589</v>
      </c>
      <c r="I4510" s="295" t="s">
        <v>1714</v>
      </c>
      <c r="J4510" s="295" t="s">
        <v>174</v>
      </c>
      <c r="L4510" s="286">
        <v>7</v>
      </c>
      <c r="M4510" s="295" t="s">
        <v>171</v>
      </c>
    </row>
    <row r="4511" spans="1:13" ht="15" customHeight="1" x14ac:dyDescent="0.25">
      <c r="A4511" s="295" t="s">
        <v>13619</v>
      </c>
      <c r="B4511" s="295" t="s">
        <v>13619</v>
      </c>
      <c r="C4511" s="295" t="s">
        <v>13620</v>
      </c>
      <c r="D4511" s="295" t="s">
        <v>13620</v>
      </c>
      <c r="E4511" s="295" t="s">
        <v>13621</v>
      </c>
      <c r="F4511" s="295" t="s">
        <v>13622</v>
      </c>
      <c r="G4511" s="295" t="s">
        <v>168</v>
      </c>
      <c r="H4511" s="295" t="s">
        <v>1589</v>
      </c>
      <c r="I4511" s="295" t="s">
        <v>1714</v>
      </c>
      <c r="J4511" s="295" t="s">
        <v>174</v>
      </c>
      <c r="K4511" s="295" t="s">
        <v>1892</v>
      </c>
      <c r="L4511" s="286">
        <v>7</v>
      </c>
      <c r="M4511" s="295" t="s">
        <v>171</v>
      </c>
    </row>
    <row r="4512" spans="1:13" ht="15" customHeight="1" x14ac:dyDescent="0.25">
      <c r="A4512" s="295" t="s">
        <v>16983</v>
      </c>
      <c r="B4512" s="295" t="s">
        <v>16983</v>
      </c>
      <c r="C4512" s="295" t="s">
        <v>17557</v>
      </c>
      <c r="D4512" s="295" t="s">
        <v>17557</v>
      </c>
      <c r="E4512" s="295" t="s">
        <v>17791</v>
      </c>
      <c r="G4512" s="295" t="s">
        <v>168</v>
      </c>
      <c r="H4512" s="295" t="s">
        <v>1589</v>
      </c>
      <c r="I4512" s="295" t="s">
        <v>14673</v>
      </c>
      <c r="J4512" s="295" t="s">
        <v>17946</v>
      </c>
      <c r="K4512" s="295" t="s">
        <v>14674</v>
      </c>
      <c r="L4512" s="287">
        <v>4</v>
      </c>
      <c r="M4512" s="295" t="s">
        <v>171</v>
      </c>
    </row>
    <row r="4513" spans="1:13" ht="15" customHeight="1" x14ac:dyDescent="0.25">
      <c r="A4513" s="295" t="s">
        <v>16982</v>
      </c>
      <c r="B4513" s="295" t="s">
        <v>16982</v>
      </c>
      <c r="C4513" s="295" t="s">
        <v>17556</v>
      </c>
      <c r="D4513" s="295" t="s">
        <v>17556</v>
      </c>
      <c r="G4513" s="295" t="s">
        <v>1594</v>
      </c>
      <c r="H4513" s="295" t="s">
        <v>1589</v>
      </c>
      <c r="I4513" s="295" t="s">
        <v>14673</v>
      </c>
      <c r="J4513" s="295" t="s">
        <v>17946</v>
      </c>
      <c r="K4513" s="295" t="s">
        <v>14674</v>
      </c>
      <c r="L4513" s="287">
        <v>4</v>
      </c>
      <c r="M4513" s="295" t="s">
        <v>171</v>
      </c>
    </row>
    <row r="4514" spans="1:13" ht="15" customHeight="1" x14ac:dyDescent="0.25">
      <c r="A4514" s="295" t="s">
        <v>13623</v>
      </c>
      <c r="B4514" s="295" t="s">
        <v>13623</v>
      </c>
      <c r="C4514" s="295" t="s">
        <v>13624</v>
      </c>
      <c r="D4514" s="295" t="s">
        <v>13624</v>
      </c>
      <c r="E4514" s="295" t="s">
        <v>13625</v>
      </c>
      <c r="F4514" s="295" t="s">
        <v>13626</v>
      </c>
      <c r="G4514" s="295" t="s">
        <v>168</v>
      </c>
      <c r="H4514" s="295" t="s">
        <v>1589</v>
      </c>
      <c r="I4514" s="295" t="s">
        <v>1598</v>
      </c>
      <c r="J4514" s="295" t="s">
        <v>270</v>
      </c>
      <c r="K4514" s="295" t="s">
        <v>1603</v>
      </c>
      <c r="L4514" s="286">
        <v>1</v>
      </c>
      <c r="M4514" s="295" t="s">
        <v>171</v>
      </c>
    </row>
    <row r="4515" spans="1:13" ht="15" customHeight="1" x14ac:dyDescent="0.25">
      <c r="A4515" s="295" t="s">
        <v>13627</v>
      </c>
      <c r="B4515" s="295" t="s">
        <v>13627</v>
      </c>
      <c r="C4515" s="295" t="s">
        <v>13628</v>
      </c>
      <c r="D4515" s="295" t="s">
        <v>13628</v>
      </c>
      <c r="E4515" s="295" t="s">
        <v>13629</v>
      </c>
      <c r="F4515" s="295" t="s">
        <v>13630</v>
      </c>
      <c r="G4515" s="295" t="s">
        <v>168</v>
      </c>
      <c r="H4515" s="295" t="s">
        <v>1589</v>
      </c>
      <c r="I4515" s="295" t="s">
        <v>1598</v>
      </c>
      <c r="J4515" s="295" t="s">
        <v>270</v>
      </c>
      <c r="K4515" s="295" t="s">
        <v>1603</v>
      </c>
      <c r="L4515" s="286">
        <v>0</v>
      </c>
      <c r="M4515" s="295" t="s">
        <v>16372</v>
      </c>
    </row>
    <row r="4516" spans="1:13" ht="15" customHeight="1" x14ac:dyDescent="0.25">
      <c r="A4516" s="295" t="s">
        <v>1162</v>
      </c>
      <c r="B4516" s="295" t="s">
        <v>1162</v>
      </c>
      <c r="C4516" s="295" t="s">
        <v>1163</v>
      </c>
      <c r="D4516" s="295" t="s">
        <v>1163</v>
      </c>
      <c r="E4516" s="295" t="s">
        <v>1606</v>
      </c>
      <c r="F4516" s="295" t="s">
        <v>13631</v>
      </c>
      <c r="G4516" s="295" t="s">
        <v>168</v>
      </c>
      <c r="H4516" s="295" t="s">
        <v>1589</v>
      </c>
      <c r="I4516" s="295" t="s">
        <v>1598</v>
      </c>
      <c r="J4516" s="295" t="s">
        <v>270</v>
      </c>
      <c r="K4516" s="295" t="s">
        <v>1603</v>
      </c>
      <c r="L4516" s="286">
        <v>0</v>
      </c>
      <c r="M4516" s="295" t="s">
        <v>16372</v>
      </c>
    </row>
    <row r="4517" spans="1:13" ht="15" customHeight="1" x14ac:dyDescent="0.25">
      <c r="A4517" s="295" t="s">
        <v>13632</v>
      </c>
      <c r="B4517" s="295" t="s">
        <v>13632</v>
      </c>
      <c r="C4517" s="295" t="s">
        <v>1159</v>
      </c>
      <c r="D4517" s="295" t="s">
        <v>1159</v>
      </c>
      <c r="E4517" s="295" t="s">
        <v>1606</v>
      </c>
      <c r="F4517" s="295" t="s">
        <v>13633</v>
      </c>
      <c r="G4517" s="295" t="s">
        <v>1594</v>
      </c>
      <c r="H4517" s="295" t="s">
        <v>1589</v>
      </c>
      <c r="I4517" s="295" t="s">
        <v>1598</v>
      </c>
      <c r="J4517" s="295" t="s">
        <v>270</v>
      </c>
      <c r="L4517" s="286">
        <v>0</v>
      </c>
      <c r="M4517" s="295" t="s">
        <v>16372</v>
      </c>
    </row>
    <row r="4518" spans="1:13" ht="15" customHeight="1" x14ac:dyDescent="0.25">
      <c r="A4518" s="295" t="s">
        <v>13634</v>
      </c>
      <c r="B4518" s="295" t="s">
        <v>13634</v>
      </c>
      <c r="C4518" s="295" t="s">
        <v>13635</v>
      </c>
      <c r="D4518" s="295" t="s">
        <v>13635</v>
      </c>
      <c r="E4518" s="295" t="s">
        <v>13636</v>
      </c>
      <c r="F4518" s="295" t="s">
        <v>13637</v>
      </c>
      <c r="G4518" s="295" t="s">
        <v>168</v>
      </c>
      <c r="H4518" s="295" t="s">
        <v>1589</v>
      </c>
      <c r="I4518" s="295" t="s">
        <v>1714</v>
      </c>
      <c r="J4518" s="295" t="s">
        <v>205</v>
      </c>
      <c r="K4518" s="295" t="s">
        <v>1603</v>
      </c>
      <c r="L4518" s="286">
        <v>7</v>
      </c>
      <c r="M4518" s="295" t="s">
        <v>171</v>
      </c>
    </row>
    <row r="4519" spans="1:13" ht="15" customHeight="1" x14ac:dyDescent="0.25">
      <c r="A4519" s="295" t="s">
        <v>13638</v>
      </c>
      <c r="B4519" s="295" t="s">
        <v>13638</v>
      </c>
      <c r="C4519" s="295" t="s">
        <v>13639</v>
      </c>
      <c r="D4519" s="295" t="s">
        <v>13639</v>
      </c>
      <c r="E4519" s="295" t="s">
        <v>5780</v>
      </c>
      <c r="F4519" s="295" t="s">
        <v>13640</v>
      </c>
      <c r="G4519" s="295" t="s">
        <v>1676</v>
      </c>
      <c r="H4519" s="295" t="s">
        <v>1589</v>
      </c>
      <c r="I4519" s="295" t="s">
        <v>1714</v>
      </c>
      <c r="J4519" s="295" t="s">
        <v>205</v>
      </c>
      <c r="K4519" s="295" t="s">
        <v>1603</v>
      </c>
      <c r="L4519" s="287">
        <v>8</v>
      </c>
      <c r="M4519" s="295" t="s">
        <v>171</v>
      </c>
    </row>
    <row r="4520" spans="1:13" ht="15" customHeight="1" x14ac:dyDescent="0.25">
      <c r="A4520" s="295" t="s">
        <v>13641</v>
      </c>
      <c r="B4520" s="295" t="s">
        <v>13641</v>
      </c>
      <c r="C4520" s="295" t="s">
        <v>13642</v>
      </c>
      <c r="D4520" s="295" t="s">
        <v>13642</v>
      </c>
      <c r="E4520" s="295" t="s">
        <v>5780</v>
      </c>
      <c r="F4520" s="295" t="s">
        <v>13640</v>
      </c>
      <c r="G4520" s="295" t="s">
        <v>1678</v>
      </c>
      <c r="H4520" s="295" t="s">
        <v>1589</v>
      </c>
      <c r="I4520" s="295" t="s">
        <v>1714</v>
      </c>
      <c r="J4520" s="295" t="s">
        <v>205</v>
      </c>
      <c r="K4520" s="295" t="s">
        <v>1603</v>
      </c>
      <c r="L4520" s="286">
        <v>8</v>
      </c>
      <c r="M4520" s="295" t="s">
        <v>171</v>
      </c>
    </row>
    <row r="4521" spans="1:13" ht="15" customHeight="1" x14ac:dyDescent="0.25">
      <c r="A4521" s="295" t="s">
        <v>13643</v>
      </c>
      <c r="B4521" s="295" t="s">
        <v>13643</v>
      </c>
      <c r="C4521" s="295" t="s">
        <v>13644</v>
      </c>
      <c r="D4521" s="295" t="s">
        <v>13644</v>
      </c>
      <c r="E4521" s="295" t="s">
        <v>13645</v>
      </c>
      <c r="F4521" s="295" t="s">
        <v>13640</v>
      </c>
      <c r="G4521" s="295" t="s">
        <v>1678</v>
      </c>
      <c r="H4521" s="295" t="s">
        <v>1589</v>
      </c>
      <c r="I4521" s="295" t="s">
        <v>1714</v>
      </c>
      <c r="J4521" s="295" t="s">
        <v>205</v>
      </c>
      <c r="K4521" s="295" t="s">
        <v>1603</v>
      </c>
      <c r="L4521" s="286">
        <v>10</v>
      </c>
      <c r="M4521" s="295" t="s">
        <v>171</v>
      </c>
    </row>
    <row r="4522" spans="1:13" ht="15" customHeight="1" x14ac:dyDescent="0.25">
      <c r="A4522" s="295" t="s">
        <v>1157</v>
      </c>
      <c r="B4522" s="295" t="s">
        <v>1157</v>
      </c>
      <c r="C4522" s="295" t="s">
        <v>1158</v>
      </c>
      <c r="D4522" s="295" t="s">
        <v>1158</v>
      </c>
      <c r="E4522" s="295" t="s">
        <v>4042</v>
      </c>
      <c r="F4522" s="295" t="s">
        <v>13648</v>
      </c>
      <c r="G4522" s="295" t="s">
        <v>168</v>
      </c>
      <c r="H4522" s="295" t="s">
        <v>1589</v>
      </c>
      <c r="I4522" s="295" t="s">
        <v>1714</v>
      </c>
      <c r="J4522" s="295" t="s">
        <v>205</v>
      </c>
      <c r="K4522" s="295" t="s">
        <v>1603</v>
      </c>
      <c r="L4522" s="286">
        <v>10</v>
      </c>
      <c r="M4522" s="295" t="s">
        <v>171</v>
      </c>
    </row>
    <row r="4523" spans="1:13" ht="15" customHeight="1" x14ac:dyDescent="0.25">
      <c r="A4523" s="295" t="s">
        <v>13649</v>
      </c>
      <c r="B4523" s="295" t="s">
        <v>13649</v>
      </c>
      <c r="C4523" s="295" t="s">
        <v>13650</v>
      </c>
      <c r="D4523" s="295" t="s">
        <v>13650</v>
      </c>
      <c r="E4523" s="295" t="s">
        <v>13651</v>
      </c>
      <c r="F4523" s="295" t="s">
        <v>13652</v>
      </c>
      <c r="G4523" s="295" t="s">
        <v>168</v>
      </c>
      <c r="H4523" s="295" t="s">
        <v>1589</v>
      </c>
      <c r="I4523" s="295" t="s">
        <v>1714</v>
      </c>
      <c r="J4523" s="295" t="s">
        <v>205</v>
      </c>
      <c r="K4523" s="295" t="s">
        <v>1603</v>
      </c>
      <c r="L4523" s="286">
        <v>6</v>
      </c>
      <c r="M4523" s="295" t="s">
        <v>171</v>
      </c>
    </row>
    <row r="4524" spans="1:13" ht="15" customHeight="1" x14ac:dyDescent="0.25">
      <c r="A4524" s="295" t="s">
        <v>13653</v>
      </c>
      <c r="B4524" s="295" t="s">
        <v>13653</v>
      </c>
      <c r="C4524" s="295" t="s">
        <v>13654</v>
      </c>
      <c r="D4524" s="295" t="s">
        <v>13654</v>
      </c>
      <c r="E4524" s="295" t="s">
        <v>13651</v>
      </c>
      <c r="F4524" s="295" t="s">
        <v>13655</v>
      </c>
      <c r="G4524" s="295" t="s">
        <v>168</v>
      </c>
      <c r="H4524" s="295" t="s">
        <v>1589</v>
      </c>
      <c r="I4524" s="295" t="s">
        <v>1714</v>
      </c>
      <c r="J4524" s="295" t="s">
        <v>205</v>
      </c>
      <c r="K4524" s="295" t="s">
        <v>1603</v>
      </c>
      <c r="L4524" s="286">
        <v>10</v>
      </c>
      <c r="M4524" s="295" t="s">
        <v>171</v>
      </c>
    </row>
    <row r="4525" spans="1:13" ht="15" customHeight="1" x14ac:dyDescent="0.25">
      <c r="A4525" s="295" t="s">
        <v>13656</v>
      </c>
      <c r="B4525" s="295" t="s">
        <v>13656</v>
      </c>
      <c r="C4525" s="295" t="s">
        <v>1184</v>
      </c>
      <c r="D4525" s="295" t="s">
        <v>1184</v>
      </c>
      <c r="E4525" s="295" t="s">
        <v>1880</v>
      </c>
      <c r="F4525" s="295" t="s">
        <v>13657</v>
      </c>
      <c r="G4525" s="295" t="s">
        <v>168</v>
      </c>
      <c r="H4525" s="295" t="s">
        <v>1589</v>
      </c>
      <c r="I4525" s="295" t="s">
        <v>1714</v>
      </c>
      <c r="J4525" s="295" t="s">
        <v>205</v>
      </c>
      <c r="K4525" s="295" t="s">
        <v>1603</v>
      </c>
      <c r="L4525" s="286">
        <v>8</v>
      </c>
      <c r="M4525" s="295" t="s">
        <v>171</v>
      </c>
    </row>
    <row r="4526" spans="1:13" ht="15" customHeight="1" x14ac:dyDescent="0.25">
      <c r="A4526" s="295" t="s">
        <v>1160</v>
      </c>
      <c r="B4526" s="295" t="s">
        <v>1160</v>
      </c>
      <c r="C4526" s="295" t="s">
        <v>1161</v>
      </c>
      <c r="D4526" s="295" t="s">
        <v>1161</v>
      </c>
      <c r="E4526" s="295" t="s">
        <v>1779</v>
      </c>
      <c r="F4526" s="295" t="s">
        <v>13658</v>
      </c>
      <c r="G4526" s="295" t="s">
        <v>168</v>
      </c>
      <c r="H4526" s="295" t="s">
        <v>1589</v>
      </c>
      <c r="I4526" s="295" t="s">
        <v>1714</v>
      </c>
      <c r="J4526" s="295" t="s">
        <v>205</v>
      </c>
      <c r="K4526" s="295" t="s">
        <v>1603</v>
      </c>
      <c r="L4526" s="286">
        <v>4</v>
      </c>
      <c r="M4526" s="295" t="s">
        <v>171</v>
      </c>
    </row>
    <row r="4527" spans="1:13" ht="15" customHeight="1" x14ac:dyDescent="0.25">
      <c r="A4527" s="295" t="s">
        <v>13646</v>
      </c>
      <c r="B4527" s="295" t="s">
        <v>13643</v>
      </c>
      <c r="C4527" s="295" t="s">
        <v>13659</v>
      </c>
      <c r="D4527" s="295" t="s">
        <v>13644</v>
      </c>
      <c r="E4527" s="295" t="s">
        <v>13660</v>
      </c>
      <c r="F4527" s="295" t="s">
        <v>13661</v>
      </c>
      <c r="G4527" s="295" t="s">
        <v>1738</v>
      </c>
      <c r="H4527" s="295" t="s">
        <v>1632</v>
      </c>
      <c r="I4527" s="295" t="s">
        <v>1714</v>
      </c>
      <c r="J4527" s="295" t="s">
        <v>205</v>
      </c>
      <c r="K4527" s="295" t="s">
        <v>1603</v>
      </c>
      <c r="L4527" s="287">
        <v>10</v>
      </c>
      <c r="M4527" s="295" t="s">
        <v>171</v>
      </c>
    </row>
    <row r="4528" spans="1:13" ht="15" customHeight="1" x14ac:dyDescent="0.25">
      <c r="A4528" s="295" t="s">
        <v>13662</v>
      </c>
      <c r="B4528" s="295" t="s">
        <v>13662</v>
      </c>
      <c r="C4528" s="295" t="s">
        <v>1174</v>
      </c>
      <c r="D4528" s="295" t="s">
        <v>1174</v>
      </c>
      <c r="E4528" s="295" t="s">
        <v>1978</v>
      </c>
      <c r="F4528" s="295" t="s">
        <v>13663</v>
      </c>
      <c r="G4528" s="295" t="s">
        <v>168</v>
      </c>
      <c r="H4528" s="295" t="s">
        <v>1589</v>
      </c>
      <c r="I4528" s="295" t="s">
        <v>1714</v>
      </c>
      <c r="J4528" s="295" t="s">
        <v>205</v>
      </c>
      <c r="K4528" s="295" t="s">
        <v>1603</v>
      </c>
      <c r="L4528" s="286">
        <v>7</v>
      </c>
      <c r="M4528" s="295" t="s">
        <v>171</v>
      </c>
    </row>
    <row r="4529" spans="1:13" ht="15" customHeight="1" x14ac:dyDescent="0.25">
      <c r="A4529" s="295" t="s">
        <v>13664</v>
      </c>
      <c r="B4529" s="295" t="s">
        <v>13664</v>
      </c>
      <c r="C4529" s="295" t="s">
        <v>13665</v>
      </c>
      <c r="D4529" s="295" t="s">
        <v>13665</v>
      </c>
      <c r="E4529" s="295" t="s">
        <v>1606</v>
      </c>
      <c r="F4529" s="295" t="s">
        <v>13666</v>
      </c>
      <c r="G4529" s="295" t="s">
        <v>1594</v>
      </c>
      <c r="H4529" s="295" t="s">
        <v>1589</v>
      </c>
      <c r="I4529" s="295" t="s">
        <v>1714</v>
      </c>
      <c r="J4529" s="295" t="s">
        <v>205</v>
      </c>
      <c r="L4529" s="286">
        <v>8</v>
      </c>
      <c r="M4529" s="295" t="s">
        <v>171</v>
      </c>
    </row>
    <row r="4530" spans="1:13" ht="15" customHeight="1" x14ac:dyDescent="0.25">
      <c r="A4530" s="295" t="s">
        <v>13647</v>
      </c>
      <c r="B4530" s="295" t="s">
        <v>13643</v>
      </c>
      <c r="C4530" s="295" t="s">
        <v>13667</v>
      </c>
      <c r="D4530" s="295" t="s">
        <v>13644</v>
      </c>
      <c r="E4530" s="295" t="s">
        <v>13668</v>
      </c>
      <c r="F4530" s="295" t="s">
        <v>13661</v>
      </c>
      <c r="G4530" s="295" t="s">
        <v>168</v>
      </c>
      <c r="H4530" s="295" t="s">
        <v>1632</v>
      </c>
      <c r="I4530" s="295" t="s">
        <v>1714</v>
      </c>
      <c r="J4530" s="295" t="s">
        <v>205</v>
      </c>
      <c r="K4530" s="295" t="s">
        <v>1603</v>
      </c>
      <c r="L4530" s="287">
        <v>10</v>
      </c>
      <c r="M4530" s="295" t="s">
        <v>171</v>
      </c>
    </row>
    <row r="4531" spans="1:13" ht="15" customHeight="1" x14ac:dyDescent="0.25">
      <c r="A4531" s="295" t="s">
        <v>13669</v>
      </c>
      <c r="B4531" s="295" t="s">
        <v>13669</v>
      </c>
      <c r="C4531" s="295" t="s">
        <v>13670</v>
      </c>
      <c r="D4531" s="295" t="s">
        <v>13670</v>
      </c>
      <c r="E4531" s="295" t="s">
        <v>13671</v>
      </c>
      <c r="F4531" s="295" t="s">
        <v>13672</v>
      </c>
      <c r="G4531" s="295" t="s">
        <v>168</v>
      </c>
      <c r="H4531" s="295" t="s">
        <v>1589</v>
      </c>
      <c r="I4531" s="295" t="s">
        <v>1714</v>
      </c>
      <c r="J4531" s="295" t="s">
        <v>205</v>
      </c>
      <c r="K4531" s="295" t="s">
        <v>1603</v>
      </c>
      <c r="L4531" s="286">
        <v>10</v>
      </c>
      <c r="M4531" s="295" t="s">
        <v>171</v>
      </c>
    </row>
    <row r="4532" spans="1:13" ht="15" customHeight="1" x14ac:dyDescent="0.25">
      <c r="A4532" s="295" t="s">
        <v>13673</v>
      </c>
      <c r="B4532" s="295" t="s">
        <v>13673</v>
      </c>
      <c r="C4532" s="295" t="s">
        <v>13674</v>
      </c>
      <c r="D4532" s="295" t="s">
        <v>13674</v>
      </c>
      <c r="E4532" s="295" t="s">
        <v>2076</v>
      </c>
      <c r="F4532" s="295" t="s">
        <v>13675</v>
      </c>
      <c r="G4532" s="295" t="s">
        <v>168</v>
      </c>
      <c r="H4532" s="295" t="s">
        <v>1589</v>
      </c>
      <c r="I4532" s="295" t="s">
        <v>1714</v>
      </c>
      <c r="J4532" s="295" t="s">
        <v>205</v>
      </c>
      <c r="K4532" s="295" t="s">
        <v>1603</v>
      </c>
      <c r="L4532" s="286">
        <v>10</v>
      </c>
      <c r="M4532" s="295" t="s">
        <v>171</v>
      </c>
    </row>
    <row r="4533" spans="1:13" ht="15" customHeight="1" x14ac:dyDescent="0.25">
      <c r="A4533" s="295" t="s">
        <v>13676</v>
      </c>
      <c r="B4533" s="295" t="s">
        <v>13677</v>
      </c>
      <c r="C4533" s="295" t="s">
        <v>13678</v>
      </c>
      <c r="D4533" s="295" t="s">
        <v>13679</v>
      </c>
      <c r="E4533" s="295" t="s">
        <v>1880</v>
      </c>
      <c r="F4533" s="295" t="s">
        <v>13680</v>
      </c>
      <c r="G4533" s="295" t="s">
        <v>168</v>
      </c>
      <c r="H4533" s="295" t="s">
        <v>1632</v>
      </c>
      <c r="I4533" s="295" t="s">
        <v>1598</v>
      </c>
      <c r="J4533" s="295" t="s">
        <v>3189</v>
      </c>
      <c r="K4533" s="295" t="s">
        <v>1603</v>
      </c>
      <c r="L4533" s="286">
        <v>7</v>
      </c>
      <c r="M4533" s="295" t="s">
        <v>171</v>
      </c>
    </row>
    <row r="4534" spans="1:13" ht="15" customHeight="1" x14ac:dyDescent="0.25">
      <c r="A4534" s="295" t="s">
        <v>13681</v>
      </c>
      <c r="B4534" s="295" t="s">
        <v>13681</v>
      </c>
      <c r="C4534" s="295" t="s">
        <v>1183</v>
      </c>
      <c r="D4534" s="295" t="s">
        <v>1183</v>
      </c>
      <c r="E4534" s="295" t="s">
        <v>2455</v>
      </c>
      <c r="F4534" s="295" t="s">
        <v>13682</v>
      </c>
      <c r="G4534" s="295" t="s">
        <v>168</v>
      </c>
      <c r="H4534" s="295" t="s">
        <v>1589</v>
      </c>
      <c r="I4534" s="295" t="s">
        <v>1598</v>
      </c>
      <c r="J4534" s="295" t="s">
        <v>3189</v>
      </c>
      <c r="K4534" s="295" t="s">
        <v>1603</v>
      </c>
      <c r="L4534" s="286">
        <v>8</v>
      </c>
      <c r="M4534" s="295" t="s">
        <v>171</v>
      </c>
    </row>
    <row r="4535" spans="1:13" ht="15" customHeight="1" x14ac:dyDescent="0.25">
      <c r="A4535" s="295" t="s">
        <v>13683</v>
      </c>
      <c r="B4535" s="295" t="s">
        <v>13683</v>
      </c>
      <c r="C4535" s="295" t="s">
        <v>13684</v>
      </c>
      <c r="D4535" s="295" t="s">
        <v>13684</v>
      </c>
      <c r="E4535" s="295" t="s">
        <v>13685</v>
      </c>
      <c r="F4535" s="295" t="s">
        <v>13686</v>
      </c>
      <c r="G4535" s="295" t="s">
        <v>168</v>
      </c>
      <c r="H4535" s="295" t="s">
        <v>1589</v>
      </c>
      <c r="I4535" s="295" t="s">
        <v>1598</v>
      </c>
      <c r="J4535" s="295" t="s">
        <v>3189</v>
      </c>
      <c r="K4535" s="295" t="s">
        <v>1603</v>
      </c>
      <c r="L4535" s="286">
        <v>7</v>
      </c>
      <c r="M4535" s="295" t="s">
        <v>171</v>
      </c>
    </row>
    <row r="4536" spans="1:13" ht="15" customHeight="1" x14ac:dyDescent="0.25">
      <c r="A4536" s="295" t="s">
        <v>13687</v>
      </c>
      <c r="B4536" s="295" t="s">
        <v>13683</v>
      </c>
      <c r="C4536" s="295" t="s">
        <v>13690</v>
      </c>
      <c r="D4536" s="295" t="s">
        <v>13684</v>
      </c>
      <c r="E4536" s="295" t="s">
        <v>13691</v>
      </c>
      <c r="F4536" s="295" t="s">
        <v>13692</v>
      </c>
      <c r="G4536" s="295" t="s">
        <v>168</v>
      </c>
      <c r="H4536" s="295" t="s">
        <v>1632</v>
      </c>
      <c r="I4536" s="295" t="s">
        <v>1598</v>
      </c>
      <c r="J4536" s="295" t="s">
        <v>3189</v>
      </c>
      <c r="K4536" s="295" t="s">
        <v>1603</v>
      </c>
      <c r="L4536" s="286">
        <v>7</v>
      </c>
      <c r="M4536" s="295" t="s">
        <v>171</v>
      </c>
    </row>
    <row r="4537" spans="1:13" ht="15" customHeight="1" x14ac:dyDescent="0.25">
      <c r="A4537" s="295" t="s">
        <v>13688</v>
      </c>
      <c r="B4537" s="295" t="s">
        <v>13683</v>
      </c>
      <c r="C4537" s="295" t="s">
        <v>13693</v>
      </c>
      <c r="D4537" s="295" t="s">
        <v>13684</v>
      </c>
      <c r="E4537" s="295" t="s">
        <v>13694</v>
      </c>
      <c r="F4537" s="295" t="s">
        <v>13686</v>
      </c>
      <c r="G4537" s="295" t="s">
        <v>168</v>
      </c>
      <c r="H4537" s="295" t="s">
        <v>1632</v>
      </c>
      <c r="I4537" s="295" t="s">
        <v>1598</v>
      </c>
      <c r="J4537" s="295" t="s">
        <v>3189</v>
      </c>
      <c r="K4537" s="295" t="s">
        <v>1603</v>
      </c>
      <c r="L4537" s="286">
        <v>7</v>
      </c>
      <c r="M4537" s="295" t="s">
        <v>171</v>
      </c>
    </row>
    <row r="4538" spans="1:13" ht="15" customHeight="1" x14ac:dyDescent="0.25">
      <c r="A4538" s="295" t="s">
        <v>13695</v>
      </c>
      <c r="B4538" s="295" t="s">
        <v>13695</v>
      </c>
      <c r="C4538" s="295" t="s">
        <v>13696</v>
      </c>
      <c r="D4538" s="295" t="s">
        <v>13696</v>
      </c>
      <c r="E4538" s="295" t="s">
        <v>1606</v>
      </c>
      <c r="F4538" s="295" t="s">
        <v>13697</v>
      </c>
      <c r="G4538" s="295" t="s">
        <v>1594</v>
      </c>
      <c r="H4538" s="295" t="s">
        <v>1589</v>
      </c>
      <c r="I4538" s="295" t="s">
        <v>1598</v>
      </c>
      <c r="J4538" s="295" t="s">
        <v>3189</v>
      </c>
      <c r="L4538" s="286">
        <v>7</v>
      </c>
      <c r="M4538" s="295" t="s">
        <v>171</v>
      </c>
    </row>
    <row r="4539" spans="1:13" ht="15" customHeight="1" x14ac:dyDescent="0.25">
      <c r="A4539" s="295" t="s">
        <v>13689</v>
      </c>
      <c r="B4539" s="295" t="s">
        <v>13683</v>
      </c>
      <c r="C4539" s="295" t="s">
        <v>13698</v>
      </c>
      <c r="D4539" s="295" t="s">
        <v>13684</v>
      </c>
      <c r="E4539" s="295" t="s">
        <v>1606</v>
      </c>
      <c r="F4539" s="295" t="s">
        <v>13686</v>
      </c>
      <c r="G4539" s="295" t="s">
        <v>168</v>
      </c>
      <c r="H4539" s="295" t="s">
        <v>1632</v>
      </c>
      <c r="I4539" s="295" t="s">
        <v>1598</v>
      </c>
      <c r="J4539" s="295" t="s">
        <v>3189</v>
      </c>
      <c r="K4539" s="295" t="s">
        <v>1603</v>
      </c>
      <c r="L4539" s="286">
        <v>7</v>
      </c>
      <c r="M4539" s="295" t="s">
        <v>171</v>
      </c>
    </row>
    <row r="4540" spans="1:13" ht="15" customHeight="1" x14ac:dyDescent="0.25">
      <c r="A4540" s="295" t="s">
        <v>13699</v>
      </c>
      <c r="B4540" s="295" t="s">
        <v>13699</v>
      </c>
      <c r="C4540" s="295" t="s">
        <v>13700</v>
      </c>
      <c r="D4540" s="295" t="s">
        <v>13700</v>
      </c>
      <c r="E4540" s="295" t="s">
        <v>1606</v>
      </c>
      <c r="F4540" s="295" t="s">
        <v>13701</v>
      </c>
      <c r="G4540" s="295" t="s">
        <v>168</v>
      </c>
      <c r="H4540" s="295" t="s">
        <v>1589</v>
      </c>
      <c r="I4540" s="295" t="s">
        <v>1598</v>
      </c>
      <c r="J4540" s="295" t="s">
        <v>1064</v>
      </c>
      <c r="K4540" s="295" t="s">
        <v>1325</v>
      </c>
      <c r="L4540" s="286">
        <v>0</v>
      </c>
      <c r="M4540" s="295" t="s">
        <v>16372</v>
      </c>
    </row>
    <row r="4541" spans="1:13" ht="15" customHeight="1" x14ac:dyDescent="0.25">
      <c r="A4541" s="295" t="s">
        <v>13702</v>
      </c>
      <c r="B4541" s="295" t="s">
        <v>13702</v>
      </c>
      <c r="C4541" s="295" t="s">
        <v>13703</v>
      </c>
      <c r="D4541" s="295" t="s">
        <v>13703</v>
      </c>
      <c r="E4541" s="295" t="s">
        <v>10473</v>
      </c>
      <c r="F4541" s="295" t="s">
        <v>13704</v>
      </c>
      <c r="G4541" s="295" t="s">
        <v>168</v>
      </c>
      <c r="H4541" s="295" t="s">
        <v>1589</v>
      </c>
      <c r="I4541" s="295" t="s">
        <v>1598</v>
      </c>
      <c r="J4541" s="295" t="s">
        <v>1064</v>
      </c>
      <c r="K4541" s="295" t="s">
        <v>5584</v>
      </c>
      <c r="L4541" s="287">
        <v>-99</v>
      </c>
      <c r="M4541" s="295" t="s">
        <v>16367</v>
      </c>
    </row>
    <row r="4542" spans="1:13" ht="15" customHeight="1" x14ac:dyDescent="0.25">
      <c r="A4542" s="295" t="s">
        <v>13705</v>
      </c>
      <c r="B4542" s="295" t="s">
        <v>13705</v>
      </c>
      <c r="C4542" s="295" t="s">
        <v>13706</v>
      </c>
      <c r="D4542" s="295" t="s">
        <v>13706</v>
      </c>
      <c r="E4542" s="295" t="s">
        <v>12071</v>
      </c>
      <c r="F4542" s="295" t="s">
        <v>13707</v>
      </c>
      <c r="G4542" s="295" t="s">
        <v>168</v>
      </c>
      <c r="H4542" s="295" t="s">
        <v>1589</v>
      </c>
      <c r="I4542" s="295" t="s">
        <v>1598</v>
      </c>
      <c r="J4542" s="295" t="s">
        <v>1064</v>
      </c>
      <c r="K4542" s="295" t="s">
        <v>1230</v>
      </c>
      <c r="L4542" s="286">
        <v>0</v>
      </c>
      <c r="M4542" s="295" t="s">
        <v>16372</v>
      </c>
    </row>
    <row r="4543" spans="1:13" ht="15" customHeight="1" x14ac:dyDescent="0.25">
      <c r="A4543" s="295" t="s">
        <v>13708</v>
      </c>
      <c r="B4543" s="295" t="s">
        <v>13708</v>
      </c>
      <c r="C4543" s="295" t="s">
        <v>1164</v>
      </c>
      <c r="D4543" s="295" t="s">
        <v>1164</v>
      </c>
      <c r="E4543" s="295" t="s">
        <v>11108</v>
      </c>
      <c r="F4543" s="295" t="s">
        <v>13709</v>
      </c>
      <c r="G4543" s="295" t="s">
        <v>168</v>
      </c>
      <c r="H4543" s="295" t="s">
        <v>1589</v>
      </c>
      <c r="I4543" s="295" t="s">
        <v>1598</v>
      </c>
      <c r="J4543" s="295" t="s">
        <v>1064</v>
      </c>
      <c r="K4543" s="295" t="s">
        <v>1325</v>
      </c>
      <c r="L4543" s="286">
        <v>0</v>
      </c>
      <c r="M4543" s="295" t="s">
        <v>16372</v>
      </c>
    </row>
    <row r="4544" spans="1:13" ht="15" customHeight="1" x14ac:dyDescent="0.25">
      <c r="A4544" s="295" t="s">
        <v>1165</v>
      </c>
      <c r="B4544" s="295" t="s">
        <v>1165</v>
      </c>
      <c r="C4544" s="295" t="s">
        <v>1166</v>
      </c>
      <c r="D4544" s="295" t="s">
        <v>1166</v>
      </c>
      <c r="E4544" s="295" t="s">
        <v>5600</v>
      </c>
      <c r="F4544" s="295" t="s">
        <v>13710</v>
      </c>
      <c r="G4544" s="295" t="s">
        <v>168</v>
      </c>
      <c r="H4544" s="295" t="s">
        <v>1589</v>
      </c>
      <c r="I4544" s="295" t="s">
        <v>1598</v>
      </c>
      <c r="J4544" s="295" t="s">
        <v>1064</v>
      </c>
      <c r="K4544" s="295" t="s">
        <v>1230</v>
      </c>
      <c r="L4544" s="286">
        <v>9</v>
      </c>
      <c r="M4544" s="295" t="s">
        <v>171</v>
      </c>
    </row>
    <row r="4545" spans="1:13" ht="15" customHeight="1" x14ac:dyDescent="0.25">
      <c r="A4545" s="295" t="s">
        <v>1167</v>
      </c>
      <c r="B4545" s="295" t="s">
        <v>1167</v>
      </c>
      <c r="C4545" s="295" t="s">
        <v>1168</v>
      </c>
      <c r="D4545" s="295" t="s">
        <v>1168</v>
      </c>
      <c r="E4545" s="295" t="s">
        <v>13711</v>
      </c>
      <c r="F4545" s="295" t="s">
        <v>13712</v>
      </c>
      <c r="G4545" s="295" t="s">
        <v>168</v>
      </c>
      <c r="H4545" s="295" t="s">
        <v>1589</v>
      </c>
      <c r="I4545" s="295" t="s">
        <v>1598</v>
      </c>
      <c r="J4545" s="295" t="s">
        <v>1064</v>
      </c>
      <c r="K4545" s="295" t="s">
        <v>1230</v>
      </c>
      <c r="L4545" s="286">
        <v>10</v>
      </c>
      <c r="M4545" s="295" t="s">
        <v>171</v>
      </c>
    </row>
    <row r="4546" spans="1:13" ht="15" customHeight="1" x14ac:dyDescent="0.25">
      <c r="A4546" s="295" t="s">
        <v>13713</v>
      </c>
      <c r="B4546" s="295" t="s">
        <v>13713</v>
      </c>
      <c r="C4546" s="295" t="s">
        <v>13714</v>
      </c>
      <c r="D4546" s="295" t="s">
        <v>13714</v>
      </c>
      <c r="E4546" s="295" t="s">
        <v>1606</v>
      </c>
      <c r="F4546" s="295" t="s">
        <v>13715</v>
      </c>
      <c r="G4546" s="295" t="s">
        <v>168</v>
      </c>
      <c r="H4546" s="295" t="s">
        <v>1589</v>
      </c>
      <c r="I4546" s="295" t="s">
        <v>1598</v>
      </c>
      <c r="J4546" s="295" t="s">
        <v>1064</v>
      </c>
      <c r="K4546" s="295" t="s">
        <v>1230</v>
      </c>
      <c r="L4546" s="286">
        <v>0</v>
      </c>
      <c r="M4546" s="295" t="s">
        <v>16372</v>
      </c>
    </row>
    <row r="4547" spans="1:13" ht="15" customHeight="1" x14ac:dyDescent="0.25">
      <c r="A4547" s="295" t="s">
        <v>13716</v>
      </c>
      <c r="B4547" s="295" t="s">
        <v>13716</v>
      </c>
      <c r="C4547" s="295" t="s">
        <v>13717</v>
      </c>
      <c r="D4547" s="295" t="s">
        <v>13717</v>
      </c>
      <c r="E4547" s="295" t="s">
        <v>1880</v>
      </c>
      <c r="F4547" s="295" t="s">
        <v>13718</v>
      </c>
      <c r="G4547" s="295" t="s">
        <v>168</v>
      </c>
      <c r="H4547" s="295" t="s">
        <v>1589</v>
      </c>
      <c r="I4547" s="295" t="s">
        <v>1598</v>
      </c>
      <c r="J4547" s="295" t="s">
        <v>1064</v>
      </c>
      <c r="K4547" s="295" t="s">
        <v>1325</v>
      </c>
      <c r="L4547" s="287">
        <v>-99</v>
      </c>
      <c r="M4547" s="295" t="s">
        <v>16367</v>
      </c>
    </row>
    <row r="4548" spans="1:13" ht="15" customHeight="1" x14ac:dyDescent="0.25">
      <c r="A4548" s="295" t="s">
        <v>13719</v>
      </c>
      <c r="B4548" s="295" t="s">
        <v>13719</v>
      </c>
      <c r="C4548" s="295" t="s">
        <v>13720</v>
      </c>
      <c r="D4548" s="295" t="s">
        <v>13720</v>
      </c>
      <c r="E4548" s="295" t="s">
        <v>1606</v>
      </c>
      <c r="F4548" s="295" t="s">
        <v>13707</v>
      </c>
      <c r="G4548" s="295" t="s">
        <v>168</v>
      </c>
      <c r="H4548" s="295" t="s">
        <v>1589</v>
      </c>
      <c r="I4548" s="295" t="s">
        <v>1598</v>
      </c>
      <c r="J4548" s="295" t="s">
        <v>1064</v>
      </c>
      <c r="K4548" s="295" t="s">
        <v>5584</v>
      </c>
      <c r="L4548" s="286">
        <v>0</v>
      </c>
      <c r="M4548" s="295" t="s">
        <v>16372</v>
      </c>
    </row>
    <row r="4549" spans="1:13" ht="15" customHeight="1" x14ac:dyDescent="0.25">
      <c r="A4549" s="295" t="s">
        <v>13721</v>
      </c>
      <c r="B4549" s="295" t="s">
        <v>13721</v>
      </c>
      <c r="C4549" s="295" t="s">
        <v>13722</v>
      </c>
      <c r="D4549" s="295" t="s">
        <v>13722</v>
      </c>
      <c r="E4549" s="295" t="s">
        <v>4471</v>
      </c>
      <c r="F4549" s="295" t="s">
        <v>13723</v>
      </c>
      <c r="G4549" s="295" t="s">
        <v>168</v>
      </c>
      <c r="H4549" s="295" t="s">
        <v>1589</v>
      </c>
      <c r="I4549" s="295" t="s">
        <v>1598</v>
      </c>
      <c r="J4549" s="295" t="s">
        <v>1064</v>
      </c>
      <c r="K4549" s="295" t="s">
        <v>5584</v>
      </c>
      <c r="L4549" s="286">
        <v>4</v>
      </c>
      <c r="M4549" s="295" t="s">
        <v>171</v>
      </c>
    </row>
    <row r="4550" spans="1:13" ht="15" customHeight="1" x14ac:dyDescent="0.25">
      <c r="A4550" s="295" t="s">
        <v>13724</v>
      </c>
      <c r="B4550" s="295" t="s">
        <v>13724</v>
      </c>
      <c r="C4550" s="295" t="s">
        <v>13725</v>
      </c>
      <c r="D4550" s="295" t="s">
        <v>13725</v>
      </c>
      <c r="E4550" s="295" t="s">
        <v>1880</v>
      </c>
      <c r="F4550" s="295" t="s">
        <v>13726</v>
      </c>
      <c r="G4550" s="295" t="s">
        <v>168</v>
      </c>
      <c r="H4550" s="295" t="s">
        <v>1589</v>
      </c>
      <c r="I4550" s="295" t="s">
        <v>1598</v>
      </c>
      <c r="J4550" s="295" t="s">
        <v>1064</v>
      </c>
      <c r="K4550" s="295" t="s">
        <v>1230</v>
      </c>
      <c r="L4550" s="286">
        <v>4</v>
      </c>
      <c r="M4550" s="295" t="s">
        <v>171</v>
      </c>
    </row>
    <row r="4551" spans="1:13" ht="15" customHeight="1" x14ac:dyDescent="0.25">
      <c r="A4551" s="298" t="s">
        <v>1169</v>
      </c>
      <c r="B4551" s="295" t="s">
        <v>13727</v>
      </c>
      <c r="C4551" s="298" t="s">
        <v>1170</v>
      </c>
      <c r="D4551" s="298" t="s">
        <v>13728</v>
      </c>
      <c r="E4551" s="298" t="s">
        <v>2665</v>
      </c>
      <c r="F4551" s="298" t="s">
        <v>13729</v>
      </c>
      <c r="G4551" s="295" t="s">
        <v>168</v>
      </c>
      <c r="H4551" s="298" t="s">
        <v>1632</v>
      </c>
      <c r="I4551" s="298" t="s">
        <v>1598</v>
      </c>
      <c r="J4551" s="298" t="s">
        <v>1064</v>
      </c>
      <c r="K4551" s="298" t="s">
        <v>1230</v>
      </c>
      <c r="L4551" s="288">
        <v>6</v>
      </c>
      <c r="M4551" s="295" t="s">
        <v>171</v>
      </c>
    </row>
    <row r="4552" spans="1:13" ht="15" customHeight="1" x14ac:dyDescent="0.25">
      <c r="A4552" s="298" t="s">
        <v>13730</v>
      </c>
      <c r="B4552" s="295" t="s">
        <v>13727</v>
      </c>
      <c r="C4552" s="298" t="s">
        <v>13731</v>
      </c>
      <c r="D4552" s="298" t="s">
        <v>13728</v>
      </c>
      <c r="E4552" s="298" t="s">
        <v>13732</v>
      </c>
      <c r="F4552" s="298" t="s">
        <v>13729</v>
      </c>
      <c r="G4552" s="298" t="s">
        <v>1738</v>
      </c>
      <c r="H4552" s="298" t="s">
        <v>1632</v>
      </c>
      <c r="I4552" s="298" t="s">
        <v>1598</v>
      </c>
      <c r="J4552" s="298" t="s">
        <v>1064</v>
      </c>
      <c r="K4552" s="298" t="s">
        <v>1230</v>
      </c>
      <c r="L4552" s="288">
        <v>6</v>
      </c>
      <c r="M4552" s="295" t="s">
        <v>171</v>
      </c>
    </row>
    <row r="4553" spans="1:13" ht="15" customHeight="1" x14ac:dyDescent="0.25">
      <c r="A4553" s="295" t="s">
        <v>13733</v>
      </c>
      <c r="B4553" s="295" t="s">
        <v>13733</v>
      </c>
      <c r="C4553" s="295" t="s">
        <v>13734</v>
      </c>
      <c r="D4553" s="295" t="s">
        <v>13734</v>
      </c>
      <c r="E4553" s="295" t="s">
        <v>1606</v>
      </c>
      <c r="F4553" s="295" t="s">
        <v>13735</v>
      </c>
      <c r="G4553" s="295" t="s">
        <v>168</v>
      </c>
      <c r="H4553" s="295" t="s">
        <v>1589</v>
      </c>
      <c r="I4553" s="295" t="s">
        <v>1598</v>
      </c>
      <c r="J4553" s="295" t="s">
        <v>1064</v>
      </c>
      <c r="K4553" s="295" t="s">
        <v>1325</v>
      </c>
      <c r="L4553" s="286">
        <v>0</v>
      </c>
      <c r="M4553" s="295" t="s">
        <v>16372</v>
      </c>
    </row>
    <row r="4554" spans="1:13" ht="15" customHeight="1" x14ac:dyDescent="0.25">
      <c r="A4554" s="295" t="s">
        <v>13736</v>
      </c>
      <c r="B4554" s="295" t="s">
        <v>13736</v>
      </c>
      <c r="C4554" s="295" t="s">
        <v>13737</v>
      </c>
      <c r="D4554" s="295" t="s">
        <v>13737</v>
      </c>
      <c r="E4554" s="295" t="s">
        <v>3375</v>
      </c>
      <c r="F4554" s="295" t="s">
        <v>13738</v>
      </c>
      <c r="G4554" s="295" t="s">
        <v>1676</v>
      </c>
      <c r="H4554" s="295" t="s">
        <v>1589</v>
      </c>
      <c r="I4554" s="295" t="s">
        <v>1598</v>
      </c>
      <c r="J4554" s="295" t="s">
        <v>1064</v>
      </c>
      <c r="K4554" s="295" t="s">
        <v>1230</v>
      </c>
      <c r="L4554" s="287">
        <v>8</v>
      </c>
      <c r="M4554" s="295" t="s">
        <v>171</v>
      </c>
    </row>
    <row r="4555" spans="1:13" ht="15" customHeight="1" x14ac:dyDescent="0.25">
      <c r="A4555" s="295" t="s">
        <v>13739</v>
      </c>
      <c r="B4555" s="295" t="s">
        <v>13739</v>
      </c>
      <c r="C4555" s="295" t="s">
        <v>13740</v>
      </c>
      <c r="D4555" s="295" t="s">
        <v>13740</v>
      </c>
      <c r="E4555" s="295" t="s">
        <v>12597</v>
      </c>
      <c r="F4555" s="295" t="s">
        <v>13738</v>
      </c>
      <c r="G4555" s="295" t="s">
        <v>1678</v>
      </c>
      <c r="H4555" s="295" t="s">
        <v>1589</v>
      </c>
      <c r="I4555" s="295" t="s">
        <v>1598</v>
      </c>
      <c r="J4555" s="295" t="s">
        <v>1064</v>
      </c>
      <c r="K4555" s="295" t="s">
        <v>1230</v>
      </c>
      <c r="L4555" s="286">
        <v>8</v>
      </c>
      <c r="M4555" s="295" t="s">
        <v>171</v>
      </c>
    </row>
    <row r="4556" spans="1:13" ht="15" customHeight="1" x14ac:dyDescent="0.25">
      <c r="A4556" s="295" t="s">
        <v>13741</v>
      </c>
      <c r="B4556" s="295" t="s">
        <v>13741</v>
      </c>
      <c r="C4556" s="295" t="s">
        <v>13742</v>
      </c>
      <c r="D4556" s="295" t="s">
        <v>13742</v>
      </c>
      <c r="E4556" s="295" t="s">
        <v>13743</v>
      </c>
      <c r="F4556" s="295" t="s">
        <v>13738</v>
      </c>
      <c r="G4556" s="295" t="s">
        <v>1678</v>
      </c>
      <c r="H4556" s="295" t="s">
        <v>1589</v>
      </c>
      <c r="I4556" s="295" t="s">
        <v>1598</v>
      </c>
      <c r="J4556" s="295" t="s">
        <v>1064</v>
      </c>
      <c r="K4556" s="295" t="s">
        <v>1230</v>
      </c>
      <c r="L4556" s="286">
        <v>8</v>
      </c>
      <c r="M4556" s="295" t="s">
        <v>171</v>
      </c>
    </row>
    <row r="4557" spans="1:13" ht="15" customHeight="1" x14ac:dyDescent="0.25">
      <c r="A4557" s="298" t="s">
        <v>13727</v>
      </c>
      <c r="B4557" s="295" t="s">
        <v>13727</v>
      </c>
      <c r="C4557" s="298" t="s">
        <v>13728</v>
      </c>
      <c r="D4557" s="298" t="s">
        <v>13728</v>
      </c>
      <c r="E4557" s="298" t="s">
        <v>13744</v>
      </c>
      <c r="F4557" s="298" t="s">
        <v>13729</v>
      </c>
      <c r="G4557" s="295" t="s">
        <v>168</v>
      </c>
      <c r="H4557" s="298" t="s">
        <v>1589</v>
      </c>
      <c r="I4557" s="298" t="s">
        <v>1598</v>
      </c>
      <c r="J4557" s="298" t="s">
        <v>1064</v>
      </c>
      <c r="K4557" s="298" t="s">
        <v>1230</v>
      </c>
      <c r="L4557" s="288">
        <v>6</v>
      </c>
      <c r="M4557" s="295" t="s">
        <v>171</v>
      </c>
    </row>
    <row r="4558" spans="1:13" ht="15" customHeight="1" x14ac:dyDescent="0.25">
      <c r="A4558" s="295" t="s">
        <v>13745</v>
      </c>
      <c r="B4558" s="295" t="s">
        <v>13745</v>
      </c>
      <c r="C4558" s="295" t="s">
        <v>13746</v>
      </c>
      <c r="D4558" s="295" t="s">
        <v>13746</v>
      </c>
      <c r="E4558" s="295" t="s">
        <v>4471</v>
      </c>
      <c r="F4558" s="295" t="s">
        <v>13747</v>
      </c>
      <c r="G4558" s="295" t="s">
        <v>1676</v>
      </c>
      <c r="H4558" s="295" t="s">
        <v>1589</v>
      </c>
      <c r="I4558" s="295" t="s">
        <v>1598</v>
      </c>
      <c r="J4558" s="295" t="s">
        <v>1064</v>
      </c>
      <c r="K4558" s="295" t="s">
        <v>1230</v>
      </c>
      <c r="L4558" s="287">
        <v>10</v>
      </c>
      <c r="M4558" s="295" t="s">
        <v>171</v>
      </c>
    </row>
    <row r="4559" spans="1:13" ht="15" customHeight="1" x14ac:dyDescent="0.25">
      <c r="A4559" s="295" t="s">
        <v>13748</v>
      </c>
      <c r="B4559" s="295" t="s">
        <v>13748</v>
      </c>
      <c r="C4559" s="295" t="s">
        <v>13749</v>
      </c>
      <c r="D4559" s="295" t="s">
        <v>13749</v>
      </c>
      <c r="E4559" s="295" t="s">
        <v>4471</v>
      </c>
      <c r="F4559" s="295" t="s">
        <v>13747</v>
      </c>
      <c r="G4559" s="295" t="s">
        <v>1738</v>
      </c>
      <c r="H4559" s="295" t="s">
        <v>1589</v>
      </c>
      <c r="I4559" s="295" t="s">
        <v>1598</v>
      </c>
      <c r="J4559" s="295" t="s">
        <v>1064</v>
      </c>
      <c r="K4559" s="295" t="s">
        <v>1230</v>
      </c>
      <c r="L4559" s="286">
        <v>10</v>
      </c>
      <c r="M4559" s="295" t="s">
        <v>171</v>
      </c>
    </row>
    <row r="4560" spans="1:13" ht="15" customHeight="1" x14ac:dyDescent="0.25">
      <c r="A4560" s="295" t="s">
        <v>13750</v>
      </c>
      <c r="B4560" s="295" t="s">
        <v>13750</v>
      </c>
      <c r="C4560" s="295" t="s">
        <v>1171</v>
      </c>
      <c r="D4560" s="295" t="s">
        <v>1171</v>
      </c>
      <c r="E4560" s="295" t="s">
        <v>3375</v>
      </c>
      <c r="F4560" s="295" t="s">
        <v>13751</v>
      </c>
      <c r="G4560" s="295" t="s">
        <v>168</v>
      </c>
      <c r="H4560" s="295" t="s">
        <v>1589</v>
      </c>
      <c r="I4560" s="295" t="s">
        <v>1598</v>
      </c>
      <c r="J4560" s="295" t="s">
        <v>1064</v>
      </c>
      <c r="K4560" s="295" t="s">
        <v>1325</v>
      </c>
      <c r="L4560" s="286">
        <v>4</v>
      </c>
      <c r="M4560" s="295" t="s">
        <v>171</v>
      </c>
    </row>
    <row r="4561" spans="1:13" ht="15" customHeight="1" x14ac:dyDescent="0.25">
      <c r="A4561" s="295" t="s">
        <v>1172</v>
      </c>
      <c r="B4561" s="295" t="s">
        <v>1172</v>
      </c>
      <c r="C4561" s="295" t="s">
        <v>1173</v>
      </c>
      <c r="D4561" s="295" t="s">
        <v>1173</v>
      </c>
      <c r="E4561" s="295" t="s">
        <v>1978</v>
      </c>
      <c r="F4561" s="295" t="s">
        <v>13752</v>
      </c>
      <c r="G4561" s="295" t="s">
        <v>168</v>
      </c>
      <c r="H4561" s="295" t="s">
        <v>1589</v>
      </c>
      <c r="I4561" s="295" t="s">
        <v>1598</v>
      </c>
      <c r="J4561" s="295" t="s">
        <v>1064</v>
      </c>
      <c r="K4561" s="295" t="s">
        <v>1230</v>
      </c>
      <c r="L4561" s="286">
        <v>10</v>
      </c>
      <c r="M4561" s="295" t="s">
        <v>171</v>
      </c>
    </row>
    <row r="4562" spans="1:13" ht="15" customHeight="1" x14ac:dyDescent="0.25">
      <c r="A4562" s="295" t="s">
        <v>13753</v>
      </c>
      <c r="B4562" s="295" t="s">
        <v>13753</v>
      </c>
      <c r="C4562" s="295" t="s">
        <v>13754</v>
      </c>
      <c r="D4562" s="295" t="s">
        <v>13754</v>
      </c>
      <c r="E4562" s="295" t="s">
        <v>1606</v>
      </c>
      <c r="F4562" s="295" t="s">
        <v>13755</v>
      </c>
      <c r="G4562" s="295" t="s">
        <v>168</v>
      </c>
      <c r="H4562" s="295" t="s">
        <v>1589</v>
      </c>
      <c r="I4562" s="295" t="s">
        <v>1598</v>
      </c>
      <c r="J4562" s="295" t="s">
        <v>1064</v>
      </c>
      <c r="K4562" s="295" t="s">
        <v>1325</v>
      </c>
      <c r="L4562" s="286">
        <v>0</v>
      </c>
      <c r="M4562" s="295" t="s">
        <v>16372</v>
      </c>
    </row>
    <row r="4563" spans="1:13" ht="15" customHeight="1" x14ac:dyDescent="0.25">
      <c r="A4563" s="295" t="s">
        <v>13756</v>
      </c>
      <c r="B4563" s="295" t="s">
        <v>13756</v>
      </c>
      <c r="C4563" s="295" t="s">
        <v>13757</v>
      </c>
      <c r="D4563" s="295" t="s">
        <v>13757</v>
      </c>
      <c r="E4563" s="295" t="s">
        <v>2807</v>
      </c>
      <c r="F4563" s="295" t="s">
        <v>13758</v>
      </c>
      <c r="G4563" s="295" t="s">
        <v>168</v>
      </c>
      <c r="H4563" s="295" t="s">
        <v>1589</v>
      </c>
      <c r="I4563" s="295" t="s">
        <v>1598</v>
      </c>
      <c r="J4563" s="295" t="s">
        <v>1064</v>
      </c>
      <c r="K4563" s="295" t="s">
        <v>1230</v>
      </c>
      <c r="L4563" s="286">
        <v>6</v>
      </c>
      <c r="M4563" s="295" t="s">
        <v>171</v>
      </c>
    </row>
    <row r="4564" spans="1:13" ht="15" customHeight="1" x14ac:dyDescent="0.25">
      <c r="A4564" s="295" t="s">
        <v>13759</v>
      </c>
      <c r="B4564" s="295" t="s">
        <v>13759</v>
      </c>
      <c r="C4564" s="295" t="s">
        <v>13760</v>
      </c>
      <c r="D4564" s="295" t="s">
        <v>13760</v>
      </c>
      <c r="E4564" s="295" t="s">
        <v>1606</v>
      </c>
      <c r="F4564" s="295" t="s">
        <v>13761</v>
      </c>
      <c r="G4564" s="295" t="s">
        <v>168</v>
      </c>
      <c r="H4564" s="295" t="s">
        <v>1589</v>
      </c>
      <c r="I4564" s="295" t="s">
        <v>1598</v>
      </c>
      <c r="J4564" s="295" t="s">
        <v>1064</v>
      </c>
      <c r="K4564" s="295" t="s">
        <v>1230</v>
      </c>
      <c r="L4564" s="286">
        <v>0</v>
      </c>
      <c r="M4564" s="295" t="s">
        <v>16372</v>
      </c>
    </row>
    <row r="4565" spans="1:13" ht="15" customHeight="1" x14ac:dyDescent="0.25">
      <c r="A4565" s="295" t="s">
        <v>13762</v>
      </c>
      <c r="B4565" s="295" t="s">
        <v>13762</v>
      </c>
      <c r="C4565" s="295" t="s">
        <v>13763</v>
      </c>
      <c r="D4565" s="295" t="s">
        <v>13763</v>
      </c>
      <c r="E4565" s="295" t="s">
        <v>12597</v>
      </c>
      <c r="F4565" s="295" t="s">
        <v>13764</v>
      </c>
      <c r="G4565" s="295" t="s">
        <v>168</v>
      </c>
      <c r="H4565" s="295" t="s">
        <v>1589</v>
      </c>
      <c r="I4565" s="295" t="s">
        <v>1598</v>
      </c>
      <c r="J4565" s="295" t="s">
        <v>1064</v>
      </c>
      <c r="K4565" s="295" t="s">
        <v>1230</v>
      </c>
      <c r="L4565" s="286">
        <v>6</v>
      </c>
      <c r="M4565" s="295" t="s">
        <v>171</v>
      </c>
    </row>
    <row r="4566" spans="1:13" ht="15" customHeight="1" x14ac:dyDescent="0.25">
      <c r="A4566" s="295" t="s">
        <v>13765</v>
      </c>
      <c r="B4566" s="295" t="s">
        <v>13765</v>
      </c>
      <c r="C4566" s="295" t="s">
        <v>1175</v>
      </c>
      <c r="D4566" s="295" t="s">
        <v>1175</v>
      </c>
      <c r="E4566" s="295" t="s">
        <v>4209</v>
      </c>
      <c r="F4566" s="295" t="s">
        <v>13766</v>
      </c>
      <c r="G4566" s="295" t="s">
        <v>168</v>
      </c>
      <c r="H4566" s="295" t="s">
        <v>1589</v>
      </c>
      <c r="I4566" s="295" t="s">
        <v>1598</v>
      </c>
      <c r="J4566" s="295" t="s">
        <v>1064</v>
      </c>
      <c r="K4566" s="295" t="s">
        <v>1230</v>
      </c>
      <c r="L4566" s="286">
        <v>9</v>
      </c>
      <c r="M4566" s="295" t="s">
        <v>171</v>
      </c>
    </row>
    <row r="4567" spans="1:13" ht="15" customHeight="1" x14ac:dyDescent="0.25">
      <c r="A4567" s="295" t="s">
        <v>13767</v>
      </c>
      <c r="B4567" s="295" t="s">
        <v>13767</v>
      </c>
      <c r="C4567" s="295" t="s">
        <v>13768</v>
      </c>
      <c r="D4567" s="295" t="s">
        <v>13768</v>
      </c>
      <c r="E4567" s="295" t="s">
        <v>1606</v>
      </c>
      <c r="F4567" s="295" t="s">
        <v>13769</v>
      </c>
      <c r="G4567" s="295" t="s">
        <v>1594</v>
      </c>
      <c r="H4567" s="295" t="s">
        <v>1589</v>
      </c>
      <c r="I4567" s="295" t="s">
        <v>1598</v>
      </c>
      <c r="J4567" s="295" t="s">
        <v>1064</v>
      </c>
      <c r="L4567" s="286">
        <v>8</v>
      </c>
      <c r="M4567" s="295" t="s">
        <v>171</v>
      </c>
    </row>
    <row r="4568" spans="1:13" ht="15" customHeight="1" x14ac:dyDescent="0.25">
      <c r="A4568" s="295" t="s">
        <v>13770</v>
      </c>
      <c r="B4568" s="295" t="s">
        <v>13770</v>
      </c>
      <c r="C4568" s="295" t="s">
        <v>13771</v>
      </c>
      <c r="D4568" s="295" t="s">
        <v>13771</v>
      </c>
      <c r="E4568" s="295" t="s">
        <v>1606</v>
      </c>
      <c r="F4568" s="295" t="s">
        <v>13769</v>
      </c>
      <c r="G4568" s="295" t="s">
        <v>1594</v>
      </c>
      <c r="H4568" s="295" t="s">
        <v>1589</v>
      </c>
      <c r="I4568" s="295" t="s">
        <v>1598</v>
      </c>
      <c r="J4568" s="295" t="s">
        <v>1064</v>
      </c>
      <c r="L4568" s="286">
        <v>0</v>
      </c>
      <c r="M4568" s="295" t="s">
        <v>16372</v>
      </c>
    </row>
    <row r="4569" spans="1:13" ht="15" customHeight="1" x14ac:dyDescent="0.25">
      <c r="A4569" s="295" t="s">
        <v>13772</v>
      </c>
      <c r="B4569" s="295" t="s">
        <v>13772</v>
      </c>
      <c r="C4569" s="295" t="s">
        <v>13773</v>
      </c>
      <c r="D4569" s="295" t="s">
        <v>13773</v>
      </c>
      <c r="E4569" s="295" t="s">
        <v>1606</v>
      </c>
      <c r="F4569" s="295" t="s">
        <v>13774</v>
      </c>
      <c r="G4569" s="295" t="s">
        <v>168</v>
      </c>
      <c r="H4569" s="295" t="s">
        <v>1589</v>
      </c>
      <c r="I4569" s="295" t="s">
        <v>1598</v>
      </c>
      <c r="J4569" s="295" t="s">
        <v>1064</v>
      </c>
      <c r="K4569" s="295" t="s">
        <v>1325</v>
      </c>
      <c r="L4569" s="286">
        <v>0</v>
      </c>
      <c r="M4569" s="295" t="s">
        <v>16372</v>
      </c>
    </row>
    <row r="4570" spans="1:13" ht="15" customHeight="1" x14ac:dyDescent="0.25">
      <c r="A4570" s="295" t="s">
        <v>13775</v>
      </c>
      <c r="B4570" s="295" t="s">
        <v>13775</v>
      </c>
      <c r="C4570" s="295" t="s">
        <v>13776</v>
      </c>
      <c r="D4570" s="295" t="s">
        <v>13776</v>
      </c>
      <c r="E4570" s="295" t="s">
        <v>1606</v>
      </c>
      <c r="F4570" s="295" t="s">
        <v>13777</v>
      </c>
      <c r="G4570" s="295" t="s">
        <v>168</v>
      </c>
      <c r="H4570" s="295" t="s">
        <v>1589</v>
      </c>
      <c r="I4570" s="295" t="s">
        <v>1598</v>
      </c>
      <c r="J4570" s="295" t="s">
        <v>3189</v>
      </c>
      <c r="K4570" s="295" t="s">
        <v>1603</v>
      </c>
      <c r="L4570" s="286">
        <v>0</v>
      </c>
      <c r="M4570" s="295" t="s">
        <v>16372</v>
      </c>
    </row>
    <row r="4571" spans="1:13" ht="15" customHeight="1" x14ac:dyDescent="0.25">
      <c r="A4571" s="295" t="s">
        <v>13778</v>
      </c>
      <c r="B4571" s="295" t="s">
        <v>13778</v>
      </c>
      <c r="C4571" s="295" t="s">
        <v>13779</v>
      </c>
      <c r="D4571" s="295" t="s">
        <v>13779</v>
      </c>
      <c r="E4571" s="295" t="s">
        <v>1606</v>
      </c>
      <c r="F4571" s="295" t="s">
        <v>13780</v>
      </c>
      <c r="G4571" s="295" t="s">
        <v>1594</v>
      </c>
      <c r="H4571" s="295" t="s">
        <v>1589</v>
      </c>
      <c r="I4571" s="295" t="s">
        <v>1598</v>
      </c>
      <c r="J4571" s="295" t="s">
        <v>3189</v>
      </c>
      <c r="L4571" s="286">
        <v>0</v>
      </c>
      <c r="M4571" s="295" t="s">
        <v>16372</v>
      </c>
    </row>
    <row r="4572" spans="1:13" ht="15" customHeight="1" x14ac:dyDescent="0.25">
      <c r="A4572" s="295" t="s">
        <v>1176</v>
      </c>
      <c r="B4572" s="295" t="s">
        <v>1176</v>
      </c>
      <c r="C4572" s="295" t="s">
        <v>1177</v>
      </c>
      <c r="D4572" s="295" t="s">
        <v>1177</v>
      </c>
      <c r="E4572" s="295" t="s">
        <v>1606</v>
      </c>
      <c r="F4572" s="295" t="s">
        <v>13781</v>
      </c>
      <c r="G4572" s="295" t="s">
        <v>168</v>
      </c>
      <c r="H4572" s="295" t="s">
        <v>1589</v>
      </c>
      <c r="I4572" s="295" t="s">
        <v>1598</v>
      </c>
      <c r="J4572" s="295" t="s">
        <v>3189</v>
      </c>
      <c r="K4572" s="295" t="s">
        <v>1603</v>
      </c>
      <c r="L4572" s="286">
        <v>0</v>
      </c>
      <c r="M4572" s="295" t="s">
        <v>16372</v>
      </c>
    </row>
    <row r="4573" spans="1:13" ht="15" customHeight="1" x14ac:dyDescent="0.25">
      <c r="A4573" s="295" t="s">
        <v>13782</v>
      </c>
      <c r="B4573" s="295" t="s">
        <v>13782</v>
      </c>
      <c r="C4573" s="295" t="s">
        <v>13783</v>
      </c>
      <c r="D4573" s="295" t="s">
        <v>13783</v>
      </c>
      <c r="E4573" s="295" t="s">
        <v>1606</v>
      </c>
      <c r="F4573" s="295" t="s">
        <v>13784</v>
      </c>
      <c r="G4573" s="295" t="s">
        <v>168</v>
      </c>
      <c r="H4573" s="295" t="s">
        <v>1589</v>
      </c>
      <c r="I4573" s="295" t="s">
        <v>1598</v>
      </c>
      <c r="J4573" s="295" t="s">
        <v>188</v>
      </c>
      <c r="K4573" s="295" t="s">
        <v>1603</v>
      </c>
      <c r="L4573" s="286">
        <v>4</v>
      </c>
      <c r="M4573" s="295" t="s">
        <v>171</v>
      </c>
    </row>
    <row r="4574" spans="1:13" ht="15" customHeight="1" x14ac:dyDescent="0.25">
      <c r="A4574" s="295" t="s">
        <v>13785</v>
      </c>
      <c r="B4574" s="295" t="s">
        <v>13785</v>
      </c>
      <c r="C4574" s="295" t="s">
        <v>13786</v>
      </c>
      <c r="D4574" s="295" t="s">
        <v>13786</v>
      </c>
      <c r="E4574" s="295" t="s">
        <v>1606</v>
      </c>
      <c r="F4574" s="295" t="s">
        <v>13787</v>
      </c>
      <c r="G4574" s="295" t="s">
        <v>168</v>
      </c>
      <c r="H4574" s="295" t="s">
        <v>1589</v>
      </c>
      <c r="I4574" s="295" t="s">
        <v>1598</v>
      </c>
      <c r="J4574" s="295" t="s">
        <v>188</v>
      </c>
      <c r="K4574" s="295" t="s">
        <v>1603</v>
      </c>
      <c r="L4574" s="286">
        <v>0</v>
      </c>
      <c r="M4574" s="295" t="s">
        <v>16372</v>
      </c>
    </row>
    <row r="4575" spans="1:13" ht="15" customHeight="1" x14ac:dyDescent="0.25">
      <c r="A4575" s="295" t="s">
        <v>13788</v>
      </c>
      <c r="B4575" s="295" t="s">
        <v>13788</v>
      </c>
      <c r="C4575" s="295" t="s">
        <v>13789</v>
      </c>
      <c r="D4575" s="295" t="s">
        <v>13789</v>
      </c>
      <c r="E4575" s="295" t="s">
        <v>1606</v>
      </c>
      <c r="F4575" s="295" t="s">
        <v>13790</v>
      </c>
      <c r="G4575" s="295" t="s">
        <v>168</v>
      </c>
      <c r="H4575" s="295" t="s">
        <v>1589</v>
      </c>
      <c r="I4575" s="295" t="s">
        <v>1598</v>
      </c>
      <c r="J4575" s="295" t="s">
        <v>188</v>
      </c>
      <c r="K4575" s="295" t="s">
        <v>1603</v>
      </c>
      <c r="L4575" s="286">
        <v>0</v>
      </c>
      <c r="M4575" s="295" t="s">
        <v>16372</v>
      </c>
    </row>
    <row r="4576" spans="1:13" ht="15" customHeight="1" x14ac:dyDescent="0.25">
      <c r="A4576" s="295" t="s">
        <v>13791</v>
      </c>
      <c r="B4576" s="295" t="s">
        <v>13791</v>
      </c>
      <c r="C4576" s="295" t="s">
        <v>13792</v>
      </c>
      <c r="D4576" s="295" t="s">
        <v>13792</v>
      </c>
      <c r="E4576" s="295" t="s">
        <v>13793</v>
      </c>
      <c r="F4576" s="295" t="s">
        <v>13794</v>
      </c>
      <c r="G4576" s="295" t="s">
        <v>168</v>
      </c>
      <c r="H4576" s="295" t="s">
        <v>1589</v>
      </c>
      <c r="I4576" s="295" t="s">
        <v>1598</v>
      </c>
      <c r="J4576" s="295" t="s">
        <v>188</v>
      </c>
      <c r="K4576" s="295" t="s">
        <v>1603</v>
      </c>
      <c r="L4576" s="286">
        <v>0</v>
      </c>
      <c r="M4576" s="295" t="s">
        <v>16372</v>
      </c>
    </row>
    <row r="4577" spans="1:13" ht="15" customHeight="1" x14ac:dyDescent="0.25">
      <c r="A4577" s="295" t="s">
        <v>13795</v>
      </c>
      <c r="B4577" s="295" t="s">
        <v>13795</v>
      </c>
      <c r="C4577" s="295" t="s">
        <v>1178</v>
      </c>
      <c r="D4577" s="295" t="s">
        <v>1178</v>
      </c>
      <c r="E4577" s="295" t="s">
        <v>1606</v>
      </c>
      <c r="F4577" s="295" t="s">
        <v>13796</v>
      </c>
      <c r="G4577" s="295" t="s">
        <v>1594</v>
      </c>
      <c r="H4577" s="295" t="s">
        <v>1589</v>
      </c>
      <c r="I4577" s="295" t="s">
        <v>1598</v>
      </c>
      <c r="J4577" s="295" t="s">
        <v>188</v>
      </c>
      <c r="L4577" s="286">
        <v>0</v>
      </c>
      <c r="M4577" s="295" t="s">
        <v>16372</v>
      </c>
    </row>
    <row r="4578" spans="1:13" ht="15" customHeight="1" x14ac:dyDescent="0.25">
      <c r="A4578" s="295" t="s">
        <v>13797</v>
      </c>
      <c r="B4578" s="295" t="s">
        <v>13797</v>
      </c>
      <c r="C4578" s="295" t="s">
        <v>13798</v>
      </c>
      <c r="D4578" s="295" t="s">
        <v>13798</v>
      </c>
      <c r="E4578" s="295" t="s">
        <v>1606</v>
      </c>
      <c r="F4578" s="295" t="s">
        <v>13799</v>
      </c>
      <c r="G4578" s="295" t="s">
        <v>168</v>
      </c>
      <c r="H4578" s="295" t="s">
        <v>1589</v>
      </c>
      <c r="I4578" s="295" t="s">
        <v>1598</v>
      </c>
      <c r="J4578" s="295" t="s">
        <v>188</v>
      </c>
      <c r="K4578" s="295" t="s">
        <v>1603</v>
      </c>
      <c r="L4578" s="286">
        <v>0</v>
      </c>
      <c r="M4578" s="295" t="s">
        <v>16372</v>
      </c>
    </row>
    <row r="4579" spans="1:13" ht="15" customHeight="1" x14ac:dyDescent="0.25">
      <c r="A4579" s="295" t="s">
        <v>13800</v>
      </c>
      <c r="B4579" s="295" t="s">
        <v>13800</v>
      </c>
      <c r="C4579" s="295" t="s">
        <v>13801</v>
      </c>
      <c r="D4579" s="295" t="s">
        <v>13801</v>
      </c>
      <c r="E4579" s="295" t="s">
        <v>1606</v>
      </c>
      <c r="F4579" s="295" t="s">
        <v>13802</v>
      </c>
      <c r="G4579" s="295" t="s">
        <v>168</v>
      </c>
      <c r="H4579" s="295" t="s">
        <v>1589</v>
      </c>
      <c r="I4579" s="295" t="s">
        <v>1598</v>
      </c>
      <c r="J4579" s="295" t="s">
        <v>188</v>
      </c>
      <c r="K4579" s="295" t="s">
        <v>1603</v>
      </c>
      <c r="L4579" s="286">
        <v>0</v>
      </c>
      <c r="M4579" s="295" t="s">
        <v>16372</v>
      </c>
    </row>
    <row r="4580" spans="1:13" ht="15" customHeight="1" x14ac:dyDescent="0.25">
      <c r="A4580" s="295" t="s">
        <v>13803</v>
      </c>
      <c r="B4580" s="295" t="s">
        <v>13804</v>
      </c>
      <c r="C4580" s="295" t="s">
        <v>13805</v>
      </c>
      <c r="D4580" s="295" t="s">
        <v>13806</v>
      </c>
      <c r="E4580" s="295" t="s">
        <v>1606</v>
      </c>
      <c r="F4580" s="295" t="s">
        <v>13807</v>
      </c>
      <c r="G4580" s="295" t="s">
        <v>168</v>
      </c>
      <c r="H4580" s="295" t="s">
        <v>1632</v>
      </c>
      <c r="I4580" s="295" t="s">
        <v>1598</v>
      </c>
      <c r="J4580" s="295" t="s">
        <v>855</v>
      </c>
      <c r="K4580" s="295" t="s">
        <v>1230</v>
      </c>
      <c r="L4580" s="286">
        <v>4</v>
      </c>
      <c r="M4580" s="295" t="s">
        <v>171</v>
      </c>
    </row>
    <row r="4581" spans="1:13" ht="15" customHeight="1" x14ac:dyDescent="0.25">
      <c r="A4581" s="295" t="s">
        <v>13808</v>
      </c>
      <c r="B4581" s="295" t="s">
        <v>13808</v>
      </c>
      <c r="C4581" s="295" t="s">
        <v>13809</v>
      </c>
      <c r="D4581" s="295" t="s">
        <v>13809</v>
      </c>
      <c r="E4581" s="295" t="s">
        <v>1606</v>
      </c>
      <c r="F4581" s="295" t="s">
        <v>13810</v>
      </c>
      <c r="G4581" s="295" t="s">
        <v>1676</v>
      </c>
      <c r="H4581" s="295" t="s">
        <v>1589</v>
      </c>
      <c r="I4581" s="295" t="s">
        <v>1598</v>
      </c>
      <c r="J4581" s="295" t="s">
        <v>855</v>
      </c>
      <c r="K4581" s="295" t="s">
        <v>1230</v>
      </c>
      <c r="L4581" s="287">
        <v>4</v>
      </c>
      <c r="M4581" s="295" t="s">
        <v>171</v>
      </c>
    </row>
    <row r="4582" spans="1:13" ht="15" customHeight="1" x14ac:dyDescent="0.25">
      <c r="A4582" s="295" t="s">
        <v>13804</v>
      </c>
      <c r="B4582" s="295" t="s">
        <v>13804</v>
      </c>
      <c r="C4582" s="295" t="s">
        <v>13806</v>
      </c>
      <c r="D4582" s="295" t="s">
        <v>13806</v>
      </c>
      <c r="E4582" s="295" t="s">
        <v>13811</v>
      </c>
      <c r="F4582" s="295" t="s">
        <v>13807</v>
      </c>
      <c r="G4582" s="295" t="s">
        <v>1738</v>
      </c>
      <c r="H4582" s="295" t="s">
        <v>1589</v>
      </c>
      <c r="I4582" s="295" t="s">
        <v>1598</v>
      </c>
      <c r="J4582" s="295" t="s">
        <v>855</v>
      </c>
      <c r="K4582" s="295" t="s">
        <v>1230</v>
      </c>
      <c r="L4582" s="286">
        <v>4</v>
      </c>
      <c r="M4582" s="295" t="s">
        <v>171</v>
      </c>
    </row>
    <row r="4583" spans="1:13" ht="15" customHeight="1" x14ac:dyDescent="0.25">
      <c r="A4583" s="295" t="s">
        <v>13812</v>
      </c>
      <c r="B4583" s="295" t="s">
        <v>13813</v>
      </c>
      <c r="C4583" s="295" t="s">
        <v>13814</v>
      </c>
      <c r="D4583" s="295" t="s">
        <v>13815</v>
      </c>
      <c r="E4583" s="295" t="s">
        <v>1880</v>
      </c>
      <c r="F4583" s="295" t="s">
        <v>13816</v>
      </c>
      <c r="G4583" s="295" t="s">
        <v>168</v>
      </c>
      <c r="H4583" s="295" t="s">
        <v>1632</v>
      </c>
      <c r="I4583" s="295" t="s">
        <v>1598</v>
      </c>
      <c r="J4583" s="295" t="s">
        <v>855</v>
      </c>
      <c r="K4583" s="295" t="s">
        <v>1230</v>
      </c>
      <c r="L4583" s="286">
        <v>8</v>
      </c>
      <c r="M4583" s="295" t="s">
        <v>171</v>
      </c>
    </row>
    <row r="4584" spans="1:13" ht="15" customHeight="1" x14ac:dyDescent="0.25">
      <c r="A4584" s="295" t="s">
        <v>1181</v>
      </c>
      <c r="B4584" s="295" t="s">
        <v>1181</v>
      </c>
      <c r="C4584" s="295" t="s">
        <v>1182</v>
      </c>
      <c r="D4584" s="295" t="s">
        <v>1182</v>
      </c>
      <c r="E4584" s="295" t="s">
        <v>1606</v>
      </c>
      <c r="F4584" s="295" t="s">
        <v>13816</v>
      </c>
      <c r="G4584" s="295" t="s">
        <v>1676</v>
      </c>
      <c r="H4584" s="295" t="s">
        <v>1589</v>
      </c>
      <c r="I4584" s="295" t="s">
        <v>1598</v>
      </c>
      <c r="J4584" s="295" t="s">
        <v>855</v>
      </c>
      <c r="K4584" s="295" t="s">
        <v>1230</v>
      </c>
      <c r="L4584" s="287">
        <v>8</v>
      </c>
      <c r="M4584" s="295" t="s">
        <v>171</v>
      </c>
    </row>
    <row r="4585" spans="1:13" ht="15" customHeight="1" x14ac:dyDescent="0.25">
      <c r="A4585" s="295" t="s">
        <v>13813</v>
      </c>
      <c r="B4585" s="295" t="s">
        <v>13813</v>
      </c>
      <c r="C4585" s="295" t="s">
        <v>13815</v>
      </c>
      <c r="D4585" s="295" t="s">
        <v>13815</v>
      </c>
      <c r="E4585" s="295" t="s">
        <v>1606</v>
      </c>
      <c r="F4585" s="295" t="s">
        <v>13816</v>
      </c>
      <c r="G4585" s="295" t="s">
        <v>1678</v>
      </c>
      <c r="H4585" s="295" t="s">
        <v>1589</v>
      </c>
      <c r="I4585" s="295" t="s">
        <v>1598</v>
      </c>
      <c r="J4585" s="295" t="s">
        <v>855</v>
      </c>
      <c r="K4585" s="295" t="s">
        <v>1230</v>
      </c>
      <c r="L4585" s="286">
        <v>8</v>
      </c>
      <c r="M4585" s="295" t="s">
        <v>171</v>
      </c>
    </row>
    <row r="4586" spans="1:13" ht="15" customHeight="1" x14ac:dyDescent="0.25">
      <c r="A4586" s="295" t="s">
        <v>13817</v>
      </c>
      <c r="B4586" s="295" t="s">
        <v>13817</v>
      </c>
      <c r="C4586" s="295" t="s">
        <v>1179</v>
      </c>
      <c r="D4586" s="295" t="s">
        <v>1179</v>
      </c>
      <c r="E4586" s="295" t="s">
        <v>1606</v>
      </c>
      <c r="F4586" s="295" t="s">
        <v>13818</v>
      </c>
      <c r="G4586" s="295" t="s">
        <v>1594</v>
      </c>
      <c r="H4586" s="295" t="s">
        <v>1589</v>
      </c>
      <c r="I4586" s="295" t="s">
        <v>1598</v>
      </c>
      <c r="J4586" s="295" t="s">
        <v>855</v>
      </c>
      <c r="L4586" s="286">
        <v>6</v>
      </c>
      <c r="M4586" s="295" t="s">
        <v>171</v>
      </c>
    </row>
    <row r="4587" spans="1:13" ht="15" customHeight="1" x14ac:dyDescent="0.25">
      <c r="A4587" s="295" t="s">
        <v>13819</v>
      </c>
      <c r="B4587" s="295" t="s">
        <v>13820</v>
      </c>
      <c r="C4587" s="295" t="s">
        <v>13821</v>
      </c>
      <c r="D4587" s="295" t="s">
        <v>13822</v>
      </c>
      <c r="E4587" s="295" t="s">
        <v>2215</v>
      </c>
      <c r="F4587" s="295" t="s">
        <v>13823</v>
      </c>
      <c r="G4587" s="295" t="s">
        <v>168</v>
      </c>
      <c r="H4587" s="295" t="s">
        <v>1632</v>
      </c>
      <c r="I4587" s="295" t="s">
        <v>1598</v>
      </c>
      <c r="J4587" s="295" t="s">
        <v>573</v>
      </c>
      <c r="K4587" s="295" t="s">
        <v>1603</v>
      </c>
      <c r="L4587" s="286">
        <v>6</v>
      </c>
      <c r="M4587" s="295" t="s">
        <v>171</v>
      </c>
    </row>
    <row r="4588" spans="1:13" ht="15" customHeight="1" x14ac:dyDescent="0.25">
      <c r="A4588" s="295" t="s">
        <v>13824</v>
      </c>
      <c r="B4588" s="295" t="s">
        <v>13820</v>
      </c>
      <c r="C4588" s="295" t="s">
        <v>13825</v>
      </c>
      <c r="D4588" s="295" t="s">
        <v>13822</v>
      </c>
      <c r="E4588" s="295" t="s">
        <v>1618</v>
      </c>
      <c r="F4588" s="295" t="s">
        <v>13823</v>
      </c>
      <c r="G4588" s="295" t="s">
        <v>168</v>
      </c>
      <c r="H4588" s="295" t="s">
        <v>1632</v>
      </c>
      <c r="I4588" s="295" t="s">
        <v>1598</v>
      </c>
      <c r="J4588" s="295" t="s">
        <v>573</v>
      </c>
      <c r="K4588" s="295" t="s">
        <v>1603</v>
      </c>
      <c r="L4588" s="286">
        <v>6</v>
      </c>
      <c r="M4588" s="295" t="s">
        <v>171</v>
      </c>
    </row>
    <row r="4589" spans="1:13" ht="15" customHeight="1" x14ac:dyDescent="0.25">
      <c r="A4589" s="295" t="s">
        <v>13826</v>
      </c>
      <c r="B4589" s="295" t="s">
        <v>13826</v>
      </c>
      <c r="C4589" s="295" t="s">
        <v>13827</v>
      </c>
      <c r="D4589" s="295" t="s">
        <v>13827</v>
      </c>
      <c r="E4589" s="295" t="s">
        <v>1606</v>
      </c>
      <c r="F4589" s="295" t="s">
        <v>13828</v>
      </c>
      <c r="G4589" s="295" t="s">
        <v>1594</v>
      </c>
      <c r="H4589" s="295" t="s">
        <v>1589</v>
      </c>
      <c r="I4589" s="295" t="s">
        <v>1598</v>
      </c>
      <c r="J4589" s="295" t="s">
        <v>573</v>
      </c>
      <c r="L4589" s="286">
        <v>6</v>
      </c>
      <c r="M4589" s="295" t="s">
        <v>171</v>
      </c>
    </row>
    <row r="4590" spans="1:13" ht="15" customHeight="1" x14ac:dyDescent="0.25">
      <c r="A4590" s="295" t="s">
        <v>13829</v>
      </c>
      <c r="B4590" s="295" t="s">
        <v>13829</v>
      </c>
      <c r="C4590" s="295" t="s">
        <v>13830</v>
      </c>
      <c r="D4590" s="295" t="s">
        <v>13830</v>
      </c>
      <c r="E4590" s="295" t="s">
        <v>1606</v>
      </c>
      <c r="F4590" s="295" t="s">
        <v>13823</v>
      </c>
      <c r="G4590" s="295" t="s">
        <v>1676</v>
      </c>
      <c r="H4590" s="295" t="s">
        <v>1589</v>
      </c>
      <c r="I4590" s="295" t="s">
        <v>1598</v>
      </c>
      <c r="J4590" s="295" t="s">
        <v>573</v>
      </c>
      <c r="K4590" s="295" t="s">
        <v>1603</v>
      </c>
      <c r="L4590" s="287">
        <v>6</v>
      </c>
      <c r="M4590" s="295" t="s">
        <v>171</v>
      </c>
    </row>
    <row r="4591" spans="1:13" ht="15" customHeight="1" x14ac:dyDescent="0.25">
      <c r="A4591" s="295" t="s">
        <v>13820</v>
      </c>
      <c r="B4591" s="295" t="s">
        <v>13820</v>
      </c>
      <c r="C4591" s="295" t="s">
        <v>13822</v>
      </c>
      <c r="D4591" s="295" t="s">
        <v>13822</v>
      </c>
      <c r="E4591" s="295" t="s">
        <v>13831</v>
      </c>
      <c r="F4591" s="295" t="s">
        <v>13823</v>
      </c>
      <c r="G4591" s="295" t="s">
        <v>1738</v>
      </c>
      <c r="H4591" s="295" t="s">
        <v>1589</v>
      </c>
      <c r="I4591" s="295" t="s">
        <v>1598</v>
      </c>
      <c r="J4591" s="295" t="s">
        <v>573</v>
      </c>
      <c r="K4591" s="295" t="s">
        <v>1603</v>
      </c>
      <c r="L4591" s="286">
        <v>6</v>
      </c>
      <c r="M4591" s="295" t="s">
        <v>171</v>
      </c>
    </row>
    <row r="4592" spans="1:13" ht="15" customHeight="1" x14ac:dyDescent="0.25">
      <c r="A4592" s="295" t="s">
        <v>13832</v>
      </c>
      <c r="B4592" s="295" t="s">
        <v>13832</v>
      </c>
      <c r="C4592" s="295" t="s">
        <v>13833</v>
      </c>
      <c r="D4592" s="295" t="s">
        <v>13833</v>
      </c>
      <c r="E4592" s="295" t="s">
        <v>1606</v>
      </c>
      <c r="F4592" s="295" t="s">
        <v>13834</v>
      </c>
      <c r="G4592" s="295" t="s">
        <v>168</v>
      </c>
      <c r="H4592" s="295" t="s">
        <v>1589</v>
      </c>
      <c r="I4592" s="295" t="s">
        <v>1598</v>
      </c>
      <c r="J4592" s="295" t="s">
        <v>509</v>
      </c>
      <c r="K4592" s="295" t="s">
        <v>1603</v>
      </c>
      <c r="L4592" s="286">
        <v>7</v>
      </c>
      <c r="M4592" s="295" t="s">
        <v>171</v>
      </c>
    </row>
    <row r="4593" spans="1:13" ht="15" customHeight="1" x14ac:dyDescent="0.25">
      <c r="A4593" s="295" t="s">
        <v>13835</v>
      </c>
      <c r="B4593" s="295" t="s">
        <v>13835</v>
      </c>
      <c r="C4593" s="295" t="s">
        <v>1186</v>
      </c>
      <c r="D4593" s="295" t="s">
        <v>1186</v>
      </c>
      <c r="E4593" s="295" t="s">
        <v>1606</v>
      </c>
      <c r="F4593" s="295" t="s">
        <v>13834</v>
      </c>
      <c r="G4593" s="295" t="s">
        <v>1594</v>
      </c>
      <c r="H4593" s="295" t="s">
        <v>1589</v>
      </c>
      <c r="I4593" s="295" t="s">
        <v>1598</v>
      </c>
      <c r="J4593" s="295" t="s">
        <v>509</v>
      </c>
      <c r="L4593" s="286">
        <v>7</v>
      </c>
      <c r="M4593" s="295" t="s">
        <v>171</v>
      </c>
    </row>
    <row r="4594" spans="1:13" ht="15" customHeight="1" x14ac:dyDescent="0.25">
      <c r="A4594" s="295" t="s">
        <v>13836</v>
      </c>
      <c r="B4594" s="295" t="s">
        <v>13836</v>
      </c>
      <c r="C4594" s="295" t="s">
        <v>1190</v>
      </c>
      <c r="D4594" s="295" t="s">
        <v>1190</v>
      </c>
      <c r="E4594" s="295" t="s">
        <v>1606</v>
      </c>
      <c r="F4594" s="295" t="s">
        <v>13837</v>
      </c>
      <c r="G4594" s="295" t="s">
        <v>168</v>
      </c>
      <c r="H4594" s="295" t="s">
        <v>1589</v>
      </c>
      <c r="I4594" s="295" t="s">
        <v>1598</v>
      </c>
      <c r="J4594" s="295" t="s">
        <v>226</v>
      </c>
      <c r="K4594" s="295" t="s">
        <v>1603</v>
      </c>
      <c r="L4594" s="286">
        <v>8</v>
      </c>
      <c r="M4594" s="295" t="s">
        <v>171</v>
      </c>
    </row>
    <row r="4595" spans="1:13" ht="15" customHeight="1" x14ac:dyDescent="0.25">
      <c r="A4595" s="295" t="s">
        <v>13838</v>
      </c>
      <c r="B4595" s="295" t="s">
        <v>13838</v>
      </c>
      <c r="C4595" s="295" t="s">
        <v>1092</v>
      </c>
      <c r="D4595" s="295" t="s">
        <v>1092</v>
      </c>
      <c r="E4595" s="295" t="s">
        <v>3820</v>
      </c>
      <c r="F4595" s="295" t="s">
        <v>12539</v>
      </c>
      <c r="G4595" s="295" t="s">
        <v>1676</v>
      </c>
      <c r="H4595" s="295" t="s">
        <v>1589</v>
      </c>
      <c r="I4595" s="295" t="s">
        <v>1598</v>
      </c>
      <c r="J4595" s="295" t="s">
        <v>226</v>
      </c>
      <c r="K4595" s="295" t="s">
        <v>1603</v>
      </c>
      <c r="L4595" s="286">
        <v>0</v>
      </c>
      <c r="M4595" s="295" t="s">
        <v>16372</v>
      </c>
    </row>
    <row r="4596" spans="1:13" ht="15" customHeight="1" x14ac:dyDescent="0.25">
      <c r="A4596" s="295" t="s">
        <v>12535</v>
      </c>
      <c r="B4596" s="295" t="s">
        <v>12535</v>
      </c>
      <c r="C4596" s="295" t="s">
        <v>12537</v>
      </c>
      <c r="D4596" s="295" t="s">
        <v>12537</v>
      </c>
      <c r="E4596" s="295" t="s">
        <v>13839</v>
      </c>
      <c r="F4596" s="295" t="s">
        <v>12539</v>
      </c>
      <c r="G4596" s="295" t="s">
        <v>1738</v>
      </c>
      <c r="H4596" s="295" t="s">
        <v>1589</v>
      </c>
      <c r="I4596" s="295" t="s">
        <v>1598</v>
      </c>
      <c r="J4596" s="295" t="s">
        <v>226</v>
      </c>
      <c r="K4596" s="295" t="s">
        <v>1603</v>
      </c>
      <c r="L4596" s="286">
        <v>0</v>
      </c>
      <c r="M4596" s="295" t="s">
        <v>16372</v>
      </c>
    </row>
    <row r="4597" spans="1:13" ht="15" customHeight="1" x14ac:dyDescent="0.25">
      <c r="A4597" s="295" t="s">
        <v>13840</v>
      </c>
      <c r="B4597" s="295" t="s">
        <v>13840</v>
      </c>
      <c r="C4597" s="295" t="s">
        <v>1185</v>
      </c>
      <c r="D4597" s="295" t="s">
        <v>1185</v>
      </c>
      <c r="E4597" s="295" t="s">
        <v>1606</v>
      </c>
      <c r="F4597" s="295" t="s">
        <v>13841</v>
      </c>
      <c r="G4597" s="295" t="s">
        <v>1594</v>
      </c>
      <c r="H4597" s="295" t="s">
        <v>1589</v>
      </c>
      <c r="I4597" s="295" t="s">
        <v>1598</v>
      </c>
      <c r="J4597" s="295" t="s">
        <v>226</v>
      </c>
      <c r="L4597" s="286">
        <v>4</v>
      </c>
      <c r="M4597" s="295" t="s">
        <v>171</v>
      </c>
    </row>
    <row r="4598" spans="1:13" ht="14.25" customHeight="1" x14ac:dyDescent="0.25">
      <c r="A4598" s="295" t="s">
        <v>13842</v>
      </c>
      <c r="B4598" s="295" t="s">
        <v>13842</v>
      </c>
      <c r="C4598" s="295" t="s">
        <v>13843</v>
      </c>
      <c r="D4598" s="295" t="s">
        <v>13843</v>
      </c>
      <c r="E4598" s="295" t="s">
        <v>1606</v>
      </c>
      <c r="F4598" s="295" t="s">
        <v>13844</v>
      </c>
      <c r="G4598" s="295" t="s">
        <v>168</v>
      </c>
      <c r="H4598" s="295" t="s">
        <v>1589</v>
      </c>
      <c r="I4598" s="295" t="s">
        <v>1598</v>
      </c>
      <c r="J4598" s="295" t="s">
        <v>237</v>
      </c>
      <c r="K4598" s="295" t="s">
        <v>1603</v>
      </c>
      <c r="L4598" s="286">
        <v>3</v>
      </c>
      <c r="M4598" s="295" t="s">
        <v>171</v>
      </c>
    </row>
    <row r="4599" spans="1:13" ht="15" customHeight="1" x14ac:dyDescent="0.25">
      <c r="A4599" s="295" t="s">
        <v>13845</v>
      </c>
      <c r="B4599" s="295" t="s">
        <v>13846</v>
      </c>
      <c r="C4599" s="295" t="s">
        <v>13847</v>
      </c>
      <c r="D4599" s="295" t="s">
        <v>13848</v>
      </c>
      <c r="E4599" s="295" t="s">
        <v>2801</v>
      </c>
      <c r="F4599" s="295" t="s">
        <v>13849</v>
      </c>
      <c r="G4599" s="295" t="s">
        <v>168</v>
      </c>
      <c r="H4599" s="295" t="s">
        <v>1632</v>
      </c>
      <c r="I4599" s="295" t="s">
        <v>1598</v>
      </c>
      <c r="J4599" s="295" t="s">
        <v>237</v>
      </c>
      <c r="K4599" s="295" t="s">
        <v>1603</v>
      </c>
      <c r="L4599" s="286">
        <v>4</v>
      </c>
      <c r="M4599" s="295" t="s">
        <v>171</v>
      </c>
    </row>
    <row r="4600" spans="1:13" ht="15" customHeight="1" x14ac:dyDescent="0.25">
      <c r="A4600" s="295" t="s">
        <v>1188</v>
      </c>
      <c r="B4600" s="295" t="s">
        <v>1188</v>
      </c>
      <c r="C4600" s="295" t="s">
        <v>1189</v>
      </c>
      <c r="D4600" s="295" t="s">
        <v>1189</v>
      </c>
      <c r="E4600" s="295" t="s">
        <v>1606</v>
      </c>
      <c r="F4600" s="295" t="s">
        <v>13850</v>
      </c>
      <c r="G4600" s="295" t="s">
        <v>168</v>
      </c>
      <c r="H4600" s="295" t="s">
        <v>1589</v>
      </c>
      <c r="I4600" s="295" t="s">
        <v>1598</v>
      </c>
      <c r="J4600" s="295" t="s">
        <v>237</v>
      </c>
      <c r="K4600" s="295" t="s">
        <v>1603</v>
      </c>
      <c r="L4600" s="286">
        <v>4</v>
      </c>
      <c r="M4600" s="295" t="s">
        <v>171</v>
      </c>
    </row>
    <row r="4601" spans="1:13" ht="15" customHeight="1" x14ac:dyDescent="0.25">
      <c r="A4601" s="295" t="s">
        <v>13846</v>
      </c>
      <c r="B4601" s="295" t="s">
        <v>13846</v>
      </c>
      <c r="C4601" s="295" t="s">
        <v>13848</v>
      </c>
      <c r="D4601" s="295" t="s">
        <v>13848</v>
      </c>
      <c r="E4601" s="295" t="s">
        <v>13851</v>
      </c>
      <c r="F4601" s="295" t="s">
        <v>13849</v>
      </c>
      <c r="G4601" s="295" t="s">
        <v>168</v>
      </c>
      <c r="H4601" s="295" t="s">
        <v>1589</v>
      </c>
      <c r="I4601" s="295" t="s">
        <v>1598</v>
      </c>
      <c r="J4601" s="295" t="s">
        <v>237</v>
      </c>
      <c r="K4601" s="295" t="s">
        <v>1603</v>
      </c>
      <c r="L4601" s="286">
        <v>4</v>
      </c>
      <c r="M4601" s="295" t="s">
        <v>171</v>
      </c>
    </row>
    <row r="4602" spans="1:13" ht="15" customHeight="1" x14ac:dyDescent="0.25">
      <c r="A4602" s="295" t="s">
        <v>13852</v>
      </c>
      <c r="B4602" s="295" t="s">
        <v>13852</v>
      </c>
      <c r="C4602" s="295" t="s">
        <v>1187</v>
      </c>
      <c r="D4602" s="295" t="s">
        <v>1187</v>
      </c>
      <c r="E4602" s="295" t="s">
        <v>1606</v>
      </c>
      <c r="F4602" s="295" t="s">
        <v>13853</v>
      </c>
      <c r="G4602" s="295" t="s">
        <v>1594</v>
      </c>
      <c r="H4602" s="295" t="s">
        <v>1589</v>
      </c>
      <c r="I4602" s="295" t="s">
        <v>1598</v>
      </c>
      <c r="J4602" s="295" t="s">
        <v>237</v>
      </c>
      <c r="L4602" s="286">
        <v>4</v>
      </c>
      <c r="M4602" s="295" t="s">
        <v>171</v>
      </c>
    </row>
    <row r="4603" spans="1:13" ht="15" customHeight="1" x14ac:dyDescent="0.25">
      <c r="A4603" s="295" t="s">
        <v>13854</v>
      </c>
      <c r="B4603" s="295" t="s">
        <v>13854</v>
      </c>
      <c r="C4603" s="295" t="s">
        <v>13855</v>
      </c>
      <c r="D4603" s="295" t="s">
        <v>13855</v>
      </c>
      <c r="E4603" s="295" t="s">
        <v>2801</v>
      </c>
      <c r="F4603" s="295" t="s">
        <v>13856</v>
      </c>
      <c r="G4603" s="295" t="s">
        <v>168</v>
      </c>
      <c r="H4603" s="295" t="s">
        <v>1589</v>
      </c>
      <c r="I4603" s="295" t="s">
        <v>1598</v>
      </c>
      <c r="J4603" s="295" t="s">
        <v>237</v>
      </c>
      <c r="K4603" s="295" t="s">
        <v>1603</v>
      </c>
      <c r="L4603" s="286">
        <v>9</v>
      </c>
      <c r="M4603" s="295" t="s">
        <v>171</v>
      </c>
    </row>
    <row r="4604" spans="1:13" ht="15" customHeight="1" x14ac:dyDescent="0.25">
      <c r="A4604" s="295" t="s">
        <v>16984</v>
      </c>
      <c r="B4604" s="295" t="s">
        <v>16984</v>
      </c>
      <c r="C4604" s="295" t="s">
        <v>17558</v>
      </c>
      <c r="D4604" s="295" t="s">
        <v>17558</v>
      </c>
      <c r="G4604" s="295" t="s">
        <v>1594</v>
      </c>
      <c r="H4604" s="295" t="s">
        <v>1589</v>
      </c>
      <c r="I4604" s="295" t="s">
        <v>14673</v>
      </c>
      <c r="J4604" s="295" t="s">
        <v>17927</v>
      </c>
      <c r="K4604" s="295" t="s">
        <v>14674</v>
      </c>
      <c r="L4604" s="287">
        <v>5</v>
      </c>
      <c r="M4604" s="295" t="s">
        <v>171</v>
      </c>
    </row>
    <row r="4605" spans="1:13" ht="15" customHeight="1" x14ac:dyDescent="0.25">
      <c r="A4605" s="295" t="s">
        <v>16681</v>
      </c>
      <c r="B4605" s="295" t="s">
        <v>16681</v>
      </c>
      <c r="C4605" s="295" t="s">
        <v>17559</v>
      </c>
      <c r="D4605" s="295" t="s">
        <v>17559</v>
      </c>
      <c r="E4605" s="295" t="s">
        <v>17707</v>
      </c>
      <c r="G4605" s="295" t="s">
        <v>168</v>
      </c>
      <c r="H4605" s="295" t="s">
        <v>1589</v>
      </c>
      <c r="I4605" s="295" t="s">
        <v>14673</v>
      </c>
      <c r="J4605" s="295" t="s">
        <v>17927</v>
      </c>
      <c r="K4605" s="295" t="s">
        <v>14674</v>
      </c>
      <c r="L4605" s="287">
        <v>6</v>
      </c>
      <c r="M4605" s="295" t="s">
        <v>171</v>
      </c>
    </row>
    <row r="4606" spans="1:13" ht="15" customHeight="1" x14ac:dyDescent="0.25">
      <c r="A4606" s="295" t="s">
        <v>13857</v>
      </c>
      <c r="B4606" s="295" t="s">
        <v>13857</v>
      </c>
      <c r="C4606" s="295" t="s">
        <v>13858</v>
      </c>
      <c r="D4606" s="295" t="s">
        <v>13858</v>
      </c>
      <c r="E4606" s="295" t="s">
        <v>1606</v>
      </c>
      <c r="F4606" s="295" t="s">
        <v>13859</v>
      </c>
      <c r="G4606" s="295" t="s">
        <v>168</v>
      </c>
      <c r="H4606" s="295" t="s">
        <v>1589</v>
      </c>
      <c r="I4606" s="295" t="s">
        <v>1598</v>
      </c>
      <c r="J4606" s="295" t="s">
        <v>270</v>
      </c>
      <c r="K4606" s="295" t="s">
        <v>1603</v>
      </c>
      <c r="L4606" s="286">
        <v>0</v>
      </c>
      <c r="M4606" s="295" t="s">
        <v>16372</v>
      </c>
    </row>
    <row r="4607" spans="1:13" ht="15" customHeight="1" x14ac:dyDescent="0.25">
      <c r="A4607" s="295" t="s">
        <v>13860</v>
      </c>
      <c r="B4607" s="295" t="s">
        <v>13860</v>
      </c>
      <c r="C4607" s="295" t="s">
        <v>13861</v>
      </c>
      <c r="D4607" s="295" t="s">
        <v>13861</v>
      </c>
      <c r="E4607" s="295" t="s">
        <v>1606</v>
      </c>
      <c r="F4607" s="295" t="s">
        <v>13862</v>
      </c>
      <c r="G4607" s="295" t="s">
        <v>1594</v>
      </c>
      <c r="H4607" s="295" t="s">
        <v>1589</v>
      </c>
      <c r="I4607" s="295" t="s">
        <v>1598</v>
      </c>
      <c r="J4607" s="295" t="s">
        <v>270</v>
      </c>
      <c r="L4607" s="286">
        <v>0</v>
      </c>
      <c r="M4607" s="295" t="s">
        <v>16372</v>
      </c>
    </row>
    <row r="4608" spans="1:13" ht="15" customHeight="1" x14ac:dyDescent="0.25">
      <c r="A4608" s="295" t="s">
        <v>13677</v>
      </c>
      <c r="B4608" s="295" t="s">
        <v>13677</v>
      </c>
      <c r="C4608" s="295" t="s">
        <v>13679</v>
      </c>
      <c r="D4608" s="295" t="s">
        <v>13679</v>
      </c>
      <c r="E4608" s="295" t="s">
        <v>13863</v>
      </c>
      <c r="F4608" s="295" t="s">
        <v>13864</v>
      </c>
      <c r="G4608" s="295" t="s">
        <v>168</v>
      </c>
      <c r="H4608" s="295" t="s">
        <v>1589</v>
      </c>
      <c r="I4608" s="295" t="s">
        <v>1598</v>
      </c>
      <c r="J4608" s="295" t="s">
        <v>3189</v>
      </c>
      <c r="K4608" s="295" t="s">
        <v>1603</v>
      </c>
      <c r="L4608" s="286">
        <v>7</v>
      </c>
      <c r="M4608" s="295" t="s">
        <v>171</v>
      </c>
    </row>
    <row r="4609" spans="1:13" ht="15" customHeight="1" x14ac:dyDescent="0.25">
      <c r="A4609" s="295" t="s">
        <v>13865</v>
      </c>
      <c r="B4609" s="295" t="s">
        <v>13865</v>
      </c>
      <c r="C4609" s="295" t="s">
        <v>13866</v>
      </c>
      <c r="D4609" s="295" t="s">
        <v>13866</v>
      </c>
      <c r="E4609" s="295" t="s">
        <v>13867</v>
      </c>
      <c r="F4609" s="295" t="s">
        <v>13868</v>
      </c>
      <c r="G4609" s="295" t="s">
        <v>1594</v>
      </c>
      <c r="H4609" s="295" t="s">
        <v>1589</v>
      </c>
      <c r="I4609" s="295" t="s">
        <v>1598</v>
      </c>
      <c r="J4609" s="295" t="s">
        <v>3189</v>
      </c>
      <c r="L4609" s="286">
        <v>7</v>
      </c>
      <c r="M4609" s="295" t="s">
        <v>171</v>
      </c>
    </row>
    <row r="4610" spans="1:13" ht="15" customHeight="1" x14ac:dyDescent="0.25">
      <c r="A4610" s="295" t="s">
        <v>16986</v>
      </c>
      <c r="B4610" s="295" t="s">
        <v>16986</v>
      </c>
      <c r="C4610" s="295" t="s">
        <v>17561</v>
      </c>
      <c r="D4610" s="295" t="s">
        <v>17561</v>
      </c>
      <c r="E4610" s="295" t="s">
        <v>17886</v>
      </c>
      <c r="G4610" s="295" t="s">
        <v>168</v>
      </c>
      <c r="H4610" s="295" t="s">
        <v>1589</v>
      </c>
      <c r="I4610" s="295" t="s">
        <v>14673</v>
      </c>
      <c r="J4610" s="295" t="s">
        <v>17927</v>
      </c>
      <c r="K4610" s="295" t="s">
        <v>14674</v>
      </c>
      <c r="L4610" s="287">
        <v>7</v>
      </c>
      <c r="M4610" s="295" t="s">
        <v>171</v>
      </c>
    </row>
    <row r="4611" spans="1:13" ht="15" customHeight="1" x14ac:dyDescent="0.25">
      <c r="A4611" s="295" t="s">
        <v>16985</v>
      </c>
      <c r="B4611" s="295" t="s">
        <v>16985</v>
      </c>
      <c r="C4611" s="295" t="s">
        <v>17560</v>
      </c>
      <c r="D4611" s="295" t="s">
        <v>17560</v>
      </c>
      <c r="G4611" s="295" t="s">
        <v>1594</v>
      </c>
      <c r="H4611" s="295" t="s">
        <v>1589</v>
      </c>
      <c r="I4611" s="295" t="s">
        <v>14673</v>
      </c>
      <c r="J4611" s="295" t="s">
        <v>17927</v>
      </c>
      <c r="K4611" s="295" t="s">
        <v>14674</v>
      </c>
      <c r="L4611" s="287">
        <v>7</v>
      </c>
      <c r="M4611" s="295" t="s">
        <v>171</v>
      </c>
    </row>
    <row r="4612" spans="1:13" ht="15" customHeight="1" x14ac:dyDescent="0.25">
      <c r="A4612" s="295" t="s">
        <v>13869</v>
      </c>
      <c r="B4612" s="295" t="s">
        <v>13869</v>
      </c>
      <c r="C4612" s="295" t="s">
        <v>13870</v>
      </c>
      <c r="D4612" s="295" t="s">
        <v>13870</v>
      </c>
      <c r="E4612" s="295" t="s">
        <v>1606</v>
      </c>
      <c r="F4612" s="295" t="s">
        <v>13871</v>
      </c>
      <c r="G4612" s="295" t="s">
        <v>168</v>
      </c>
      <c r="H4612" s="295" t="s">
        <v>1589</v>
      </c>
      <c r="I4612" s="295" t="s">
        <v>1598</v>
      </c>
      <c r="J4612" s="295" t="s">
        <v>13872</v>
      </c>
      <c r="K4612" s="295" t="s">
        <v>1603</v>
      </c>
      <c r="L4612" s="286">
        <v>0</v>
      </c>
      <c r="M4612" s="295" t="s">
        <v>16372</v>
      </c>
    </row>
    <row r="4613" spans="1:13" ht="15" customHeight="1" x14ac:dyDescent="0.25">
      <c r="A4613" s="295" t="s">
        <v>13873</v>
      </c>
      <c r="B4613" s="295" t="s">
        <v>13873</v>
      </c>
      <c r="C4613" s="295" t="s">
        <v>13874</v>
      </c>
      <c r="D4613" s="295" t="s">
        <v>13874</v>
      </c>
      <c r="E4613" s="295" t="s">
        <v>1606</v>
      </c>
      <c r="F4613" s="295" t="s">
        <v>13875</v>
      </c>
      <c r="G4613" s="295" t="s">
        <v>168</v>
      </c>
      <c r="H4613" s="295" t="s">
        <v>1589</v>
      </c>
      <c r="I4613" s="295" t="s">
        <v>1598</v>
      </c>
      <c r="J4613" s="295" t="s">
        <v>13872</v>
      </c>
      <c r="K4613" s="295" t="s">
        <v>1603</v>
      </c>
      <c r="L4613" s="286">
        <v>10</v>
      </c>
      <c r="M4613" s="295" t="s">
        <v>171</v>
      </c>
    </row>
    <row r="4614" spans="1:13" ht="15" customHeight="1" x14ac:dyDescent="0.25">
      <c r="A4614" s="295" t="s">
        <v>13876</v>
      </c>
      <c r="B4614" s="295" t="s">
        <v>13876</v>
      </c>
      <c r="C4614" s="295" t="s">
        <v>13877</v>
      </c>
      <c r="D4614" s="295" t="s">
        <v>13877</v>
      </c>
      <c r="E4614" s="295" t="s">
        <v>1606</v>
      </c>
      <c r="F4614" s="295" t="s">
        <v>13878</v>
      </c>
      <c r="G4614" s="295" t="s">
        <v>1594</v>
      </c>
      <c r="H4614" s="295" t="s">
        <v>1589</v>
      </c>
      <c r="I4614" s="295" t="s">
        <v>1598</v>
      </c>
      <c r="J4614" s="295" t="s">
        <v>13872</v>
      </c>
      <c r="K4614" s="295" t="s">
        <v>1603</v>
      </c>
      <c r="L4614" s="286">
        <v>5</v>
      </c>
      <c r="M4614" s="295" t="s">
        <v>171</v>
      </c>
    </row>
    <row r="4615" spans="1:13" ht="15" customHeight="1" x14ac:dyDescent="0.25">
      <c r="A4615" s="295" t="s">
        <v>13879</v>
      </c>
      <c r="B4615" s="295" t="s">
        <v>13879</v>
      </c>
      <c r="C4615" s="295" t="s">
        <v>13880</v>
      </c>
      <c r="D4615" s="295" t="s">
        <v>13880</v>
      </c>
      <c r="E4615" s="295" t="s">
        <v>13881</v>
      </c>
      <c r="F4615" s="295" t="s">
        <v>13882</v>
      </c>
      <c r="G4615" s="295" t="s">
        <v>168</v>
      </c>
      <c r="H4615" s="295" t="s">
        <v>1589</v>
      </c>
      <c r="I4615" s="295" t="s">
        <v>1598</v>
      </c>
      <c r="J4615" s="295" t="s">
        <v>9666</v>
      </c>
      <c r="K4615" s="295" t="s">
        <v>1325</v>
      </c>
      <c r="L4615" s="286">
        <v>2</v>
      </c>
      <c r="M4615" s="295" t="s">
        <v>171</v>
      </c>
    </row>
    <row r="4616" spans="1:13" ht="15" customHeight="1" x14ac:dyDescent="0.25">
      <c r="A4616" s="295" t="s">
        <v>13883</v>
      </c>
      <c r="B4616" s="295" t="s">
        <v>13883</v>
      </c>
      <c r="C4616" s="295" t="s">
        <v>13884</v>
      </c>
      <c r="D4616" s="295" t="s">
        <v>13884</v>
      </c>
      <c r="E4616" s="295" t="s">
        <v>13885</v>
      </c>
      <c r="F4616" s="295" t="s">
        <v>13882</v>
      </c>
      <c r="G4616" s="295" t="s">
        <v>1594</v>
      </c>
      <c r="H4616" s="295" t="s">
        <v>1589</v>
      </c>
      <c r="I4616" s="295" t="s">
        <v>1598</v>
      </c>
      <c r="J4616" s="295" t="s">
        <v>9666</v>
      </c>
      <c r="L4616" s="286">
        <v>2</v>
      </c>
      <c r="M4616" s="295" t="s">
        <v>171</v>
      </c>
    </row>
    <row r="4617" spans="1:13" ht="15" customHeight="1" x14ac:dyDescent="0.25">
      <c r="A4617" s="295" t="s">
        <v>13886</v>
      </c>
      <c r="B4617" s="295" t="s">
        <v>13886</v>
      </c>
      <c r="C4617" s="295" t="s">
        <v>13887</v>
      </c>
      <c r="D4617" s="295" t="s">
        <v>13887</v>
      </c>
      <c r="E4617" s="295" t="s">
        <v>1606</v>
      </c>
      <c r="F4617" s="295" t="s">
        <v>13888</v>
      </c>
      <c r="G4617" s="295" t="s">
        <v>168</v>
      </c>
      <c r="H4617" s="295" t="s">
        <v>1589</v>
      </c>
      <c r="I4617" s="295" t="s">
        <v>1598</v>
      </c>
      <c r="J4617" s="295" t="s">
        <v>188</v>
      </c>
      <c r="K4617" s="295" t="s">
        <v>1603</v>
      </c>
      <c r="L4617" s="286">
        <v>0</v>
      </c>
      <c r="M4617" s="295" t="s">
        <v>16372</v>
      </c>
    </row>
    <row r="4618" spans="1:13" ht="15" customHeight="1" x14ac:dyDescent="0.25">
      <c r="A4618" s="295" t="s">
        <v>13889</v>
      </c>
      <c r="B4618" s="295" t="s">
        <v>13889</v>
      </c>
      <c r="C4618" s="295" t="s">
        <v>13890</v>
      </c>
      <c r="D4618" s="295" t="s">
        <v>13890</v>
      </c>
      <c r="E4618" s="295" t="s">
        <v>1606</v>
      </c>
      <c r="F4618" s="295" t="s">
        <v>13891</v>
      </c>
      <c r="G4618" s="295" t="s">
        <v>1594</v>
      </c>
      <c r="H4618" s="295" t="s">
        <v>1589</v>
      </c>
      <c r="I4618" s="295" t="s">
        <v>1598</v>
      </c>
      <c r="J4618" s="295" t="s">
        <v>188</v>
      </c>
      <c r="L4618" s="286">
        <v>0</v>
      </c>
      <c r="M4618" s="295" t="s">
        <v>16372</v>
      </c>
    </row>
    <row r="4619" spans="1:13" ht="15" customHeight="1" x14ac:dyDescent="0.25">
      <c r="A4619" s="295" t="s">
        <v>13892</v>
      </c>
      <c r="B4619" s="295" t="s">
        <v>13892</v>
      </c>
      <c r="C4619" s="295" t="s">
        <v>1180</v>
      </c>
      <c r="D4619" s="295" t="s">
        <v>1180</v>
      </c>
      <c r="E4619" s="295" t="s">
        <v>1606</v>
      </c>
      <c r="F4619" s="295" t="s">
        <v>13893</v>
      </c>
      <c r="G4619" s="295" t="s">
        <v>168</v>
      </c>
      <c r="H4619" s="295" t="s">
        <v>1589</v>
      </c>
      <c r="I4619" s="295" t="s">
        <v>1598</v>
      </c>
      <c r="J4619" s="295" t="s">
        <v>13894</v>
      </c>
      <c r="K4619" s="295" t="s">
        <v>1603</v>
      </c>
      <c r="L4619" s="286">
        <v>8</v>
      </c>
      <c r="M4619" s="295" t="s">
        <v>171</v>
      </c>
    </row>
    <row r="4620" spans="1:13" ht="15" customHeight="1" x14ac:dyDescent="0.25">
      <c r="A4620" s="295" t="s">
        <v>13895</v>
      </c>
      <c r="B4620" s="295" t="s">
        <v>13895</v>
      </c>
      <c r="C4620" s="295" t="s">
        <v>13896</v>
      </c>
      <c r="D4620" s="295" t="s">
        <v>13896</v>
      </c>
      <c r="E4620" s="295" t="s">
        <v>1606</v>
      </c>
      <c r="F4620" s="295" t="s">
        <v>13897</v>
      </c>
      <c r="G4620" s="295" t="s">
        <v>1594</v>
      </c>
      <c r="H4620" s="295" t="s">
        <v>1589</v>
      </c>
      <c r="I4620" s="295" t="s">
        <v>1598</v>
      </c>
      <c r="J4620" s="295" t="s">
        <v>13894</v>
      </c>
      <c r="L4620" s="286">
        <v>8</v>
      </c>
      <c r="M4620" s="295" t="s">
        <v>171</v>
      </c>
    </row>
    <row r="4621" spans="1:13" ht="15" customHeight="1" x14ac:dyDescent="0.25">
      <c r="A4621" s="295" t="s">
        <v>10393</v>
      </c>
      <c r="B4621" s="295" t="s">
        <v>10393</v>
      </c>
      <c r="C4621" s="295" t="s">
        <v>10395</v>
      </c>
      <c r="D4621" s="295" t="s">
        <v>10395</v>
      </c>
      <c r="E4621" s="295" t="s">
        <v>1606</v>
      </c>
      <c r="F4621" s="295" t="s">
        <v>13898</v>
      </c>
      <c r="G4621" s="295" t="s">
        <v>168</v>
      </c>
      <c r="H4621" s="295" t="s">
        <v>1589</v>
      </c>
      <c r="I4621" s="295" t="s">
        <v>1598</v>
      </c>
      <c r="J4621" s="295" t="s">
        <v>330</v>
      </c>
      <c r="K4621" s="295" t="s">
        <v>1603</v>
      </c>
      <c r="L4621" s="286">
        <v>8</v>
      </c>
      <c r="M4621" s="295" t="s">
        <v>171</v>
      </c>
    </row>
    <row r="4622" spans="1:13" ht="15" customHeight="1" x14ac:dyDescent="0.25">
      <c r="A4622" s="295" t="s">
        <v>13899</v>
      </c>
      <c r="B4622" s="295" t="s">
        <v>13899</v>
      </c>
      <c r="C4622" s="295" t="s">
        <v>1191</v>
      </c>
      <c r="D4622" s="295" t="s">
        <v>1191</v>
      </c>
      <c r="E4622" s="295" t="s">
        <v>1606</v>
      </c>
      <c r="F4622" s="295" t="s">
        <v>13900</v>
      </c>
      <c r="G4622" s="295" t="s">
        <v>1594</v>
      </c>
      <c r="H4622" s="295" t="s">
        <v>1589</v>
      </c>
      <c r="I4622" s="295" t="s">
        <v>1598</v>
      </c>
      <c r="J4622" s="295" t="s">
        <v>330</v>
      </c>
      <c r="L4622" s="286">
        <v>7</v>
      </c>
      <c r="M4622" s="295" t="s">
        <v>171</v>
      </c>
    </row>
    <row r="4623" spans="1:13" ht="15" customHeight="1" x14ac:dyDescent="0.25">
      <c r="A4623" s="295" t="s">
        <v>10399</v>
      </c>
      <c r="B4623" s="295" t="s">
        <v>10399</v>
      </c>
      <c r="C4623" s="295" t="s">
        <v>10401</v>
      </c>
      <c r="D4623" s="295" t="s">
        <v>10401</v>
      </c>
      <c r="E4623" s="295" t="s">
        <v>1880</v>
      </c>
      <c r="F4623" s="295" t="s">
        <v>10403</v>
      </c>
      <c r="G4623" s="295" t="s">
        <v>168</v>
      </c>
      <c r="H4623" s="295" t="s">
        <v>1589</v>
      </c>
      <c r="I4623" s="295" t="s">
        <v>1598</v>
      </c>
      <c r="J4623" s="295" t="s">
        <v>330</v>
      </c>
      <c r="K4623" s="295" t="s">
        <v>1603</v>
      </c>
      <c r="L4623" s="286">
        <v>6</v>
      </c>
      <c r="M4623" s="295" t="s">
        <v>171</v>
      </c>
    </row>
    <row r="4624" spans="1:13" ht="15" customHeight="1" x14ac:dyDescent="0.25">
      <c r="A4624" s="295" t="s">
        <v>13901</v>
      </c>
      <c r="B4624" s="295" t="s">
        <v>13901</v>
      </c>
      <c r="C4624" s="295" t="s">
        <v>13902</v>
      </c>
      <c r="D4624" s="295" t="s">
        <v>13902</v>
      </c>
      <c r="E4624" s="295" t="s">
        <v>1606</v>
      </c>
      <c r="F4624" s="295" t="s">
        <v>13903</v>
      </c>
      <c r="G4624" s="295" t="s">
        <v>168</v>
      </c>
      <c r="H4624" s="295" t="s">
        <v>1589</v>
      </c>
      <c r="I4624" s="295" t="s">
        <v>1598</v>
      </c>
      <c r="J4624" s="295" t="s">
        <v>570</v>
      </c>
      <c r="K4624" s="295" t="s">
        <v>1603</v>
      </c>
      <c r="L4624" s="286">
        <v>0</v>
      </c>
      <c r="M4624" s="295" t="s">
        <v>16372</v>
      </c>
    </row>
    <row r="4625" spans="1:13" ht="15" customHeight="1" x14ac:dyDescent="0.25">
      <c r="A4625" s="295" t="s">
        <v>13904</v>
      </c>
      <c r="B4625" s="295" t="s">
        <v>13904</v>
      </c>
      <c r="C4625" s="295" t="s">
        <v>13905</v>
      </c>
      <c r="D4625" s="295" t="s">
        <v>13905</v>
      </c>
      <c r="E4625" s="295" t="s">
        <v>1606</v>
      </c>
      <c r="F4625" s="295" t="s">
        <v>13906</v>
      </c>
      <c r="G4625" s="295" t="s">
        <v>1594</v>
      </c>
      <c r="H4625" s="295" t="s">
        <v>1589</v>
      </c>
      <c r="I4625" s="295" t="s">
        <v>1598</v>
      </c>
      <c r="J4625" s="295" t="s">
        <v>570</v>
      </c>
      <c r="L4625" s="286">
        <v>0</v>
      </c>
      <c r="M4625" s="295" t="s">
        <v>16372</v>
      </c>
    </row>
    <row r="4626" spans="1:13" ht="15" customHeight="1" x14ac:dyDescent="0.25">
      <c r="A4626" s="295" t="s">
        <v>13907</v>
      </c>
      <c r="B4626" s="295" t="s">
        <v>13907</v>
      </c>
      <c r="C4626" s="295" t="s">
        <v>13908</v>
      </c>
      <c r="D4626" s="295" t="s">
        <v>13908</v>
      </c>
      <c r="E4626" s="295" t="s">
        <v>1606</v>
      </c>
      <c r="F4626" s="295" t="s">
        <v>13909</v>
      </c>
      <c r="G4626" s="295" t="s">
        <v>168</v>
      </c>
      <c r="H4626" s="295" t="s">
        <v>1589</v>
      </c>
      <c r="I4626" s="295" t="s">
        <v>1598</v>
      </c>
      <c r="J4626" s="295" t="s">
        <v>237</v>
      </c>
      <c r="K4626" s="295" t="s">
        <v>1603</v>
      </c>
      <c r="L4626" s="286">
        <v>0</v>
      </c>
      <c r="M4626" s="295" t="s">
        <v>16372</v>
      </c>
    </row>
    <row r="4627" spans="1:13" ht="15" customHeight="1" x14ac:dyDescent="0.25">
      <c r="A4627" s="295" t="s">
        <v>13910</v>
      </c>
      <c r="B4627" s="295" t="s">
        <v>13910</v>
      </c>
      <c r="C4627" s="295" t="s">
        <v>13911</v>
      </c>
      <c r="D4627" s="295" t="s">
        <v>13911</v>
      </c>
      <c r="E4627" s="295" t="s">
        <v>1606</v>
      </c>
      <c r="F4627" s="295" t="s">
        <v>13912</v>
      </c>
      <c r="G4627" s="295" t="s">
        <v>1594</v>
      </c>
      <c r="H4627" s="295" t="s">
        <v>1589</v>
      </c>
      <c r="I4627" s="295" t="s">
        <v>1598</v>
      </c>
      <c r="J4627" s="295" t="s">
        <v>237</v>
      </c>
      <c r="L4627" s="286">
        <v>0</v>
      </c>
      <c r="M4627" s="295" t="s">
        <v>16372</v>
      </c>
    </row>
    <row r="4628" spans="1:13" ht="15" customHeight="1" x14ac:dyDescent="0.25">
      <c r="A4628" s="295" t="s">
        <v>3538</v>
      </c>
      <c r="B4628" s="295" t="s">
        <v>3534</v>
      </c>
      <c r="C4628" s="295" t="s">
        <v>13913</v>
      </c>
      <c r="D4628" s="295" t="s">
        <v>3535</v>
      </c>
      <c r="E4628" s="295" t="s">
        <v>13914</v>
      </c>
      <c r="F4628" s="295" t="s">
        <v>3537</v>
      </c>
      <c r="G4628" s="295" t="s">
        <v>168</v>
      </c>
      <c r="H4628" s="295" t="s">
        <v>1632</v>
      </c>
      <c r="I4628" s="295" t="s">
        <v>1746</v>
      </c>
      <c r="J4628" s="295" t="s">
        <v>324</v>
      </c>
      <c r="K4628" s="295" t="s">
        <v>1603</v>
      </c>
      <c r="L4628" s="287">
        <v>5</v>
      </c>
      <c r="M4628" s="295" t="s">
        <v>171</v>
      </c>
    </row>
    <row r="4629" spans="1:13" ht="15" customHeight="1" x14ac:dyDescent="0.25">
      <c r="A4629" s="295" t="s">
        <v>325</v>
      </c>
      <c r="B4629" s="295" t="s">
        <v>3549</v>
      </c>
      <c r="C4629" s="295" t="s">
        <v>13915</v>
      </c>
      <c r="D4629" s="295" t="s">
        <v>326</v>
      </c>
      <c r="E4629" s="295" t="s">
        <v>13916</v>
      </c>
      <c r="F4629" s="295" t="s">
        <v>13917</v>
      </c>
      <c r="G4629" s="295" t="s">
        <v>168</v>
      </c>
      <c r="H4629" s="295" t="s">
        <v>1632</v>
      </c>
      <c r="I4629" s="295" t="s">
        <v>1746</v>
      </c>
      <c r="J4629" s="295" t="s">
        <v>324</v>
      </c>
      <c r="K4629" s="295" t="s">
        <v>1603</v>
      </c>
      <c r="L4629" s="287">
        <v>8</v>
      </c>
      <c r="M4629" s="295" t="s">
        <v>171</v>
      </c>
    </row>
    <row r="4630" spans="1:13" ht="15" customHeight="1" x14ac:dyDescent="0.25">
      <c r="A4630" s="295" t="s">
        <v>3556</v>
      </c>
      <c r="B4630" s="295" t="s">
        <v>3552</v>
      </c>
      <c r="C4630" s="295" t="s">
        <v>13918</v>
      </c>
      <c r="D4630" s="295" t="s">
        <v>3553</v>
      </c>
      <c r="E4630" s="295" t="s">
        <v>13919</v>
      </c>
      <c r="F4630" s="295" t="s">
        <v>13920</v>
      </c>
      <c r="G4630" s="295" t="s">
        <v>168</v>
      </c>
      <c r="H4630" s="295" t="s">
        <v>1632</v>
      </c>
      <c r="I4630" s="295" t="s">
        <v>1746</v>
      </c>
      <c r="J4630" s="295" t="s">
        <v>324</v>
      </c>
      <c r="K4630" s="295" t="s">
        <v>1603</v>
      </c>
      <c r="L4630" s="287">
        <v>8</v>
      </c>
      <c r="M4630" s="295" t="s">
        <v>171</v>
      </c>
    </row>
    <row r="4631" spans="1:13" ht="15" customHeight="1" x14ac:dyDescent="0.25">
      <c r="A4631" s="295" t="s">
        <v>1196</v>
      </c>
      <c r="B4631" s="295" t="s">
        <v>1196</v>
      </c>
      <c r="C4631" s="295" t="s">
        <v>1197</v>
      </c>
      <c r="D4631" s="295" t="s">
        <v>1197</v>
      </c>
      <c r="E4631" s="295" t="s">
        <v>13921</v>
      </c>
      <c r="F4631" s="295" t="s">
        <v>7636</v>
      </c>
      <c r="G4631" s="295" t="s">
        <v>168</v>
      </c>
      <c r="H4631" s="295" t="s">
        <v>1589</v>
      </c>
      <c r="I4631" s="295" t="s">
        <v>1714</v>
      </c>
      <c r="J4631" s="295" t="s">
        <v>174</v>
      </c>
      <c r="K4631" s="295" t="s">
        <v>1892</v>
      </c>
      <c r="L4631" s="286">
        <v>0</v>
      </c>
      <c r="M4631" s="295" t="s">
        <v>16372</v>
      </c>
    </row>
    <row r="4632" spans="1:13" ht="15" customHeight="1" x14ac:dyDescent="0.25">
      <c r="A4632" s="295" t="s">
        <v>1489</v>
      </c>
      <c r="B4632" s="295" t="s">
        <v>1489</v>
      </c>
      <c r="C4632" s="295" t="s">
        <v>1490</v>
      </c>
      <c r="D4632" s="295" t="s">
        <v>1490</v>
      </c>
      <c r="E4632" s="295" t="s">
        <v>13922</v>
      </c>
      <c r="F4632" s="295" t="s">
        <v>13923</v>
      </c>
      <c r="G4632" s="295" t="s">
        <v>168</v>
      </c>
      <c r="H4632" s="295" t="s">
        <v>1589</v>
      </c>
      <c r="I4632" s="295" t="s">
        <v>1714</v>
      </c>
      <c r="J4632" s="295" t="s">
        <v>174</v>
      </c>
      <c r="K4632" s="295" t="s">
        <v>1892</v>
      </c>
      <c r="L4632" s="286">
        <v>0</v>
      </c>
      <c r="M4632" s="295" t="s">
        <v>16372</v>
      </c>
    </row>
    <row r="4633" spans="1:13" ht="15" customHeight="1" x14ac:dyDescent="0.25">
      <c r="A4633" s="295" t="s">
        <v>13924</v>
      </c>
      <c r="B4633" s="295" t="s">
        <v>13924</v>
      </c>
      <c r="C4633" s="295" t="s">
        <v>13925</v>
      </c>
      <c r="D4633" s="295" t="s">
        <v>13925</v>
      </c>
      <c r="E4633" s="295" t="s">
        <v>2734</v>
      </c>
      <c r="F4633" s="295" t="s">
        <v>7659</v>
      </c>
      <c r="G4633" s="295" t="s">
        <v>1594</v>
      </c>
      <c r="H4633" s="295" t="s">
        <v>1589</v>
      </c>
      <c r="I4633" s="295" t="s">
        <v>1714</v>
      </c>
      <c r="J4633" s="295" t="s">
        <v>174</v>
      </c>
      <c r="L4633" s="286">
        <v>0</v>
      </c>
      <c r="M4633" s="295" t="s">
        <v>16372</v>
      </c>
    </row>
    <row r="4634" spans="1:13" ht="15" customHeight="1" x14ac:dyDescent="0.25">
      <c r="A4634" s="295" t="s">
        <v>1198</v>
      </c>
      <c r="B4634" s="295" t="s">
        <v>1198</v>
      </c>
      <c r="C4634" s="295" t="s">
        <v>1199</v>
      </c>
      <c r="D4634" s="295" t="s">
        <v>1199</v>
      </c>
      <c r="E4634" s="295" t="s">
        <v>1606</v>
      </c>
      <c r="F4634" s="295" t="s">
        <v>13926</v>
      </c>
      <c r="G4634" s="295" t="s">
        <v>1676</v>
      </c>
      <c r="H4634" s="295" t="s">
        <v>1589</v>
      </c>
      <c r="I4634" s="295" t="s">
        <v>1714</v>
      </c>
      <c r="J4634" s="295" t="s">
        <v>1200</v>
      </c>
      <c r="K4634" s="295" t="s">
        <v>1603</v>
      </c>
      <c r="L4634" s="287">
        <v>10</v>
      </c>
      <c r="M4634" s="295" t="s">
        <v>171</v>
      </c>
    </row>
    <row r="4635" spans="1:13" ht="15" customHeight="1" x14ac:dyDescent="0.25">
      <c r="A4635" s="295" t="s">
        <v>13928</v>
      </c>
      <c r="B4635" s="295" t="s">
        <v>13928</v>
      </c>
      <c r="C4635" s="295" t="s">
        <v>13929</v>
      </c>
      <c r="D4635" s="295" t="s">
        <v>13929</v>
      </c>
      <c r="E4635" s="295" t="s">
        <v>7465</v>
      </c>
      <c r="F4635" s="295" t="s">
        <v>13930</v>
      </c>
      <c r="G4635" s="295" t="s">
        <v>1738</v>
      </c>
      <c r="H4635" s="295" t="s">
        <v>1589</v>
      </c>
      <c r="I4635" s="295" t="s">
        <v>1714</v>
      </c>
      <c r="J4635" s="295" t="s">
        <v>1200</v>
      </c>
      <c r="K4635" s="295" t="s">
        <v>1603</v>
      </c>
      <c r="L4635" s="286">
        <v>10</v>
      </c>
      <c r="M4635" s="295" t="s">
        <v>171</v>
      </c>
    </row>
    <row r="4636" spans="1:13" ht="15" customHeight="1" x14ac:dyDescent="0.25">
      <c r="A4636" s="295" t="s">
        <v>13927</v>
      </c>
      <c r="B4636" s="295" t="s">
        <v>13928</v>
      </c>
      <c r="C4636" s="295" t="s">
        <v>13931</v>
      </c>
      <c r="D4636" s="295" t="s">
        <v>13929</v>
      </c>
      <c r="E4636" s="295" t="s">
        <v>7465</v>
      </c>
      <c r="F4636" s="295" t="s">
        <v>13930</v>
      </c>
      <c r="G4636" s="295" t="s">
        <v>1678</v>
      </c>
      <c r="H4636" s="295" t="s">
        <v>1632</v>
      </c>
      <c r="I4636" s="295" t="s">
        <v>1714</v>
      </c>
      <c r="J4636" s="295" t="s">
        <v>1200</v>
      </c>
      <c r="K4636" s="295" t="s">
        <v>1603</v>
      </c>
      <c r="L4636" s="286">
        <v>10</v>
      </c>
      <c r="M4636" s="295" t="s">
        <v>171</v>
      </c>
    </row>
    <row r="4637" spans="1:13" ht="15" customHeight="1" x14ac:dyDescent="0.25">
      <c r="A4637" s="295" t="s">
        <v>13932</v>
      </c>
      <c r="B4637" s="295" t="s">
        <v>13932</v>
      </c>
      <c r="C4637" s="295" t="s">
        <v>13933</v>
      </c>
      <c r="D4637" s="295" t="s">
        <v>13933</v>
      </c>
      <c r="E4637" s="295" t="s">
        <v>1606</v>
      </c>
      <c r="F4637" s="295" t="s">
        <v>13934</v>
      </c>
      <c r="G4637" s="295" t="s">
        <v>1594</v>
      </c>
      <c r="H4637" s="295" t="s">
        <v>1589</v>
      </c>
      <c r="I4637" s="295" t="s">
        <v>1714</v>
      </c>
      <c r="J4637" s="295" t="s">
        <v>1200</v>
      </c>
      <c r="L4637" s="286">
        <v>10</v>
      </c>
      <c r="M4637" s="295" t="s">
        <v>171</v>
      </c>
    </row>
    <row r="4638" spans="1:13" ht="15" customHeight="1" x14ac:dyDescent="0.25">
      <c r="A4638" s="295" t="s">
        <v>16740</v>
      </c>
      <c r="B4638" s="295" t="s">
        <v>16740</v>
      </c>
      <c r="C4638" s="295" t="s">
        <v>17563</v>
      </c>
      <c r="D4638" s="295" t="s">
        <v>17563</v>
      </c>
      <c r="E4638" s="295" t="s">
        <v>17775</v>
      </c>
      <c r="G4638" s="295" t="s">
        <v>168</v>
      </c>
      <c r="H4638" s="295" t="s">
        <v>1589</v>
      </c>
      <c r="I4638" s="295" t="s">
        <v>14673</v>
      </c>
      <c r="J4638" s="295" t="s">
        <v>17941</v>
      </c>
      <c r="K4638" s="295" t="s">
        <v>14674</v>
      </c>
      <c r="L4638" s="287">
        <v>7</v>
      </c>
      <c r="M4638" s="295" t="s">
        <v>171</v>
      </c>
    </row>
    <row r="4639" spans="1:13" ht="15" customHeight="1" x14ac:dyDescent="0.25">
      <c r="A4639" s="295" t="s">
        <v>16743</v>
      </c>
      <c r="B4639" s="295" t="s">
        <v>16743</v>
      </c>
      <c r="C4639" s="295" t="s">
        <v>17564</v>
      </c>
      <c r="D4639" s="295" t="s">
        <v>17564</v>
      </c>
      <c r="E4639" s="295" t="s">
        <v>17887</v>
      </c>
      <c r="G4639" s="295" t="s">
        <v>168</v>
      </c>
      <c r="H4639" s="295" t="s">
        <v>1589</v>
      </c>
      <c r="I4639" s="295" t="s">
        <v>14673</v>
      </c>
      <c r="J4639" s="295" t="s">
        <v>17941</v>
      </c>
      <c r="K4639" s="295" t="s">
        <v>14674</v>
      </c>
      <c r="L4639" s="287">
        <v>6</v>
      </c>
      <c r="M4639" s="295" t="s">
        <v>171</v>
      </c>
    </row>
    <row r="4640" spans="1:13" ht="15" customHeight="1" x14ac:dyDescent="0.25">
      <c r="A4640" s="295" t="s">
        <v>16988</v>
      </c>
      <c r="B4640" s="295" t="s">
        <v>16988</v>
      </c>
      <c r="C4640" s="295" t="s">
        <v>17565</v>
      </c>
      <c r="D4640" s="295" t="s">
        <v>17565</v>
      </c>
      <c r="E4640" s="295" t="s">
        <v>17888</v>
      </c>
      <c r="G4640" s="295" t="s">
        <v>168</v>
      </c>
      <c r="H4640" s="295" t="s">
        <v>1589</v>
      </c>
      <c r="I4640" s="295" t="s">
        <v>14673</v>
      </c>
      <c r="J4640" s="295" t="s">
        <v>17941</v>
      </c>
      <c r="K4640" s="295" t="s">
        <v>14674</v>
      </c>
      <c r="L4640" s="287">
        <v>5</v>
      </c>
      <c r="M4640" s="295" t="s">
        <v>171</v>
      </c>
    </row>
    <row r="4641" spans="1:13" ht="15" customHeight="1" x14ac:dyDescent="0.25">
      <c r="A4641" s="295" t="s">
        <v>16989</v>
      </c>
      <c r="B4641" s="295" t="s">
        <v>16989</v>
      </c>
      <c r="C4641" s="295" t="s">
        <v>17566</v>
      </c>
      <c r="D4641" s="295" t="s">
        <v>17566</v>
      </c>
      <c r="E4641" s="295" t="s">
        <v>17889</v>
      </c>
      <c r="G4641" s="295" t="s">
        <v>168</v>
      </c>
      <c r="H4641" s="295" t="s">
        <v>1589</v>
      </c>
      <c r="I4641" s="295" t="s">
        <v>14673</v>
      </c>
      <c r="J4641" s="295" t="s">
        <v>17941</v>
      </c>
      <c r="K4641" s="295" t="s">
        <v>14674</v>
      </c>
      <c r="L4641" s="287">
        <v>7</v>
      </c>
      <c r="M4641" s="295" t="s">
        <v>171</v>
      </c>
    </row>
    <row r="4642" spans="1:13" ht="15" customHeight="1" x14ac:dyDescent="0.25">
      <c r="A4642" s="295" t="s">
        <v>16987</v>
      </c>
      <c r="B4642" s="295" t="s">
        <v>16987</v>
      </c>
      <c r="C4642" s="295" t="s">
        <v>17562</v>
      </c>
      <c r="D4642" s="295" t="s">
        <v>17562</v>
      </c>
      <c r="G4642" s="295" t="s">
        <v>1594</v>
      </c>
      <c r="H4642" s="295" t="s">
        <v>1589</v>
      </c>
      <c r="I4642" s="295" t="s">
        <v>14673</v>
      </c>
      <c r="J4642" s="295" t="s">
        <v>17941</v>
      </c>
      <c r="K4642" s="295" t="s">
        <v>14674</v>
      </c>
      <c r="L4642" s="287">
        <v>6</v>
      </c>
      <c r="M4642" s="295" t="s">
        <v>171</v>
      </c>
    </row>
    <row r="4643" spans="1:13" ht="15" customHeight="1" x14ac:dyDescent="0.25">
      <c r="A4643" s="295" t="s">
        <v>16990</v>
      </c>
      <c r="B4643" s="295" t="s">
        <v>16990</v>
      </c>
      <c r="C4643" s="295" t="s">
        <v>17567</v>
      </c>
      <c r="D4643" s="295" t="s">
        <v>17567</v>
      </c>
      <c r="E4643" s="295" t="s">
        <v>17890</v>
      </c>
      <c r="G4643" s="295" t="s">
        <v>168</v>
      </c>
      <c r="H4643" s="295" t="s">
        <v>1589</v>
      </c>
      <c r="I4643" s="295" t="s">
        <v>14673</v>
      </c>
      <c r="J4643" s="295" t="s">
        <v>17941</v>
      </c>
      <c r="K4643" s="295" t="s">
        <v>14674</v>
      </c>
      <c r="L4643" s="287">
        <v>6</v>
      </c>
      <c r="M4643" s="295" t="s">
        <v>171</v>
      </c>
    </row>
    <row r="4644" spans="1:13" ht="15" customHeight="1" x14ac:dyDescent="0.25">
      <c r="A4644" s="295" t="s">
        <v>13935</v>
      </c>
      <c r="B4644" s="295" t="s">
        <v>13935</v>
      </c>
      <c r="C4644" s="295" t="s">
        <v>13936</v>
      </c>
      <c r="D4644" s="295" t="s">
        <v>13936</v>
      </c>
      <c r="E4644" s="295" t="s">
        <v>13937</v>
      </c>
      <c r="F4644" s="295" t="s">
        <v>13938</v>
      </c>
      <c r="G4644" s="295" t="s">
        <v>168</v>
      </c>
      <c r="H4644" s="295" t="s">
        <v>1589</v>
      </c>
      <c r="I4644" s="295" t="s">
        <v>1714</v>
      </c>
      <c r="J4644" s="295" t="s">
        <v>174</v>
      </c>
      <c r="K4644" s="295" t="s">
        <v>1892</v>
      </c>
      <c r="L4644" s="286">
        <v>10</v>
      </c>
      <c r="M4644" s="295" t="s">
        <v>171</v>
      </c>
    </row>
    <row r="4645" spans="1:13" ht="15" customHeight="1" x14ac:dyDescent="0.25">
      <c r="A4645" s="295" t="s">
        <v>13939</v>
      </c>
      <c r="B4645" s="295" t="s">
        <v>13939</v>
      </c>
      <c r="C4645" s="295" t="s">
        <v>13940</v>
      </c>
      <c r="D4645" s="295" t="s">
        <v>13940</v>
      </c>
      <c r="E4645" s="295" t="s">
        <v>13941</v>
      </c>
      <c r="F4645" s="295" t="s">
        <v>13942</v>
      </c>
      <c r="G4645" s="295" t="s">
        <v>1594</v>
      </c>
      <c r="H4645" s="295" t="s">
        <v>1589</v>
      </c>
      <c r="I4645" s="295" t="s">
        <v>1714</v>
      </c>
      <c r="J4645" s="295" t="s">
        <v>174</v>
      </c>
      <c r="L4645" s="286">
        <v>10</v>
      </c>
      <c r="M4645" s="295" t="s">
        <v>171</v>
      </c>
    </row>
    <row r="4646" spans="1:13" ht="15" customHeight="1" x14ac:dyDescent="0.25">
      <c r="A4646" s="295" t="s">
        <v>2288</v>
      </c>
      <c r="B4646" s="295" t="s">
        <v>2288</v>
      </c>
      <c r="C4646" s="295" t="s">
        <v>2290</v>
      </c>
      <c r="D4646" s="295" t="s">
        <v>2290</v>
      </c>
      <c r="E4646" s="295" t="s">
        <v>13943</v>
      </c>
      <c r="F4646" s="295" t="s">
        <v>2292</v>
      </c>
      <c r="G4646" s="295" t="s">
        <v>168</v>
      </c>
      <c r="H4646" s="295" t="s">
        <v>1589</v>
      </c>
      <c r="I4646" s="295" t="s">
        <v>1714</v>
      </c>
      <c r="J4646" s="295" t="s">
        <v>174</v>
      </c>
      <c r="K4646" s="295" t="s">
        <v>1892</v>
      </c>
      <c r="L4646" s="286">
        <v>8</v>
      </c>
      <c r="M4646" s="295" t="s">
        <v>171</v>
      </c>
    </row>
    <row r="4647" spans="1:13" ht="15" customHeight="1" x14ac:dyDescent="0.25">
      <c r="A4647" s="295" t="s">
        <v>13945</v>
      </c>
      <c r="B4647" s="295" t="s">
        <v>13945</v>
      </c>
      <c r="C4647" s="295" t="s">
        <v>13946</v>
      </c>
      <c r="D4647" s="295" t="s">
        <v>13946</v>
      </c>
      <c r="E4647" s="295" t="s">
        <v>5299</v>
      </c>
      <c r="F4647" s="295" t="s">
        <v>13947</v>
      </c>
      <c r="G4647" s="295" t="s">
        <v>1676</v>
      </c>
      <c r="H4647" s="295" t="s">
        <v>1589</v>
      </c>
      <c r="I4647" s="295" t="s">
        <v>1714</v>
      </c>
      <c r="J4647" s="295" t="s">
        <v>174</v>
      </c>
      <c r="K4647" s="295" t="s">
        <v>1892</v>
      </c>
      <c r="L4647" s="286">
        <v>3</v>
      </c>
      <c r="M4647" s="295" t="s">
        <v>171</v>
      </c>
    </row>
    <row r="4648" spans="1:13" ht="15" customHeight="1" x14ac:dyDescent="0.25">
      <c r="A4648" s="295" t="s">
        <v>13944</v>
      </c>
      <c r="B4648" s="295" t="s">
        <v>2288</v>
      </c>
      <c r="C4648" s="295" t="s">
        <v>13948</v>
      </c>
      <c r="D4648" s="295" t="s">
        <v>2290</v>
      </c>
      <c r="E4648" s="295" t="s">
        <v>13949</v>
      </c>
      <c r="F4648" s="295" t="s">
        <v>2292</v>
      </c>
      <c r="G4648" s="295" t="s">
        <v>1678</v>
      </c>
      <c r="H4648" s="295" t="s">
        <v>1632</v>
      </c>
      <c r="I4648" s="295" t="s">
        <v>1714</v>
      </c>
      <c r="J4648" s="295" t="s">
        <v>174</v>
      </c>
      <c r="K4648" s="295" t="s">
        <v>1892</v>
      </c>
      <c r="L4648" s="286">
        <v>8</v>
      </c>
      <c r="M4648" s="295" t="s">
        <v>171</v>
      </c>
    </row>
    <row r="4649" spans="1:13" ht="15" customHeight="1" x14ac:dyDescent="0.25">
      <c r="A4649" s="295" t="s">
        <v>13950</v>
      </c>
      <c r="B4649" s="295" t="s">
        <v>13950</v>
      </c>
      <c r="C4649" s="295" t="s">
        <v>13951</v>
      </c>
      <c r="D4649" s="295" t="s">
        <v>13951</v>
      </c>
      <c r="E4649" s="295" t="s">
        <v>5299</v>
      </c>
      <c r="F4649" s="295" t="s">
        <v>13947</v>
      </c>
      <c r="G4649" s="295" t="s">
        <v>1678</v>
      </c>
      <c r="H4649" s="295" t="s">
        <v>1589</v>
      </c>
      <c r="I4649" s="295" t="s">
        <v>1714</v>
      </c>
      <c r="J4649" s="295" t="s">
        <v>174</v>
      </c>
      <c r="K4649" s="295" t="s">
        <v>1892</v>
      </c>
      <c r="L4649" s="286">
        <v>3</v>
      </c>
      <c r="M4649" s="295" t="s">
        <v>171</v>
      </c>
    </row>
    <row r="4650" spans="1:13" ht="15" customHeight="1" x14ac:dyDescent="0.25">
      <c r="A4650" s="295" t="s">
        <v>13952</v>
      </c>
      <c r="B4650" s="295" t="s">
        <v>13952</v>
      </c>
      <c r="C4650" s="295" t="s">
        <v>13953</v>
      </c>
      <c r="D4650" s="295" t="s">
        <v>13953</v>
      </c>
      <c r="E4650" s="295" t="s">
        <v>2957</v>
      </c>
      <c r="F4650" s="295" t="s">
        <v>13954</v>
      </c>
      <c r="G4650" s="295" t="s">
        <v>1594</v>
      </c>
      <c r="H4650" s="295" t="s">
        <v>1589</v>
      </c>
      <c r="I4650" s="295" t="s">
        <v>1714</v>
      </c>
      <c r="J4650" s="295" t="s">
        <v>174</v>
      </c>
      <c r="L4650" s="286">
        <v>3</v>
      </c>
      <c r="M4650" s="295" t="s">
        <v>171</v>
      </c>
    </row>
    <row r="4651" spans="1:13" ht="15" customHeight="1" x14ac:dyDescent="0.25">
      <c r="A4651" s="295" t="s">
        <v>13955</v>
      </c>
      <c r="B4651" s="295" t="s">
        <v>13955</v>
      </c>
      <c r="C4651" s="295" t="s">
        <v>13956</v>
      </c>
      <c r="D4651" s="295" t="s">
        <v>13956</v>
      </c>
      <c r="E4651" s="295" t="s">
        <v>1978</v>
      </c>
      <c r="F4651" s="295" t="s">
        <v>13957</v>
      </c>
      <c r="G4651" s="295" t="s">
        <v>168</v>
      </c>
      <c r="H4651" s="295" t="s">
        <v>1589</v>
      </c>
      <c r="I4651" s="295" t="s">
        <v>1746</v>
      </c>
      <c r="J4651" s="295" t="s">
        <v>13958</v>
      </c>
      <c r="K4651" s="295" t="s">
        <v>1603</v>
      </c>
      <c r="L4651" s="286">
        <v>10</v>
      </c>
      <c r="M4651" s="295" t="s">
        <v>171</v>
      </c>
    </row>
    <row r="4652" spans="1:13" ht="15" customHeight="1" x14ac:dyDescent="0.25">
      <c r="A4652" s="295" t="s">
        <v>13959</v>
      </c>
      <c r="B4652" s="295" t="s">
        <v>13959</v>
      </c>
      <c r="C4652" s="295" t="s">
        <v>13960</v>
      </c>
      <c r="D4652" s="295" t="s">
        <v>13960</v>
      </c>
      <c r="E4652" s="295" t="s">
        <v>2807</v>
      </c>
      <c r="F4652" s="295" t="s">
        <v>13961</v>
      </c>
      <c r="G4652" s="295" t="s">
        <v>1594</v>
      </c>
      <c r="H4652" s="295" t="s">
        <v>1589</v>
      </c>
      <c r="I4652" s="295" t="s">
        <v>1746</v>
      </c>
      <c r="J4652" s="295" t="s">
        <v>13958</v>
      </c>
      <c r="L4652" s="286">
        <v>10</v>
      </c>
      <c r="M4652" s="295" t="s">
        <v>171</v>
      </c>
    </row>
    <row r="4653" spans="1:13" ht="15" customHeight="1" x14ac:dyDescent="0.25">
      <c r="A4653" s="295" t="s">
        <v>13962</v>
      </c>
      <c r="B4653" s="295" t="s">
        <v>13962</v>
      </c>
      <c r="C4653" s="295" t="s">
        <v>13963</v>
      </c>
      <c r="D4653" s="295" t="s">
        <v>13963</v>
      </c>
      <c r="E4653" s="295" t="s">
        <v>13964</v>
      </c>
      <c r="F4653" s="295" t="s">
        <v>13965</v>
      </c>
      <c r="G4653" s="295" t="s">
        <v>168</v>
      </c>
      <c r="H4653" s="295" t="s">
        <v>1589</v>
      </c>
      <c r="I4653" s="295" t="s">
        <v>1714</v>
      </c>
      <c r="J4653" s="295" t="s">
        <v>231</v>
      </c>
      <c r="K4653" s="295" t="s">
        <v>1892</v>
      </c>
      <c r="L4653" s="286">
        <v>4</v>
      </c>
      <c r="M4653" s="295" t="s">
        <v>171</v>
      </c>
    </row>
    <row r="4654" spans="1:13" ht="15" customHeight="1" x14ac:dyDescent="0.25">
      <c r="A4654" s="295" t="s">
        <v>13967</v>
      </c>
      <c r="B4654" s="295" t="s">
        <v>13967</v>
      </c>
      <c r="C4654" s="295" t="s">
        <v>13968</v>
      </c>
      <c r="D4654" s="295" t="s">
        <v>13968</v>
      </c>
      <c r="E4654" s="295" t="s">
        <v>13964</v>
      </c>
      <c r="F4654" s="295" t="s">
        <v>13969</v>
      </c>
      <c r="G4654" s="295" t="s">
        <v>168</v>
      </c>
      <c r="H4654" s="295" t="s">
        <v>1589</v>
      </c>
      <c r="I4654" s="295" t="s">
        <v>1714</v>
      </c>
      <c r="J4654" s="295" t="s">
        <v>231</v>
      </c>
      <c r="K4654" s="295" t="s">
        <v>1892</v>
      </c>
      <c r="L4654" s="286">
        <v>8</v>
      </c>
      <c r="M4654" s="295" t="s">
        <v>171</v>
      </c>
    </row>
    <row r="4655" spans="1:13" ht="15" customHeight="1" x14ac:dyDescent="0.25">
      <c r="A4655" s="295" t="s">
        <v>13971</v>
      </c>
      <c r="B4655" s="295" t="s">
        <v>13971</v>
      </c>
      <c r="C4655" s="295" t="s">
        <v>13972</v>
      </c>
      <c r="D4655" s="295" t="s">
        <v>13972</v>
      </c>
      <c r="E4655" s="295" t="s">
        <v>13973</v>
      </c>
      <c r="F4655" s="295" t="s">
        <v>13974</v>
      </c>
      <c r="G4655" s="295" t="s">
        <v>1594</v>
      </c>
      <c r="H4655" s="295" t="s">
        <v>1589</v>
      </c>
      <c r="I4655" s="295" t="s">
        <v>1714</v>
      </c>
      <c r="J4655" s="295" t="s">
        <v>231</v>
      </c>
      <c r="L4655" s="286">
        <v>6</v>
      </c>
      <c r="M4655" s="295" t="s">
        <v>171</v>
      </c>
    </row>
    <row r="4656" spans="1:13" ht="15" customHeight="1" x14ac:dyDescent="0.25">
      <c r="A4656" s="295" t="s">
        <v>1192</v>
      </c>
      <c r="B4656" s="295" t="s">
        <v>1192</v>
      </c>
      <c r="C4656" s="295" t="s">
        <v>1193</v>
      </c>
      <c r="D4656" s="295" t="s">
        <v>1193</v>
      </c>
      <c r="E4656" s="295" t="s">
        <v>13975</v>
      </c>
      <c r="F4656" s="295" t="s">
        <v>13976</v>
      </c>
      <c r="G4656" s="295" t="s">
        <v>1676</v>
      </c>
      <c r="H4656" s="295" t="s">
        <v>1589</v>
      </c>
      <c r="I4656" s="295" t="s">
        <v>1714</v>
      </c>
      <c r="J4656" s="295" t="s">
        <v>231</v>
      </c>
      <c r="K4656" s="295" t="s">
        <v>1892</v>
      </c>
      <c r="L4656" s="287">
        <v>9</v>
      </c>
      <c r="M4656" s="295" t="s">
        <v>171</v>
      </c>
    </row>
    <row r="4657" spans="1:13" ht="15" customHeight="1" x14ac:dyDescent="0.25">
      <c r="A4657" s="295" t="s">
        <v>13977</v>
      </c>
      <c r="B4657" s="295" t="s">
        <v>13977</v>
      </c>
      <c r="C4657" s="295" t="s">
        <v>13978</v>
      </c>
      <c r="D4657" s="295" t="s">
        <v>13978</v>
      </c>
      <c r="E4657" s="295" t="s">
        <v>13975</v>
      </c>
      <c r="F4657" s="295" t="s">
        <v>13979</v>
      </c>
      <c r="G4657" s="295" t="s">
        <v>1678</v>
      </c>
      <c r="H4657" s="295" t="s">
        <v>1589</v>
      </c>
      <c r="I4657" s="295" t="s">
        <v>1714</v>
      </c>
      <c r="J4657" s="295" t="s">
        <v>231</v>
      </c>
      <c r="K4657" s="295" t="s">
        <v>1892</v>
      </c>
      <c r="L4657" s="286">
        <v>9</v>
      </c>
      <c r="M4657" s="295" t="s">
        <v>171</v>
      </c>
    </row>
    <row r="4658" spans="1:13" ht="15" customHeight="1" x14ac:dyDescent="0.25">
      <c r="A4658" s="295" t="s">
        <v>1194</v>
      </c>
      <c r="B4658" s="295" t="s">
        <v>1194</v>
      </c>
      <c r="C4658" s="295" t="s">
        <v>1195</v>
      </c>
      <c r="D4658" s="295" t="s">
        <v>1195</v>
      </c>
      <c r="E4658" s="295" t="s">
        <v>13980</v>
      </c>
      <c r="F4658" s="295" t="s">
        <v>13981</v>
      </c>
      <c r="G4658" s="295" t="s">
        <v>168</v>
      </c>
      <c r="H4658" s="295" t="s">
        <v>1589</v>
      </c>
      <c r="I4658" s="295" t="s">
        <v>1714</v>
      </c>
      <c r="J4658" s="295" t="s">
        <v>231</v>
      </c>
      <c r="K4658" s="295" t="s">
        <v>1892</v>
      </c>
      <c r="L4658" s="286">
        <v>7</v>
      </c>
      <c r="M4658" s="295" t="s">
        <v>171</v>
      </c>
    </row>
    <row r="4659" spans="1:13" ht="15" customHeight="1" x14ac:dyDescent="0.25">
      <c r="A4659" s="295" t="s">
        <v>3484</v>
      </c>
      <c r="B4659" s="295" t="s">
        <v>3484</v>
      </c>
      <c r="C4659" s="295" t="s">
        <v>320</v>
      </c>
      <c r="D4659" s="295" t="s">
        <v>320</v>
      </c>
      <c r="E4659" s="295" t="s">
        <v>13982</v>
      </c>
      <c r="F4659" s="295" t="s">
        <v>3487</v>
      </c>
      <c r="G4659" s="295" t="s">
        <v>168</v>
      </c>
      <c r="H4659" s="295" t="s">
        <v>1589</v>
      </c>
      <c r="I4659" s="295" t="s">
        <v>1714</v>
      </c>
      <c r="J4659" s="295" t="s">
        <v>231</v>
      </c>
      <c r="K4659" s="295" t="s">
        <v>1892</v>
      </c>
      <c r="L4659" s="286">
        <v>7</v>
      </c>
      <c r="M4659" s="295" t="s">
        <v>171</v>
      </c>
    </row>
    <row r="4660" spans="1:13" ht="15" customHeight="1" x14ac:dyDescent="0.25">
      <c r="A4660" s="295" t="s">
        <v>3490</v>
      </c>
      <c r="B4660" s="295" t="s">
        <v>1485</v>
      </c>
      <c r="C4660" s="295" t="s">
        <v>13984</v>
      </c>
      <c r="D4660" s="295" t="s">
        <v>1486</v>
      </c>
      <c r="E4660" s="295" t="s">
        <v>13985</v>
      </c>
      <c r="F4660" s="295" t="s">
        <v>3489</v>
      </c>
      <c r="G4660" s="295" t="s">
        <v>168</v>
      </c>
      <c r="H4660" s="295" t="s">
        <v>1632</v>
      </c>
      <c r="I4660" s="295" t="s">
        <v>1714</v>
      </c>
      <c r="J4660" s="295" t="s">
        <v>231</v>
      </c>
      <c r="K4660" s="295" t="s">
        <v>1892</v>
      </c>
      <c r="L4660" s="286">
        <v>8</v>
      </c>
      <c r="M4660" s="295" t="s">
        <v>171</v>
      </c>
    </row>
    <row r="4661" spans="1:13" ht="15" customHeight="1" x14ac:dyDescent="0.25">
      <c r="A4661" s="298" t="s">
        <v>3499</v>
      </c>
      <c r="B4661" s="295" t="s">
        <v>3495</v>
      </c>
      <c r="C4661" s="298" t="s">
        <v>13986</v>
      </c>
      <c r="D4661" s="298" t="s">
        <v>3496</v>
      </c>
      <c r="E4661" s="298" t="s">
        <v>13987</v>
      </c>
      <c r="F4661" s="298" t="s">
        <v>3498</v>
      </c>
      <c r="G4661" s="295" t="s">
        <v>168</v>
      </c>
      <c r="H4661" s="298" t="s">
        <v>1632</v>
      </c>
      <c r="I4661" s="295" t="s">
        <v>1714</v>
      </c>
      <c r="J4661" s="298" t="s">
        <v>231</v>
      </c>
      <c r="K4661" s="298" t="s">
        <v>1892</v>
      </c>
      <c r="L4661" s="288">
        <v>10</v>
      </c>
      <c r="M4661" s="295" t="s">
        <v>171</v>
      </c>
    </row>
    <row r="4662" spans="1:13" ht="15" customHeight="1" x14ac:dyDescent="0.25">
      <c r="A4662" s="295" t="s">
        <v>13988</v>
      </c>
      <c r="B4662" s="295" t="s">
        <v>13988</v>
      </c>
      <c r="C4662" s="295" t="s">
        <v>13989</v>
      </c>
      <c r="D4662" s="295" t="s">
        <v>13989</v>
      </c>
      <c r="E4662" s="295" t="s">
        <v>13990</v>
      </c>
      <c r="F4662" s="295" t="s">
        <v>13991</v>
      </c>
      <c r="G4662" s="295" t="s">
        <v>168</v>
      </c>
      <c r="H4662" s="295" t="s">
        <v>1589</v>
      </c>
      <c r="I4662" s="295" t="s">
        <v>1714</v>
      </c>
      <c r="J4662" s="295" t="s">
        <v>231</v>
      </c>
      <c r="K4662" s="295" t="s">
        <v>1892</v>
      </c>
      <c r="L4662" s="286">
        <v>3</v>
      </c>
      <c r="M4662" s="295" t="s">
        <v>171</v>
      </c>
    </row>
    <row r="4663" spans="1:13" ht="15" customHeight="1" x14ac:dyDescent="0.25">
      <c r="A4663" s="295" t="s">
        <v>13966</v>
      </c>
      <c r="B4663" s="295" t="s">
        <v>13962</v>
      </c>
      <c r="C4663" s="295" t="s">
        <v>13992</v>
      </c>
      <c r="D4663" s="295" t="s">
        <v>13963</v>
      </c>
      <c r="E4663" s="295" t="s">
        <v>13993</v>
      </c>
      <c r="F4663" s="295" t="s">
        <v>13965</v>
      </c>
      <c r="G4663" s="295" t="s">
        <v>168</v>
      </c>
      <c r="H4663" s="295" t="s">
        <v>1632</v>
      </c>
      <c r="I4663" s="295" t="s">
        <v>1714</v>
      </c>
      <c r="J4663" s="295" t="s">
        <v>231</v>
      </c>
      <c r="K4663" s="295" t="s">
        <v>1892</v>
      </c>
      <c r="L4663" s="286">
        <v>4</v>
      </c>
      <c r="M4663" s="295" t="s">
        <v>171</v>
      </c>
    </row>
    <row r="4664" spans="1:13" ht="15" customHeight="1" x14ac:dyDescent="0.25">
      <c r="A4664" s="295" t="s">
        <v>3504</v>
      </c>
      <c r="B4664" s="295" t="s">
        <v>3500</v>
      </c>
      <c r="C4664" s="295" t="s">
        <v>13994</v>
      </c>
      <c r="D4664" s="295" t="s">
        <v>3501</v>
      </c>
      <c r="E4664" s="295" t="s">
        <v>13995</v>
      </c>
      <c r="F4664" s="295" t="s">
        <v>13996</v>
      </c>
      <c r="G4664" s="295" t="s">
        <v>168</v>
      </c>
      <c r="H4664" s="295" t="s">
        <v>1632</v>
      </c>
      <c r="I4664" s="295" t="s">
        <v>1714</v>
      </c>
      <c r="J4664" s="295" t="s">
        <v>231</v>
      </c>
      <c r="K4664" s="295" t="s">
        <v>1892</v>
      </c>
      <c r="L4664" s="286">
        <v>9</v>
      </c>
      <c r="M4664" s="295" t="s">
        <v>171</v>
      </c>
    </row>
    <row r="4665" spans="1:13" ht="15" customHeight="1" x14ac:dyDescent="0.25">
      <c r="A4665" s="295" t="s">
        <v>13970</v>
      </c>
      <c r="B4665" s="295" t="s">
        <v>13967</v>
      </c>
      <c r="C4665" s="295" t="s">
        <v>13997</v>
      </c>
      <c r="D4665" s="295" t="s">
        <v>13968</v>
      </c>
      <c r="E4665" s="295" t="s">
        <v>13998</v>
      </c>
      <c r="F4665" s="295" t="s">
        <v>13969</v>
      </c>
      <c r="G4665" s="295" t="s">
        <v>168</v>
      </c>
      <c r="H4665" s="295" t="s">
        <v>1632</v>
      </c>
      <c r="I4665" s="295" t="s">
        <v>1714</v>
      </c>
      <c r="J4665" s="295" t="s">
        <v>231</v>
      </c>
      <c r="K4665" s="295" t="s">
        <v>1892</v>
      </c>
      <c r="L4665" s="286">
        <v>8</v>
      </c>
      <c r="M4665" s="295" t="s">
        <v>171</v>
      </c>
    </row>
    <row r="4666" spans="1:13" ht="15" customHeight="1" x14ac:dyDescent="0.25">
      <c r="A4666" s="295" t="s">
        <v>13999</v>
      </c>
      <c r="B4666" s="295" t="s">
        <v>13999</v>
      </c>
      <c r="C4666" s="295" t="s">
        <v>14000</v>
      </c>
      <c r="D4666" s="295" t="s">
        <v>14000</v>
      </c>
      <c r="E4666" s="295" t="s">
        <v>14001</v>
      </c>
      <c r="F4666" s="295" t="s">
        <v>13974</v>
      </c>
      <c r="G4666" s="295" t="s">
        <v>1594</v>
      </c>
      <c r="H4666" s="295" t="s">
        <v>1589</v>
      </c>
      <c r="I4666" s="295" t="s">
        <v>1714</v>
      </c>
      <c r="J4666" s="295" t="s">
        <v>231</v>
      </c>
      <c r="L4666" s="286">
        <v>8</v>
      </c>
      <c r="M4666" s="295" t="s">
        <v>171</v>
      </c>
    </row>
    <row r="4667" spans="1:13" ht="15" customHeight="1" x14ac:dyDescent="0.25">
      <c r="A4667" s="295" t="s">
        <v>1201</v>
      </c>
      <c r="B4667" s="295" t="s">
        <v>1201</v>
      </c>
      <c r="C4667" s="295" t="s">
        <v>1202</v>
      </c>
      <c r="D4667" s="295" t="s">
        <v>1202</v>
      </c>
      <c r="E4667" s="295" t="s">
        <v>14002</v>
      </c>
      <c r="F4667" s="295" t="s">
        <v>14003</v>
      </c>
      <c r="G4667" s="295" t="s">
        <v>168</v>
      </c>
      <c r="H4667" s="295" t="s">
        <v>1589</v>
      </c>
      <c r="I4667" s="295" t="s">
        <v>1714</v>
      </c>
      <c r="J4667" s="295" t="s">
        <v>231</v>
      </c>
      <c r="K4667" s="295" t="s">
        <v>1892</v>
      </c>
      <c r="L4667" s="286">
        <v>10</v>
      </c>
      <c r="M4667" s="295" t="s">
        <v>171</v>
      </c>
    </row>
    <row r="4668" spans="1:13" ht="15" customHeight="1" x14ac:dyDescent="0.25">
      <c r="A4668" s="295" t="s">
        <v>1203</v>
      </c>
      <c r="B4668" s="295" t="s">
        <v>1203</v>
      </c>
      <c r="C4668" s="295" t="s">
        <v>1204</v>
      </c>
      <c r="D4668" s="295" t="s">
        <v>1204</v>
      </c>
      <c r="E4668" s="295" t="s">
        <v>14004</v>
      </c>
      <c r="F4668" s="295" t="s">
        <v>14005</v>
      </c>
      <c r="G4668" s="295" t="s">
        <v>168</v>
      </c>
      <c r="H4668" s="295" t="s">
        <v>1589</v>
      </c>
      <c r="I4668" s="295" t="s">
        <v>1714</v>
      </c>
      <c r="J4668" s="295" t="s">
        <v>231</v>
      </c>
      <c r="K4668" s="295" t="s">
        <v>1892</v>
      </c>
      <c r="L4668" s="286">
        <v>5</v>
      </c>
      <c r="M4668" s="295" t="s">
        <v>171</v>
      </c>
    </row>
    <row r="4669" spans="1:13" ht="15" customHeight="1" x14ac:dyDescent="0.25">
      <c r="A4669" s="295" t="s">
        <v>14007</v>
      </c>
      <c r="B4669" s="295" t="s">
        <v>14007</v>
      </c>
      <c r="C4669" s="295" t="s">
        <v>14008</v>
      </c>
      <c r="D4669" s="295" t="s">
        <v>14008</v>
      </c>
      <c r="E4669" s="295" t="s">
        <v>14009</v>
      </c>
      <c r="F4669" s="295" t="s">
        <v>14010</v>
      </c>
      <c r="G4669" s="295" t="s">
        <v>168</v>
      </c>
      <c r="H4669" s="295" t="s">
        <v>1589</v>
      </c>
      <c r="I4669" s="295" t="s">
        <v>1714</v>
      </c>
      <c r="J4669" s="295" t="s">
        <v>231</v>
      </c>
      <c r="K4669" s="295" t="s">
        <v>1892</v>
      </c>
      <c r="L4669" s="286">
        <v>9</v>
      </c>
      <c r="M4669" s="295" t="s">
        <v>171</v>
      </c>
    </row>
    <row r="4670" spans="1:13" ht="15" customHeight="1" x14ac:dyDescent="0.25">
      <c r="A4670" s="295" t="s">
        <v>14011</v>
      </c>
      <c r="B4670" s="295" t="s">
        <v>14011</v>
      </c>
      <c r="C4670" s="295" t="s">
        <v>14012</v>
      </c>
      <c r="D4670" s="295" t="s">
        <v>14012</v>
      </c>
      <c r="E4670" s="295" t="s">
        <v>1606</v>
      </c>
      <c r="F4670" s="295" t="s">
        <v>14013</v>
      </c>
      <c r="G4670" s="295" t="s">
        <v>168</v>
      </c>
      <c r="H4670" s="295" t="s">
        <v>1589</v>
      </c>
      <c r="I4670" s="295" t="s">
        <v>1598</v>
      </c>
      <c r="J4670" s="295" t="s">
        <v>836</v>
      </c>
      <c r="K4670" s="295" t="s">
        <v>1603</v>
      </c>
      <c r="L4670" s="286">
        <v>8</v>
      </c>
      <c r="M4670" s="295" t="s">
        <v>171</v>
      </c>
    </row>
    <row r="4671" spans="1:13" ht="15" customHeight="1" x14ac:dyDescent="0.25">
      <c r="A4671" s="295" t="s">
        <v>14014</v>
      </c>
      <c r="B4671" s="295" t="s">
        <v>14014</v>
      </c>
      <c r="C4671" s="295" t="s">
        <v>14015</v>
      </c>
      <c r="D4671" s="295" t="s">
        <v>14015</v>
      </c>
      <c r="E4671" s="295" t="s">
        <v>1606</v>
      </c>
      <c r="F4671" s="295" t="s">
        <v>14016</v>
      </c>
      <c r="G4671" s="295" t="s">
        <v>1594</v>
      </c>
      <c r="H4671" s="295" t="s">
        <v>1589</v>
      </c>
      <c r="I4671" s="295" t="s">
        <v>1598</v>
      </c>
      <c r="J4671" s="295" t="s">
        <v>836</v>
      </c>
      <c r="L4671" s="286">
        <v>8</v>
      </c>
      <c r="M4671" s="295" t="s">
        <v>171</v>
      </c>
    </row>
    <row r="4672" spans="1:13" ht="15" customHeight="1" x14ac:dyDescent="0.25">
      <c r="A4672" s="295" t="s">
        <v>16992</v>
      </c>
      <c r="B4672" s="295" t="s">
        <v>16992</v>
      </c>
      <c r="C4672" s="295" t="s">
        <v>17569</v>
      </c>
      <c r="D4672" s="295" t="s">
        <v>17569</v>
      </c>
      <c r="E4672" s="295" t="s">
        <v>17891</v>
      </c>
      <c r="G4672" s="295" t="s">
        <v>168</v>
      </c>
      <c r="H4672" s="295" t="s">
        <v>1589</v>
      </c>
      <c r="I4672" s="295" t="s">
        <v>14673</v>
      </c>
      <c r="J4672" s="295" t="s">
        <v>17970</v>
      </c>
      <c r="K4672" s="295" t="s">
        <v>14674</v>
      </c>
      <c r="L4672" s="287">
        <v>6</v>
      </c>
      <c r="M4672" s="295" t="s">
        <v>171</v>
      </c>
    </row>
    <row r="4673" spans="1:13" ht="15" customHeight="1" x14ac:dyDescent="0.25">
      <c r="A4673" s="295" t="s">
        <v>16991</v>
      </c>
      <c r="B4673" s="295" t="s">
        <v>16991</v>
      </c>
      <c r="C4673" s="295" t="s">
        <v>17568</v>
      </c>
      <c r="D4673" s="295" t="s">
        <v>17568</v>
      </c>
      <c r="G4673" s="295" t="s">
        <v>1594</v>
      </c>
      <c r="H4673" s="295" t="s">
        <v>1589</v>
      </c>
      <c r="I4673" s="295" t="s">
        <v>14673</v>
      </c>
      <c r="J4673" s="295" t="s">
        <v>17970</v>
      </c>
      <c r="K4673" s="295" t="s">
        <v>14674</v>
      </c>
      <c r="L4673" s="287">
        <v>6</v>
      </c>
      <c r="M4673" s="295" t="s">
        <v>171</v>
      </c>
    </row>
    <row r="4674" spans="1:13" ht="15" customHeight="1" x14ac:dyDescent="0.25">
      <c r="A4674" s="295" t="s">
        <v>16993</v>
      </c>
      <c r="B4674" s="295" t="s">
        <v>16908</v>
      </c>
      <c r="C4674" s="295" t="s">
        <v>17570</v>
      </c>
      <c r="D4674" s="295" t="s">
        <v>17473</v>
      </c>
      <c r="E4674" s="295" t="s">
        <v>17892</v>
      </c>
      <c r="G4674" s="295" t="s">
        <v>168</v>
      </c>
      <c r="H4674" s="295" t="s">
        <v>1632</v>
      </c>
      <c r="I4674" s="295" t="s">
        <v>14673</v>
      </c>
      <c r="J4674" s="295" t="s">
        <v>17927</v>
      </c>
      <c r="K4674" s="295" t="s">
        <v>14674</v>
      </c>
      <c r="L4674" s="287">
        <v>7</v>
      </c>
      <c r="M4674" s="295" t="s">
        <v>171</v>
      </c>
    </row>
    <row r="4675" spans="1:13" ht="15" customHeight="1" x14ac:dyDescent="0.25">
      <c r="A4675" s="295" t="s">
        <v>1206</v>
      </c>
      <c r="B4675" s="295" t="s">
        <v>1206</v>
      </c>
      <c r="C4675" s="295" t="s">
        <v>1207</v>
      </c>
      <c r="D4675" s="295" t="s">
        <v>1207</v>
      </c>
      <c r="E4675" s="295" t="s">
        <v>2180</v>
      </c>
      <c r="F4675" s="295" t="s">
        <v>14017</v>
      </c>
      <c r="G4675" s="295" t="s">
        <v>168</v>
      </c>
      <c r="H4675" s="295" t="s">
        <v>1589</v>
      </c>
      <c r="I4675" s="295" t="s">
        <v>1714</v>
      </c>
      <c r="J4675" s="295" t="s">
        <v>231</v>
      </c>
      <c r="K4675" s="295" t="s">
        <v>1892</v>
      </c>
      <c r="L4675" s="286">
        <v>10</v>
      </c>
      <c r="M4675" s="295" t="s">
        <v>171</v>
      </c>
    </row>
    <row r="4676" spans="1:13" ht="15" customHeight="1" x14ac:dyDescent="0.25">
      <c r="A4676" s="295" t="s">
        <v>14018</v>
      </c>
      <c r="B4676" s="295" t="s">
        <v>14018</v>
      </c>
      <c r="C4676" s="295" t="s">
        <v>14019</v>
      </c>
      <c r="D4676" s="295" t="s">
        <v>14019</v>
      </c>
      <c r="E4676" s="295" t="s">
        <v>1779</v>
      </c>
      <c r="F4676" s="295" t="s">
        <v>14020</v>
      </c>
      <c r="G4676" s="295" t="s">
        <v>168</v>
      </c>
      <c r="H4676" s="295" t="s">
        <v>1589</v>
      </c>
      <c r="I4676" s="295" t="s">
        <v>1714</v>
      </c>
      <c r="J4676" s="295" t="s">
        <v>231</v>
      </c>
      <c r="K4676" s="295" t="s">
        <v>1892</v>
      </c>
      <c r="L4676" s="286">
        <v>4</v>
      </c>
      <c r="M4676" s="295" t="s">
        <v>171</v>
      </c>
    </row>
    <row r="4677" spans="1:13" ht="15" customHeight="1" x14ac:dyDescent="0.25">
      <c r="A4677" s="295" t="s">
        <v>1208</v>
      </c>
      <c r="B4677" s="295" t="s">
        <v>1208</v>
      </c>
      <c r="C4677" s="295" t="s">
        <v>1209</v>
      </c>
      <c r="D4677" s="295" t="s">
        <v>1209</v>
      </c>
      <c r="E4677" s="295" t="s">
        <v>14021</v>
      </c>
      <c r="F4677" s="295" t="s">
        <v>14022</v>
      </c>
      <c r="G4677" s="295" t="s">
        <v>168</v>
      </c>
      <c r="H4677" s="295" t="s">
        <v>1589</v>
      </c>
      <c r="I4677" s="295" t="s">
        <v>1714</v>
      </c>
      <c r="J4677" s="295" t="s">
        <v>231</v>
      </c>
      <c r="K4677" s="295" t="s">
        <v>1892</v>
      </c>
      <c r="L4677" s="286">
        <v>3</v>
      </c>
      <c r="M4677" s="295" t="s">
        <v>171</v>
      </c>
    </row>
    <row r="4678" spans="1:13" ht="15" customHeight="1" x14ac:dyDescent="0.25">
      <c r="A4678" s="295" t="s">
        <v>14023</v>
      </c>
      <c r="B4678" s="295" t="s">
        <v>14023</v>
      </c>
      <c r="C4678" s="295" t="s">
        <v>14024</v>
      </c>
      <c r="D4678" s="295" t="s">
        <v>14024</v>
      </c>
      <c r="E4678" s="295" t="s">
        <v>2180</v>
      </c>
      <c r="F4678" s="295" t="s">
        <v>14025</v>
      </c>
      <c r="G4678" s="295" t="s">
        <v>168</v>
      </c>
      <c r="H4678" s="295" t="s">
        <v>1589</v>
      </c>
      <c r="I4678" s="295" t="s">
        <v>1714</v>
      </c>
      <c r="J4678" s="295" t="s">
        <v>231</v>
      </c>
      <c r="K4678" s="295" t="s">
        <v>1892</v>
      </c>
      <c r="L4678" s="286">
        <v>10</v>
      </c>
      <c r="M4678" s="295" t="s">
        <v>171</v>
      </c>
    </row>
    <row r="4679" spans="1:13" ht="15" customHeight="1" x14ac:dyDescent="0.25">
      <c r="A4679" s="295" t="s">
        <v>13983</v>
      </c>
      <c r="B4679" s="295" t="s">
        <v>3484</v>
      </c>
      <c r="C4679" s="295" t="s">
        <v>14026</v>
      </c>
      <c r="D4679" s="295" t="s">
        <v>320</v>
      </c>
      <c r="E4679" s="295" t="s">
        <v>14027</v>
      </c>
      <c r="F4679" s="295" t="s">
        <v>3487</v>
      </c>
      <c r="G4679" s="295" t="s">
        <v>168</v>
      </c>
      <c r="H4679" s="295" t="s">
        <v>1632</v>
      </c>
      <c r="I4679" s="295" t="s">
        <v>1714</v>
      </c>
      <c r="J4679" s="295" t="s">
        <v>231</v>
      </c>
      <c r="K4679" s="295" t="s">
        <v>1892</v>
      </c>
      <c r="L4679" s="286">
        <v>7</v>
      </c>
      <c r="M4679" s="295" t="s">
        <v>171</v>
      </c>
    </row>
    <row r="4680" spans="1:13" ht="15" customHeight="1" x14ac:dyDescent="0.25">
      <c r="A4680" s="295" t="s">
        <v>14028</v>
      </c>
      <c r="B4680" s="295" t="s">
        <v>14028</v>
      </c>
      <c r="C4680" s="295" t="s">
        <v>14029</v>
      </c>
      <c r="D4680" s="295" t="s">
        <v>14029</v>
      </c>
      <c r="E4680" s="295" t="s">
        <v>14030</v>
      </c>
      <c r="F4680" s="295" t="s">
        <v>13974</v>
      </c>
      <c r="G4680" s="295" t="s">
        <v>168</v>
      </c>
      <c r="H4680" s="295" t="s">
        <v>1589</v>
      </c>
      <c r="I4680" s="295" t="s">
        <v>1714</v>
      </c>
      <c r="J4680" s="295" t="s">
        <v>231</v>
      </c>
      <c r="K4680" s="295" t="s">
        <v>1892</v>
      </c>
      <c r="L4680" s="286">
        <v>3</v>
      </c>
      <c r="M4680" s="295" t="s">
        <v>171</v>
      </c>
    </row>
    <row r="4681" spans="1:13" ht="15" customHeight="1" x14ac:dyDescent="0.25">
      <c r="A4681" s="295" t="s">
        <v>14031</v>
      </c>
      <c r="B4681" s="295" t="s">
        <v>14031</v>
      </c>
      <c r="C4681" s="295" t="s">
        <v>14032</v>
      </c>
      <c r="D4681" s="295" t="s">
        <v>14032</v>
      </c>
      <c r="E4681" s="295" t="s">
        <v>1630</v>
      </c>
      <c r="F4681" s="295" t="s">
        <v>14033</v>
      </c>
      <c r="G4681" s="295" t="s">
        <v>168</v>
      </c>
      <c r="H4681" s="295" t="s">
        <v>1589</v>
      </c>
      <c r="I4681" s="295" t="s">
        <v>1714</v>
      </c>
      <c r="J4681" s="295" t="s">
        <v>231</v>
      </c>
      <c r="K4681" s="295" t="s">
        <v>1892</v>
      </c>
      <c r="L4681" s="286">
        <v>3</v>
      </c>
      <c r="M4681" s="295" t="s">
        <v>171</v>
      </c>
    </row>
    <row r="4682" spans="1:13" ht="15" customHeight="1" x14ac:dyDescent="0.25">
      <c r="A4682" s="295" t="s">
        <v>14034</v>
      </c>
      <c r="B4682" s="295" t="s">
        <v>14034</v>
      </c>
      <c r="C4682" s="295" t="s">
        <v>14035</v>
      </c>
      <c r="D4682" s="295" t="s">
        <v>14035</v>
      </c>
      <c r="E4682" s="295" t="s">
        <v>2180</v>
      </c>
      <c r="F4682" s="295" t="s">
        <v>14036</v>
      </c>
      <c r="G4682" s="295" t="s">
        <v>168</v>
      </c>
      <c r="H4682" s="295" t="s">
        <v>1589</v>
      </c>
      <c r="I4682" s="295" t="s">
        <v>1714</v>
      </c>
      <c r="J4682" s="295" t="s">
        <v>231</v>
      </c>
      <c r="K4682" s="295" t="s">
        <v>1892</v>
      </c>
      <c r="L4682" s="286">
        <v>9</v>
      </c>
      <c r="M4682" s="295" t="s">
        <v>171</v>
      </c>
    </row>
    <row r="4683" spans="1:13" ht="15" customHeight="1" x14ac:dyDescent="0.25">
      <c r="A4683" s="295" t="s">
        <v>3491</v>
      </c>
      <c r="B4683" s="295" t="s">
        <v>1485</v>
      </c>
      <c r="C4683" s="295" t="s">
        <v>14037</v>
      </c>
      <c r="D4683" s="295" t="s">
        <v>1486</v>
      </c>
      <c r="E4683" s="295" t="s">
        <v>1606</v>
      </c>
      <c r="F4683" s="295" t="s">
        <v>3489</v>
      </c>
      <c r="G4683" s="295" t="s">
        <v>168</v>
      </c>
      <c r="H4683" s="295" t="s">
        <v>1632</v>
      </c>
      <c r="I4683" s="295" t="s">
        <v>1714</v>
      </c>
      <c r="J4683" s="295" t="s">
        <v>231</v>
      </c>
      <c r="K4683" s="295" t="s">
        <v>1892</v>
      </c>
      <c r="L4683" s="286">
        <v>8</v>
      </c>
      <c r="M4683" s="295" t="s">
        <v>171</v>
      </c>
    </row>
    <row r="4684" spans="1:13" ht="15" customHeight="1" x14ac:dyDescent="0.25">
      <c r="A4684" s="295" t="s">
        <v>1210</v>
      </c>
      <c r="B4684" s="295" t="s">
        <v>1210</v>
      </c>
      <c r="C4684" s="295" t="s">
        <v>1211</v>
      </c>
      <c r="D4684" s="295" t="s">
        <v>1211</v>
      </c>
      <c r="E4684" s="295" t="s">
        <v>14038</v>
      </c>
      <c r="F4684" s="295" t="s">
        <v>14039</v>
      </c>
      <c r="G4684" s="295" t="s">
        <v>168</v>
      </c>
      <c r="H4684" s="295" t="s">
        <v>1589</v>
      </c>
      <c r="I4684" s="295" t="s">
        <v>1714</v>
      </c>
      <c r="J4684" s="295" t="s">
        <v>231</v>
      </c>
      <c r="K4684" s="295" t="s">
        <v>1892</v>
      </c>
      <c r="L4684" s="286">
        <v>10</v>
      </c>
      <c r="M4684" s="295" t="s">
        <v>171</v>
      </c>
    </row>
    <row r="4685" spans="1:13" ht="15" customHeight="1" x14ac:dyDescent="0.25">
      <c r="A4685" s="295" t="s">
        <v>14040</v>
      </c>
      <c r="B4685" s="295" t="s">
        <v>14040</v>
      </c>
      <c r="C4685" s="295" t="s">
        <v>14041</v>
      </c>
      <c r="D4685" s="295" t="s">
        <v>14041</v>
      </c>
      <c r="E4685" s="295" t="s">
        <v>2180</v>
      </c>
      <c r="F4685" s="295" t="s">
        <v>14042</v>
      </c>
      <c r="G4685" s="295" t="s">
        <v>168</v>
      </c>
      <c r="H4685" s="295" t="s">
        <v>1589</v>
      </c>
      <c r="I4685" s="295" t="s">
        <v>1714</v>
      </c>
      <c r="J4685" s="295" t="s">
        <v>231</v>
      </c>
      <c r="K4685" s="295" t="s">
        <v>1892</v>
      </c>
      <c r="L4685" s="286">
        <v>10</v>
      </c>
      <c r="M4685" s="295" t="s">
        <v>171</v>
      </c>
    </row>
    <row r="4686" spans="1:13" ht="15" customHeight="1" x14ac:dyDescent="0.25">
      <c r="A4686" s="295" t="s">
        <v>14043</v>
      </c>
      <c r="B4686" s="295" t="s">
        <v>14043</v>
      </c>
      <c r="C4686" s="295" t="s">
        <v>14044</v>
      </c>
      <c r="D4686" s="295" t="s">
        <v>14044</v>
      </c>
      <c r="E4686" s="295" t="s">
        <v>4471</v>
      </c>
      <c r="F4686" s="295" t="s">
        <v>14045</v>
      </c>
      <c r="G4686" s="295" t="s">
        <v>168</v>
      </c>
      <c r="H4686" s="295" t="s">
        <v>1589</v>
      </c>
      <c r="I4686" s="295" t="s">
        <v>1714</v>
      </c>
      <c r="J4686" s="295" t="s">
        <v>231</v>
      </c>
      <c r="K4686" s="295" t="s">
        <v>1892</v>
      </c>
      <c r="L4686" s="286">
        <v>7</v>
      </c>
      <c r="M4686" s="295" t="s">
        <v>171</v>
      </c>
    </row>
    <row r="4687" spans="1:13" ht="15" customHeight="1" x14ac:dyDescent="0.25">
      <c r="A4687" s="295" t="s">
        <v>14046</v>
      </c>
      <c r="B4687" s="295" t="s">
        <v>14046</v>
      </c>
      <c r="C4687" s="295" t="s">
        <v>14047</v>
      </c>
      <c r="D4687" s="295" t="s">
        <v>14047</v>
      </c>
      <c r="E4687" s="295" t="s">
        <v>3661</v>
      </c>
      <c r="F4687" s="295" t="s">
        <v>14048</v>
      </c>
      <c r="G4687" s="295" t="s">
        <v>168</v>
      </c>
      <c r="H4687" s="295" t="s">
        <v>1589</v>
      </c>
      <c r="I4687" s="295" t="s">
        <v>1714</v>
      </c>
      <c r="J4687" s="295" t="s">
        <v>231</v>
      </c>
      <c r="K4687" s="295" t="s">
        <v>1892</v>
      </c>
      <c r="L4687" s="286">
        <v>5</v>
      </c>
      <c r="M4687" s="295" t="s">
        <v>171</v>
      </c>
    </row>
    <row r="4688" spans="1:13" ht="15" customHeight="1" x14ac:dyDescent="0.25">
      <c r="A4688" s="295" t="s">
        <v>14049</v>
      </c>
      <c r="B4688" s="295" t="s">
        <v>14049</v>
      </c>
      <c r="C4688" s="295" t="s">
        <v>14050</v>
      </c>
      <c r="D4688" s="295" t="s">
        <v>14050</v>
      </c>
      <c r="E4688" s="295" t="s">
        <v>1606</v>
      </c>
      <c r="F4688" s="295" t="s">
        <v>13974</v>
      </c>
      <c r="G4688" s="295" t="s">
        <v>1594</v>
      </c>
      <c r="H4688" s="295" t="s">
        <v>1589</v>
      </c>
      <c r="I4688" s="295" t="s">
        <v>1714</v>
      </c>
      <c r="J4688" s="295" t="s">
        <v>231</v>
      </c>
      <c r="L4688" s="286">
        <v>7</v>
      </c>
      <c r="M4688" s="295" t="s">
        <v>171</v>
      </c>
    </row>
    <row r="4689" spans="1:13" ht="15" customHeight="1" x14ac:dyDescent="0.25">
      <c r="A4689" s="295" t="s">
        <v>14006</v>
      </c>
      <c r="B4689" s="295" t="s">
        <v>1203</v>
      </c>
      <c r="C4689" s="295" t="s">
        <v>1205</v>
      </c>
      <c r="D4689" s="295" t="s">
        <v>1204</v>
      </c>
      <c r="E4689" s="295" t="s">
        <v>3661</v>
      </c>
      <c r="F4689" s="295" t="s">
        <v>14051</v>
      </c>
      <c r="G4689" s="295" t="s">
        <v>168</v>
      </c>
      <c r="H4689" s="295" t="s">
        <v>1632</v>
      </c>
      <c r="I4689" s="295" t="s">
        <v>1714</v>
      </c>
      <c r="J4689" s="295" t="s">
        <v>231</v>
      </c>
      <c r="K4689" s="295" t="s">
        <v>1892</v>
      </c>
      <c r="L4689" s="286">
        <v>5</v>
      </c>
      <c r="M4689" s="295" t="s">
        <v>171</v>
      </c>
    </row>
    <row r="4690" spans="1:13" ht="15" customHeight="1" x14ac:dyDescent="0.25">
      <c r="A4690" s="295" t="s">
        <v>16522</v>
      </c>
      <c r="B4690" s="295" t="s">
        <v>16522</v>
      </c>
      <c r="C4690" s="295" t="s">
        <v>17572</v>
      </c>
      <c r="D4690" s="295" t="s">
        <v>17572</v>
      </c>
      <c r="E4690" s="295" t="s">
        <v>17893</v>
      </c>
      <c r="G4690" s="295" t="s">
        <v>168</v>
      </c>
      <c r="H4690" s="295" t="s">
        <v>1589</v>
      </c>
      <c r="I4690" s="295" t="s">
        <v>14673</v>
      </c>
      <c r="J4690" s="295" t="s">
        <v>17936</v>
      </c>
      <c r="K4690" s="295" t="s">
        <v>14674</v>
      </c>
      <c r="L4690" s="287">
        <v>7</v>
      </c>
      <c r="M4690" s="295" t="s">
        <v>171</v>
      </c>
    </row>
    <row r="4691" spans="1:13" ht="15" customHeight="1" x14ac:dyDescent="0.25">
      <c r="A4691" s="295" t="s">
        <v>16538</v>
      </c>
      <c r="B4691" s="295" t="s">
        <v>16538</v>
      </c>
      <c r="C4691" s="295" t="s">
        <v>17573</v>
      </c>
      <c r="D4691" s="295" t="s">
        <v>17573</v>
      </c>
      <c r="E4691" s="295" t="s">
        <v>17894</v>
      </c>
      <c r="G4691" s="295" t="s">
        <v>168</v>
      </c>
      <c r="H4691" s="295" t="s">
        <v>1589</v>
      </c>
      <c r="I4691" s="295" t="s">
        <v>14673</v>
      </c>
      <c r="J4691" s="295" t="s">
        <v>17936</v>
      </c>
      <c r="K4691" s="295" t="s">
        <v>14674</v>
      </c>
      <c r="L4691" s="287">
        <v>6</v>
      </c>
      <c r="M4691" s="295" t="s">
        <v>171</v>
      </c>
    </row>
    <row r="4692" spans="1:13" ht="15" customHeight="1" x14ac:dyDescent="0.25">
      <c r="A4692" s="295" t="s">
        <v>16527</v>
      </c>
      <c r="B4692" s="295" t="s">
        <v>16527</v>
      </c>
      <c r="C4692" s="295" t="s">
        <v>17574</v>
      </c>
      <c r="D4692" s="295" t="s">
        <v>17574</v>
      </c>
      <c r="E4692" s="295" t="s">
        <v>17760</v>
      </c>
      <c r="G4692" s="295" t="s">
        <v>168</v>
      </c>
      <c r="H4692" s="295" t="s">
        <v>1589</v>
      </c>
      <c r="I4692" s="295" t="s">
        <v>14673</v>
      </c>
      <c r="J4692" s="295" t="s">
        <v>17936</v>
      </c>
      <c r="K4692" s="295" t="s">
        <v>14674</v>
      </c>
      <c r="L4692" s="287">
        <v>6</v>
      </c>
      <c r="M4692" s="295" t="s">
        <v>171</v>
      </c>
    </row>
    <row r="4693" spans="1:13" ht="15" customHeight="1" x14ac:dyDescent="0.25">
      <c r="A4693" s="295" t="s">
        <v>16529</v>
      </c>
      <c r="B4693" s="295" t="s">
        <v>16529</v>
      </c>
      <c r="C4693" s="295" t="s">
        <v>17575</v>
      </c>
      <c r="D4693" s="295" t="s">
        <v>17575</v>
      </c>
      <c r="E4693" s="295" t="s">
        <v>17760</v>
      </c>
      <c r="G4693" s="295" t="s">
        <v>168</v>
      </c>
      <c r="H4693" s="295" t="s">
        <v>1589</v>
      </c>
      <c r="I4693" s="295" t="s">
        <v>14673</v>
      </c>
      <c r="J4693" s="295" t="s">
        <v>17936</v>
      </c>
      <c r="K4693" s="295" t="s">
        <v>14674</v>
      </c>
      <c r="L4693" s="287">
        <v>5</v>
      </c>
      <c r="M4693" s="295" t="s">
        <v>171</v>
      </c>
    </row>
    <row r="4694" spans="1:13" ht="15" customHeight="1" x14ac:dyDescent="0.25">
      <c r="A4694" s="295" t="s">
        <v>16531</v>
      </c>
      <c r="B4694" s="295" t="s">
        <v>16531</v>
      </c>
      <c r="C4694" s="295" t="s">
        <v>17576</v>
      </c>
      <c r="D4694" s="295" t="s">
        <v>17576</v>
      </c>
      <c r="E4694" s="295" t="s">
        <v>17895</v>
      </c>
      <c r="G4694" s="295" t="s">
        <v>168</v>
      </c>
      <c r="H4694" s="295" t="s">
        <v>1589</v>
      </c>
      <c r="I4694" s="295" t="s">
        <v>14673</v>
      </c>
      <c r="J4694" s="295" t="s">
        <v>17936</v>
      </c>
      <c r="K4694" s="295" t="s">
        <v>14674</v>
      </c>
      <c r="L4694" s="287">
        <v>7</v>
      </c>
      <c r="M4694" s="295" t="s">
        <v>171</v>
      </c>
    </row>
    <row r="4695" spans="1:13" ht="15" customHeight="1" x14ac:dyDescent="0.25">
      <c r="A4695" s="295" t="s">
        <v>16994</v>
      </c>
      <c r="B4695" s="295" t="s">
        <v>16994</v>
      </c>
      <c r="C4695" s="295" t="s">
        <v>17571</v>
      </c>
      <c r="D4695" s="295" t="s">
        <v>17571</v>
      </c>
      <c r="G4695" s="295" t="s">
        <v>1594</v>
      </c>
      <c r="H4695" s="295" t="s">
        <v>1589</v>
      </c>
      <c r="I4695" s="295" t="s">
        <v>14673</v>
      </c>
      <c r="J4695" s="295" t="s">
        <v>17936</v>
      </c>
      <c r="K4695" s="295" t="s">
        <v>14674</v>
      </c>
      <c r="L4695" s="287">
        <v>6</v>
      </c>
      <c r="M4695" s="295" t="s">
        <v>171</v>
      </c>
    </row>
    <row r="4696" spans="1:13" ht="15" customHeight="1" x14ac:dyDescent="0.25">
      <c r="A4696" s="295" t="s">
        <v>16536</v>
      </c>
      <c r="B4696" s="295" t="s">
        <v>16536</v>
      </c>
      <c r="C4696" s="295" t="s">
        <v>17577</v>
      </c>
      <c r="D4696" s="295" t="s">
        <v>17577</v>
      </c>
      <c r="E4696" s="295" t="s">
        <v>17896</v>
      </c>
      <c r="G4696" s="295" t="s">
        <v>168</v>
      </c>
      <c r="H4696" s="295" t="s">
        <v>1589</v>
      </c>
      <c r="I4696" s="295" t="s">
        <v>14673</v>
      </c>
      <c r="J4696" s="295" t="s">
        <v>17936</v>
      </c>
      <c r="K4696" s="295" t="s">
        <v>14674</v>
      </c>
      <c r="L4696" s="287">
        <v>7</v>
      </c>
      <c r="M4696" s="295" t="s">
        <v>171</v>
      </c>
    </row>
    <row r="4697" spans="1:13" ht="15" customHeight="1" x14ac:dyDescent="0.25">
      <c r="A4697" s="295" t="s">
        <v>14052</v>
      </c>
      <c r="B4697" s="295" t="s">
        <v>14052</v>
      </c>
      <c r="C4697" s="295" t="s">
        <v>14053</v>
      </c>
      <c r="D4697" s="295" t="s">
        <v>14053</v>
      </c>
      <c r="E4697" s="295" t="s">
        <v>1606</v>
      </c>
      <c r="F4697" s="295" t="s">
        <v>14054</v>
      </c>
      <c r="G4697" s="295" t="s">
        <v>168</v>
      </c>
      <c r="H4697" s="295" t="s">
        <v>1589</v>
      </c>
      <c r="I4697" s="295" t="s">
        <v>1598</v>
      </c>
      <c r="J4697" s="295" t="s">
        <v>270</v>
      </c>
      <c r="K4697" s="295" t="s">
        <v>1603</v>
      </c>
      <c r="L4697" s="286">
        <v>0</v>
      </c>
      <c r="M4697" s="295" t="s">
        <v>16372</v>
      </c>
    </row>
    <row r="4698" spans="1:13" ht="15" customHeight="1" x14ac:dyDescent="0.25">
      <c r="A4698" s="295" t="s">
        <v>14055</v>
      </c>
      <c r="B4698" s="295" t="s">
        <v>14055</v>
      </c>
      <c r="C4698" s="295" t="s">
        <v>14056</v>
      </c>
      <c r="D4698" s="295" t="s">
        <v>14056</v>
      </c>
      <c r="E4698" s="295" t="s">
        <v>1606</v>
      </c>
      <c r="F4698" s="295" t="s">
        <v>14057</v>
      </c>
      <c r="G4698" s="295" t="s">
        <v>1594</v>
      </c>
      <c r="H4698" s="295" t="s">
        <v>1589</v>
      </c>
      <c r="I4698" s="295" t="s">
        <v>1598</v>
      </c>
      <c r="J4698" s="295" t="s">
        <v>270</v>
      </c>
      <c r="L4698" s="286">
        <v>0</v>
      </c>
      <c r="M4698" s="295" t="s">
        <v>16372</v>
      </c>
    </row>
    <row r="4699" spans="1:13" ht="15" customHeight="1" x14ac:dyDescent="0.25">
      <c r="A4699" s="295" t="s">
        <v>14058</v>
      </c>
      <c r="B4699" s="295" t="s">
        <v>14058</v>
      </c>
      <c r="C4699" s="295" t="s">
        <v>14059</v>
      </c>
      <c r="D4699" s="295" t="s">
        <v>14059</v>
      </c>
      <c r="E4699" s="295" t="s">
        <v>14060</v>
      </c>
      <c r="F4699" s="295" t="s">
        <v>14061</v>
      </c>
      <c r="G4699" s="295" t="s">
        <v>168</v>
      </c>
      <c r="H4699" s="295" t="s">
        <v>1589</v>
      </c>
      <c r="I4699" s="295" t="s">
        <v>1714</v>
      </c>
      <c r="J4699" s="295" t="s">
        <v>231</v>
      </c>
      <c r="K4699" s="295" t="s">
        <v>1892</v>
      </c>
      <c r="L4699" s="286">
        <v>9</v>
      </c>
      <c r="M4699" s="295" t="s">
        <v>171</v>
      </c>
    </row>
    <row r="4700" spans="1:13" ht="15" customHeight="1" x14ac:dyDescent="0.25">
      <c r="A4700" s="295" t="s">
        <v>14062</v>
      </c>
      <c r="B4700" s="295" t="s">
        <v>14062</v>
      </c>
      <c r="C4700" s="295" t="s">
        <v>14063</v>
      </c>
      <c r="D4700" s="295" t="s">
        <v>14063</v>
      </c>
      <c r="E4700" s="295" t="s">
        <v>4050</v>
      </c>
      <c r="F4700" s="295" t="s">
        <v>14064</v>
      </c>
      <c r="G4700" s="295" t="s">
        <v>168</v>
      </c>
      <c r="H4700" s="295" t="s">
        <v>1589</v>
      </c>
      <c r="I4700" s="295" t="s">
        <v>1714</v>
      </c>
      <c r="J4700" s="295" t="s">
        <v>231</v>
      </c>
      <c r="K4700" s="295" t="s">
        <v>1892</v>
      </c>
      <c r="L4700" s="286">
        <v>9</v>
      </c>
      <c r="M4700" s="295" t="s">
        <v>171</v>
      </c>
    </row>
    <row r="4701" spans="1:13" ht="15" customHeight="1" x14ac:dyDescent="0.25">
      <c r="A4701" s="295" t="s">
        <v>14065</v>
      </c>
      <c r="B4701" s="295" t="s">
        <v>14065</v>
      </c>
      <c r="C4701" s="295" t="s">
        <v>14066</v>
      </c>
      <c r="D4701" s="295" t="s">
        <v>14066</v>
      </c>
      <c r="E4701" s="295" t="s">
        <v>3049</v>
      </c>
      <c r="F4701" s="295" t="s">
        <v>14067</v>
      </c>
      <c r="G4701" s="295" t="s">
        <v>1676</v>
      </c>
      <c r="H4701" s="295" t="s">
        <v>1589</v>
      </c>
      <c r="I4701" s="295" t="s">
        <v>1714</v>
      </c>
      <c r="J4701" s="295" t="s">
        <v>231</v>
      </c>
      <c r="K4701" s="295" t="s">
        <v>1892</v>
      </c>
      <c r="L4701" s="287">
        <v>9</v>
      </c>
      <c r="M4701" s="295" t="s">
        <v>171</v>
      </c>
    </row>
    <row r="4702" spans="1:13" ht="15" customHeight="1" x14ac:dyDescent="0.25">
      <c r="A4702" s="295" t="s">
        <v>14068</v>
      </c>
      <c r="B4702" s="295" t="s">
        <v>14068</v>
      </c>
      <c r="C4702" s="295" t="s">
        <v>14069</v>
      </c>
      <c r="D4702" s="295" t="s">
        <v>14069</v>
      </c>
      <c r="E4702" s="295" t="s">
        <v>14070</v>
      </c>
      <c r="F4702" s="295" t="s">
        <v>14071</v>
      </c>
      <c r="G4702" s="295" t="s">
        <v>1678</v>
      </c>
      <c r="H4702" s="295" t="s">
        <v>1589</v>
      </c>
      <c r="I4702" s="295" t="s">
        <v>1714</v>
      </c>
      <c r="J4702" s="295" t="s">
        <v>231</v>
      </c>
      <c r="K4702" s="295" t="s">
        <v>1892</v>
      </c>
      <c r="L4702" s="286">
        <v>9</v>
      </c>
      <c r="M4702" s="295" t="s">
        <v>171</v>
      </c>
    </row>
    <row r="4703" spans="1:13" ht="15" customHeight="1" x14ac:dyDescent="0.25">
      <c r="A4703" s="295" t="s">
        <v>14072</v>
      </c>
      <c r="B4703" s="295" t="s">
        <v>14072</v>
      </c>
      <c r="C4703" s="295" t="s">
        <v>14073</v>
      </c>
      <c r="D4703" s="295" t="s">
        <v>14073</v>
      </c>
      <c r="E4703" s="295" t="s">
        <v>3049</v>
      </c>
      <c r="F4703" s="295" t="s">
        <v>14067</v>
      </c>
      <c r="G4703" s="295" t="s">
        <v>1678</v>
      </c>
      <c r="H4703" s="295" t="s">
        <v>1589</v>
      </c>
      <c r="I4703" s="295" t="s">
        <v>1714</v>
      </c>
      <c r="J4703" s="295" t="s">
        <v>231</v>
      </c>
      <c r="K4703" s="295" t="s">
        <v>1892</v>
      </c>
      <c r="L4703" s="286">
        <v>9</v>
      </c>
      <c r="M4703" s="295" t="s">
        <v>171</v>
      </c>
    </row>
    <row r="4704" spans="1:13" ht="15" customHeight="1" x14ac:dyDescent="0.25">
      <c r="A4704" s="295" t="s">
        <v>14074</v>
      </c>
      <c r="B4704" s="295" t="s">
        <v>14074</v>
      </c>
      <c r="C4704" s="295" t="s">
        <v>14075</v>
      </c>
      <c r="D4704" s="295" t="s">
        <v>14075</v>
      </c>
      <c r="E4704" s="295" t="s">
        <v>1880</v>
      </c>
      <c r="F4704" s="295" t="s">
        <v>14064</v>
      </c>
      <c r="G4704" s="295" t="s">
        <v>168</v>
      </c>
      <c r="H4704" s="295" t="s">
        <v>1589</v>
      </c>
      <c r="I4704" s="295" t="s">
        <v>1714</v>
      </c>
      <c r="J4704" s="295" t="s">
        <v>231</v>
      </c>
      <c r="K4704" s="295" t="s">
        <v>1892</v>
      </c>
      <c r="L4704" s="286">
        <v>9</v>
      </c>
      <c r="M4704" s="295" t="s">
        <v>171</v>
      </c>
    </row>
    <row r="4705" spans="1:13" ht="15" customHeight="1" x14ac:dyDescent="0.25">
      <c r="A4705" s="295" t="s">
        <v>14076</v>
      </c>
      <c r="B4705" s="295" t="s">
        <v>14076</v>
      </c>
      <c r="C4705" s="295" t="s">
        <v>14077</v>
      </c>
      <c r="D4705" s="295" t="s">
        <v>14077</v>
      </c>
      <c r="E4705" s="295" t="s">
        <v>14078</v>
      </c>
      <c r="F4705" s="295" t="s">
        <v>14079</v>
      </c>
      <c r="G4705" s="295" t="s">
        <v>1594</v>
      </c>
      <c r="H4705" s="295" t="s">
        <v>1589</v>
      </c>
      <c r="I4705" s="295" t="s">
        <v>1714</v>
      </c>
      <c r="J4705" s="295" t="s">
        <v>231</v>
      </c>
      <c r="L4705" s="286">
        <v>9</v>
      </c>
      <c r="M4705" s="295" t="s">
        <v>171</v>
      </c>
    </row>
    <row r="4706" spans="1:13" ht="15" customHeight="1" x14ac:dyDescent="0.25">
      <c r="A4706" s="295" t="s">
        <v>14080</v>
      </c>
      <c r="B4706" s="295" t="s">
        <v>14080</v>
      </c>
      <c r="C4706" s="295" t="s">
        <v>14081</v>
      </c>
      <c r="D4706" s="295" t="s">
        <v>14081</v>
      </c>
      <c r="E4706" s="295" t="s">
        <v>1880</v>
      </c>
      <c r="F4706" s="295" t="s">
        <v>14082</v>
      </c>
      <c r="G4706" s="295" t="s">
        <v>168</v>
      </c>
      <c r="H4706" s="295" t="s">
        <v>1589</v>
      </c>
      <c r="I4706" s="295" t="s">
        <v>1714</v>
      </c>
      <c r="J4706" s="295" t="s">
        <v>231</v>
      </c>
      <c r="K4706" s="295" t="s">
        <v>1892</v>
      </c>
      <c r="L4706" s="286">
        <v>8</v>
      </c>
      <c r="M4706" s="295" t="s">
        <v>171</v>
      </c>
    </row>
    <row r="4707" spans="1:13" ht="15" customHeight="1" x14ac:dyDescent="0.25">
      <c r="A4707" s="295" t="s">
        <v>14083</v>
      </c>
      <c r="B4707" s="295" t="s">
        <v>14083</v>
      </c>
      <c r="C4707" s="295" t="s">
        <v>14084</v>
      </c>
      <c r="D4707" s="295" t="s">
        <v>14084</v>
      </c>
      <c r="E4707" s="295" t="s">
        <v>3049</v>
      </c>
      <c r="F4707" s="295" t="s">
        <v>14085</v>
      </c>
      <c r="G4707" s="295" t="s">
        <v>168</v>
      </c>
      <c r="H4707" s="295" t="s">
        <v>1589</v>
      </c>
      <c r="I4707" s="295" t="s">
        <v>1714</v>
      </c>
      <c r="J4707" s="295" t="s">
        <v>231</v>
      </c>
      <c r="K4707" s="295" t="s">
        <v>1892</v>
      </c>
      <c r="L4707" s="286">
        <v>9</v>
      </c>
      <c r="M4707" s="295" t="s">
        <v>171</v>
      </c>
    </row>
    <row r="4708" spans="1:13" ht="15" customHeight="1" x14ac:dyDescent="0.25">
      <c r="A4708" s="295" t="s">
        <v>14086</v>
      </c>
      <c r="B4708" s="295" t="s">
        <v>14086</v>
      </c>
      <c r="C4708" s="295" t="s">
        <v>14087</v>
      </c>
      <c r="D4708" s="295" t="s">
        <v>14087</v>
      </c>
      <c r="E4708" s="295" t="s">
        <v>8207</v>
      </c>
      <c r="F4708" s="295" t="s">
        <v>14088</v>
      </c>
      <c r="G4708" s="295" t="s">
        <v>1594</v>
      </c>
      <c r="H4708" s="295" t="s">
        <v>1589</v>
      </c>
      <c r="I4708" s="295" t="s">
        <v>1598</v>
      </c>
      <c r="J4708" s="295" t="s">
        <v>177</v>
      </c>
      <c r="L4708" s="286">
        <v>10</v>
      </c>
      <c r="M4708" s="295" t="s">
        <v>171</v>
      </c>
    </row>
    <row r="4709" spans="1:13" ht="15" customHeight="1" x14ac:dyDescent="0.25">
      <c r="A4709" s="295" t="s">
        <v>14089</v>
      </c>
      <c r="B4709" s="295" t="s">
        <v>14089</v>
      </c>
      <c r="C4709" s="295" t="s">
        <v>14090</v>
      </c>
      <c r="D4709" s="295" t="s">
        <v>14090</v>
      </c>
      <c r="E4709" s="295" t="s">
        <v>1910</v>
      </c>
      <c r="F4709" s="295" t="s">
        <v>14091</v>
      </c>
      <c r="G4709" s="295" t="s">
        <v>168</v>
      </c>
      <c r="H4709" s="295" t="s">
        <v>1589</v>
      </c>
      <c r="I4709" s="295" t="s">
        <v>1598</v>
      </c>
      <c r="J4709" s="295" t="s">
        <v>177</v>
      </c>
      <c r="K4709" s="295" t="s">
        <v>1603</v>
      </c>
      <c r="L4709" s="286">
        <v>10</v>
      </c>
      <c r="M4709" s="295" t="s">
        <v>171</v>
      </c>
    </row>
    <row r="4710" spans="1:13" ht="15" customHeight="1" x14ac:dyDescent="0.25">
      <c r="A4710" s="295" t="s">
        <v>16831</v>
      </c>
      <c r="B4710" s="295" t="s">
        <v>16831</v>
      </c>
      <c r="C4710" s="295" t="s">
        <v>17579</v>
      </c>
      <c r="D4710" s="295" t="s">
        <v>17579</v>
      </c>
      <c r="E4710" s="295" t="s">
        <v>17897</v>
      </c>
      <c r="G4710" s="295" t="s">
        <v>168</v>
      </c>
      <c r="H4710" s="295" t="s">
        <v>1589</v>
      </c>
      <c r="I4710" s="295" t="s">
        <v>14673</v>
      </c>
      <c r="J4710" s="295" t="s">
        <v>17927</v>
      </c>
      <c r="K4710" s="295" t="s">
        <v>14674</v>
      </c>
      <c r="L4710" s="287">
        <v>9</v>
      </c>
      <c r="M4710" s="295" t="s">
        <v>171</v>
      </c>
    </row>
    <row r="4711" spans="1:13" ht="15" customHeight="1" x14ac:dyDescent="0.25">
      <c r="A4711" s="295" t="s">
        <v>16833</v>
      </c>
      <c r="B4711" s="295" t="s">
        <v>16833</v>
      </c>
      <c r="C4711" s="295" t="s">
        <v>17580</v>
      </c>
      <c r="D4711" s="295" t="s">
        <v>17580</v>
      </c>
      <c r="E4711" s="295" t="s">
        <v>17898</v>
      </c>
      <c r="G4711" s="295" t="s">
        <v>168</v>
      </c>
      <c r="H4711" s="295" t="s">
        <v>1589</v>
      </c>
      <c r="I4711" s="295" t="s">
        <v>14673</v>
      </c>
      <c r="J4711" s="295" t="s">
        <v>17927</v>
      </c>
      <c r="K4711" s="295" t="s">
        <v>14674</v>
      </c>
      <c r="L4711" s="287">
        <v>10</v>
      </c>
      <c r="M4711" s="295" t="s">
        <v>171</v>
      </c>
    </row>
    <row r="4712" spans="1:13" ht="15" customHeight="1" x14ac:dyDescent="0.25">
      <c r="A4712" s="295" t="s">
        <v>16996</v>
      </c>
      <c r="B4712" s="295" t="s">
        <v>16996</v>
      </c>
      <c r="C4712" s="295" t="s">
        <v>17581</v>
      </c>
      <c r="D4712" s="295" t="s">
        <v>17581</v>
      </c>
      <c r="E4712" s="295" t="s">
        <v>17899</v>
      </c>
      <c r="G4712" s="295" t="s">
        <v>168</v>
      </c>
      <c r="H4712" s="295" t="s">
        <v>1589</v>
      </c>
      <c r="I4712" s="295" t="s">
        <v>14673</v>
      </c>
      <c r="J4712" s="295" t="s">
        <v>17927</v>
      </c>
      <c r="K4712" s="295" t="s">
        <v>14674</v>
      </c>
      <c r="L4712" s="287">
        <v>10</v>
      </c>
      <c r="M4712" s="295" t="s">
        <v>171</v>
      </c>
    </row>
    <row r="4713" spans="1:13" ht="15" customHeight="1" x14ac:dyDescent="0.25">
      <c r="A4713" s="295" t="s">
        <v>16995</v>
      </c>
      <c r="B4713" s="295" t="s">
        <v>16995</v>
      </c>
      <c r="C4713" s="295" t="s">
        <v>17578</v>
      </c>
      <c r="D4713" s="295" t="s">
        <v>17578</v>
      </c>
      <c r="G4713" s="295" t="s">
        <v>1594</v>
      </c>
      <c r="H4713" s="295" t="s">
        <v>1589</v>
      </c>
      <c r="I4713" s="295" t="s">
        <v>14673</v>
      </c>
      <c r="J4713" s="295" t="s">
        <v>17927</v>
      </c>
      <c r="K4713" s="295" t="s">
        <v>14674</v>
      </c>
      <c r="L4713" s="287">
        <v>9</v>
      </c>
      <c r="M4713" s="295" t="s">
        <v>171</v>
      </c>
    </row>
    <row r="4714" spans="1:13" ht="15" customHeight="1" x14ac:dyDescent="0.25">
      <c r="A4714" s="295" t="s">
        <v>14092</v>
      </c>
      <c r="B4714" s="295" t="s">
        <v>14092</v>
      </c>
      <c r="C4714" s="295" t="s">
        <v>14093</v>
      </c>
      <c r="D4714" s="295" t="s">
        <v>14093</v>
      </c>
      <c r="E4714" s="295" t="s">
        <v>1978</v>
      </c>
      <c r="F4714" s="295" t="s">
        <v>14094</v>
      </c>
      <c r="G4714" s="295" t="s">
        <v>168</v>
      </c>
      <c r="H4714" s="295" t="s">
        <v>1589</v>
      </c>
      <c r="I4714" s="295" t="s">
        <v>1598</v>
      </c>
      <c r="J4714" s="295" t="s">
        <v>836</v>
      </c>
      <c r="K4714" s="295" t="s">
        <v>1603</v>
      </c>
      <c r="L4714" s="286">
        <v>5</v>
      </c>
      <c r="M4714" s="295" t="s">
        <v>171</v>
      </c>
    </row>
    <row r="4715" spans="1:13" ht="15" customHeight="1" x14ac:dyDescent="0.25">
      <c r="A4715" s="295" t="s">
        <v>14095</v>
      </c>
      <c r="B4715" s="295" t="s">
        <v>14095</v>
      </c>
      <c r="C4715" s="295" t="s">
        <v>14096</v>
      </c>
      <c r="D4715" s="295" t="s">
        <v>14096</v>
      </c>
      <c r="E4715" s="295" t="s">
        <v>1606</v>
      </c>
      <c r="F4715" s="295" t="s">
        <v>14097</v>
      </c>
      <c r="G4715" s="295" t="s">
        <v>168</v>
      </c>
      <c r="H4715" s="295" t="s">
        <v>1589</v>
      </c>
      <c r="I4715" s="295" t="s">
        <v>1598</v>
      </c>
      <c r="J4715" s="295" t="s">
        <v>836</v>
      </c>
      <c r="K4715" s="295" t="s">
        <v>1603</v>
      </c>
      <c r="L4715" s="286">
        <v>5</v>
      </c>
      <c r="M4715" s="295" t="s">
        <v>171</v>
      </c>
    </row>
    <row r="4716" spans="1:13" ht="15" customHeight="1" x14ac:dyDescent="0.25">
      <c r="A4716" s="295" t="s">
        <v>14098</v>
      </c>
      <c r="B4716" s="295" t="s">
        <v>14098</v>
      </c>
      <c r="C4716" s="295" t="s">
        <v>14099</v>
      </c>
      <c r="D4716" s="295" t="s">
        <v>14099</v>
      </c>
      <c r="E4716" s="295" t="s">
        <v>1606</v>
      </c>
      <c r="F4716" s="295" t="s">
        <v>14100</v>
      </c>
      <c r="G4716" s="295" t="s">
        <v>1594</v>
      </c>
      <c r="H4716" s="295" t="s">
        <v>1589</v>
      </c>
      <c r="I4716" s="295" t="s">
        <v>1598</v>
      </c>
      <c r="J4716" s="295" t="s">
        <v>836</v>
      </c>
      <c r="L4716" s="286">
        <v>5</v>
      </c>
      <c r="M4716" s="295" t="s">
        <v>171</v>
      </c>
    </row>
    <row r="4717" spans="1:13" ht="15" customHeight="1" x14ac:dyDescent="0.25">
      <c r="A4717" s="295" t="s">
        <v>14101</v>
      </c>
      <c r="B4717" s="295" t="s">
        <v>14101</v>
      </c>
      <c r="C4717" s="295" t="s">
        <v>14102</v>
      </c>
      <c r="D4717" s="295" t="s">
        <v>14102</v>
      </c>
      <c r="E4717" s="295" t="s">
        <v>7106</v>
      </c>
      <c r="F4717" s="295" t="s">
        <v>14103</v>
      </c>
      <c r="G4717" s="295" t="s">
        <v>168</v>
      </c>
      <c r="H4717" s="295" t="s">
        <v>1589</v>
      </c>
      <c r="I4717" s="295" t="s">
        <v>1598</v>
      </c>
      <c r="J4717" s="295" t="s">
        <v>188</v>
      </c>
      <c r="K4717" s="295" t="s">
        <v>1603</v>
      </c>
      <c r="L4717" s="286">
        <v>5</v>
      </c>
      <c r="M4717" s="295" t="s">
        <v>171</v>
      </c>
    </row>
    <row r="4718" spans="1:13" ht="15" customHeight="1" x14ac:dyDescent="0.25">
      <c r="A4718" s="295" t="s">
        <v>1213</v>
      </c>
      <c r="B4718" s="295" t="s">
        <v>1213</v>
      </c>
      <c r="C4718" s="295" t="s">
        <v>1214</v>
      </c>
      <c r="D4718" s="295" t="s">
        <v>1214</v>
      </c>
      <c r="E4718" s="295" t="s">
        <v>1606</v>
      </c>
      <c r="F4718" s="295" t="s">
        <v>14104</v>
      </c>
      <c r="G4718" s="295" t="s">
        <v>168</v>
      </c>
      <c r="H4718" s="295" t="s">
        <v>1589</v>
      </c>
      <c r="I4718" s="295" t="s">
        <v>1598</v>
      </c>
      <c r="J4718" s="295" t="s">
        <v>188</v>
      </c>
      <c r="K4718" s="295" t="s">
        <v>1603</v>
      </c>
      <c r="L4718" s="286">
        <v>5</v>
      </c>
      <c r="M4718" s="295" t="s">
        <v>171</v>
      </c>
    </row>
    <row r="4719" spans="1:13" s="296" customFormat="1" ht="15" customHeight="1" x14ac:dyDescent="0.25">
      <c r="A4719" s="295" t="s">
        <v>14105</v>
      </c>
      <c r="B4719" s="295" t="s">
        <v>14105</v>
      </c>
      <c r="C4719" s="295" t="s">
        <v>14106</v>
      </c>
      <c r="D4719" s="295" t="s">
        <v>14106</v>
      </c>
      <c r="E4719" s="295" t="s">
        <v>7096</v>
      </c>
      <c r="F4719" s="295" t="s">
        <v>14107</v>
      </c>
      <c r="G4719" s="295" t="s">
        <v>168</v>
      </c>
      <c r="H4719" s="295" t="s">
        <v>1589</v>
      </c>
      <c r="I4719" s="295" t="s">
        <v>1598</v>
      </c>
      <c r="J4719" s="295" t="s">
        <v>188</v>
      </c>
      <c r="K4719" s="295" t="s">
        <v>1603</v>
      </c>
      <c r="L4719" s="287">
        <v>-99</v>
      </c>
      <c r="M4719" s="295" t="s">
        <v>16367</v>
      </c>
    </row>
    <row r="4720" spans="1:13" ht="15" customHeight="1" x14ac:dyDescent="0.25">
      <c r="A4720" s="295" t="s">
        <v>14108</v>
      </c>
      <c r="B4720" s="295" t="s">
        <v>14108</v>
      </c>
      <c r="C4720" s="295" t="s">
        <v>14109</v>
      </c>
      <c r="D4720" s="295" t="s">
        <v>14109</v>
      </c>
      <c r="E4720" s="295" t="s">
        <v>1606</v>
      </c>
      <c r="F4720" s="295" t="s">
        <v>14110</v>
      </c>
      <c r="G4720" s="295" t="s">
        <v>168</v>
      </c>
      <c r="H4720" s="295" t="s">
        <v>1589</v>
      </c>
      <c r="I4720" s="295" t="s">
        <v>1598</v>
      </c>
      <c r="J4720" s="295" t="s">
        <v>188</v>
      </c>
      <c r="K4720" s="295" t="s">
        <v>1603</v>
      </c>
      <c r="L4720" s="286">
        <v>4</v>
      </c>
      <c r="M4720" s="295" t="s">
        <v>171</v>
      </c>
    </row>
    <row r="4721" spans="1:13" ht="15" customHeight="1" x14ac:dyDescent="0.25">
      <c r="A4721" s="295" t="s">
        <v>1215</v>
      </c>
      <c r="B4721" s="295" t="s">
        <v>1215</v>
      </c>
      <c r="C4721" s="295" t="s">
        <v>1216</v>
      </c>
      <c r="D4721" s="295" t="s">
        <v>1216</v>
      </c>
      <c r="E4721" s="295" t="s">
        <v>1606</v>
      </c>
      <c r="F4721" s="295" t="s">
        <v>14111</v>
      </c>
      <c r="G4721" s="295" t="s">
        <v>168</v>
      </c>
      <c r="H4721" s="295" t="s">
        <v>1589</v>
      </c>
      <c r="I4721" s="295" t="s">
        <v>1598</v>
      </c>
      <c r="J4721" s="295" t="s">
        <v>188</v>
      </c>
      <c r="K4721" s="295" t="s">
        <v>1603</v>
      </c>
      <c r="L4721" s="286">
        <v>4</v>
      </c>
      <c r="M4721" s="295" t="s">
        <v>171</v>
      </c>
    </row>
    <row r="4722" spans="1:13" ht="15" customHeight="1" x14ac:dyDescent="0.25">
      <c r="A4722" s="295" t="s">
        <v>14112</v>
      </c>
      <c r="B4722" s="295" t="s">
        <v>14113</v>
      </c>
      <c r="C4722" s="295" t="s">
        <v>14114</v>
      </c>
      <c r="D4722" s="295" t="s">
        <v>14115</v>
      </c>
      <c r="E4722" s="295" t="s">
        <v>14116</v>
      </c>
      <c r="F4722" s="295" t="s">
        <v>14117</v>
      </c>
      <c r="G4722" s="295" t="s">
        <v>168</v>
      </c>
      <c r="H4722" s="295" t="s">
        <v>1632</v>
      </c>
      <c r="I4722" s="295" t="s">
        <v>1598</v>
      </c>
      <c r="J4722" s="295" t="s">
        <v>188</v>
      </c>
      <c r="K4722" s="295" t="s">
        <v>1603</v>
      </c>
      <c r="L4722" s="286">
        <v>8</v>
      </c>
      <c r="M4722" s="295" t="s">
        <v>171</v>
      </c>
    </row>
    <row r="4723" spans="1:13" ht="15" customHeight="1" x14ac:dyDescent="0.25">
      <c r="A4723" s="295" t="s">
        <v>14118</v>
      </c>
      <c r="B4723" s="295" t="s">
        <v>14118</v>
      </c>
      <c r="C4723" s="295" t="s">
        <v>14119</v>
      </c>
      <c r="D4723" s="295" t="s">
        <v>14119</v>
      </c>
      <c r="E4723" s="295" t="s">
        <v>1978</v>
      </c>
      <c r="F4723" s="295" t="s">
        <v>14120</v>
      </c>
      <c r="G4723" s="295" t="s">
        <v>168</v>
      </c>
      <c r="H4723" s="295" t="s">
        <v>1589</v>
      </c>
      <c r="I4723" s="295" t="s">
        <v>1598</v>
      </c>
      <c r="J4723" s="295" t="s">
        <v>188</v>
      </c>
      <c r="K4723" s="295" t="s">
        <v>1603</v>
      </c>
      <c r="L4723" s="286">
        <v>9</v>
      </c>
      <c r="M4723" s="295" t="s">
        <v>171</v>
      </c>
    </row>
    <row r="4724" spans="1:13" ht="15" customHeight="1" x14ac:dyDescent="0.25">
      <c r="A4724" s="295" t="s">
        <v>14121</v>
      </c>
      <c r="B4724" s="295" t="s">
        <v>14121</v>
      </c>
      <c r="C4724" s="295" t="s">
        <v>14122</v>
      </c>
      <c r="D4724" s="295" t="s">
        <v>14122</v>
      </c>
      <c r="E4724" s="295" t="s">
        <v>1880</v>
      </c>
      <c r="F4724" s="295" t="s">
        <v>14117</v>
      </c>
      <c r="G4724" s="295" t="s">
        <v>1676</v>
      </c>
      <c r="H4724" s="295" t="s">
        <v>1589</v>
      </c>
      <c r="I4724" s="295" t="s">
        <v>1598</v>
      </c>
      <c r="J4724" s="295" t="s">
        <v>188</v>
      </c>
      <c r="K4724" s="295" t="s">
        <v>1603</v>
      </c>
      <c r="L4724" s="287">
        <v>8</v>
      </c>
      <c r="M4724" s="295" t="s">
        <v>171</v>
      </c>
    </row>
    <row r="4725" spans="1:13" ht="15" customHeight="1" x14ac:dyDescent="0.25">
      <c r="A4725" s="295" t="s">
        <v>14123</v>
      </c>
      <c r="B4725" s="295" t="s">
        <v>14113</v>
      </c>
      <c r="C4725" s="295" t="s">
        <v>14124</v>
      </c>
      <c r="D4725" s="295" t="s">
        <v>14115</v>
      </c>
      <c r="E4725" s="295" t="s">
        <v>14125</v>
      </c>
      <c r="F4725" s="295" t="s">
        <v>14126</v>
      </c>
      <c r="G4725" s="295" t="s">
        <v>1678</v>
      </c>
      <c r="H4725" s="295" t="s">
        <v>1632</v>
      </c>
      <c r="I4725" s="295" t="s">
        <v>1598</v>
      </c>
      <c r="J4725" s="295" t="s">
        <v>188</v>
      </c>
      <c r="K4725" s="295" t="s">
        <v>1603</v>
      </c>
      <c r="L4725" s="286">
        <v>8</v>
      </c>
      <c r="M4725" s="295" t="s">
        <v>171</v>
      </c>
    </row>
    <row r="4726" spans="1:13" ht="15" customHeight="1" x14ac:dyDescent="0.25">
      <c r="A4726" s="295" t="s">
        <v>14113</v>
      </c>
      <c r="B4726" s="295" t="s">
        <v>14113</v>
      </c>
      <c r="C4726" s="295" t="s">
        <v>14115</v>
      </c>
      <c r="D4726" s="295" t="s">
        <v>14115</v>
      </c>
      <c r="E4726" s="295" t="s">
        <v>14127</v>
      </c>
      <c r="F4726" s="295" t="s">
        <v>14126</v>
      </c>
      <c r="G4726" s="295" t="s">
        <v>1678</v>
      </c>
      <c r="H4726" s="295" t="s">
        <v>1589</v>
      </c>
      <c r="I4726" s="295" t="s">
        <v>1598</v>
      </c>
      <c r="J4726" s="295" t="s">
        <v>188</v>
      </c>
      <c r="K4726" s="295" t="s">
        <v>1603</v>
      </c>
      <c r="L4726" s="286">
        <v>8</v>
      </c>
      <c r="M4726" s="295" t="s">
        <v>171</v>
      </c>
    </row>
    <row r="4727" spans="1:13" ht="15" customHeight="1" x14ac:dyDescent="0.25">
      <c r="A4727" s="295" t="s">
        <v>14128</v>
      </c>
      <c r="B4727" s="295" t="s">
        <v>14128</v>
      </c>
      <c r="C4727" s="295" t="s">
        <v>14129</v>
      </c>
      <c r="D4727" s="295" t="s">
        <v>14129</v>
      </c>
      <c r="E4727" s="295" t="s">
        <v>1880</v>
      </c>
      <c r="F4727" s="295" t="s">
        <v>14117</v>
      </c>
      <c r="G4727" s="295" t="s">
        <v>1678</v>
      </c>
      <c r="H4727" s="295" t="s">
        <v>1589</v>
      </c>
      <c r="I4727" s="295" t="s">
        <v>1598</v>
      </c>
      <c r="J4727" s="295" t="s">
        <v>188</v>
      </c>
      <c r="K4727" s="295" t="s">
        <v>1603</v>
      </c>
      <c r="L4727" s="286">
        <v>8</v>
      </c>
      <c r="M4727" s="295" t="s">
        <v>171</v>
      </c>
    </row>
    <row r="4728" spans="1:13" ht="15" customHeight="1" x14ac:dyDescent="0.25">
      <c r="A4728" s="295" t="s">
        <v>14130</v>
      </c>
      <c r="B4728" s="295" t="s">
        <v>14130</v>
      </c>
      <c r="C4728" s="295" t="s">
        <v>1217</v>
      </c>
      <c r="D4728" s="295" t="s">
        <v>1217</v>
      </c>
      <c r="E4728" s="295" t="s">
        <v>1606</v>
      </c>
      <c r="F4728" s="295" t="s">
        <v>14131</v>
      </c>
      <c r="G4728" s="295" t="s">
        <v>1594</v>
      </c>
      <c r="H4728" s="295" t="s">
        <v>1589</v>
      </c>
      <c r="I4728" s="295" t="s">
        <v>1598</v>
      </c>
      <c r="J4728" s="295" t="s">
        <v>188</v>
      </c>
      <c r="L4728" s="286">
        <v>6</v>
      </c>
      <c r="M4728" s="295" t="s">
        <v>171</v>
      </c>
    </row>
    <row r="4729" spans="1:13" ht="15" customHeight="1" x14ac:dyDescent="0.25">
      <c r="A4729" s="295" t="s">
        <v>14132</v>
      </c>
      <c r="B4729" s="295" t="s">
        <v>14132</v>
      </c>
      <c r="C4729" s="295" t="s">
        <v>14133</v>
      </c>
      <c r="D4729" s="295" t="s">
        <v>14133</v>
      </c>
      <c r="E4729" s="295" t="s">
        <v>1606</v>
      </c>
      <c r="F4729" s="295" t="s">
        <v>14134</v>
      </c>
      <c r="G4729" s="295" t="s">
        <v>168</v>
      </c>
      <c r="H4729" s="295" t="s">
        <v>1589</v>
      </c>
      <c r="I4729" s="295" t="s">
        <v>1714</v>
      </c>
      <c r="J4729" s="295" t="s">
        <v>174</v>
      </c>
      <c r="K4729" s="295" t="s">
        <v>1892</v>
      </c>
      <c r="L4729" s="286">
        <v>0</v>
      </c>
      <c r="M4729" s="295" t="s">
        <v>16372</v>
      </c>
    </row>
    <row r="4730" spans="1:13" ht="15" customHeight="1" x14ac:dyDescent="0.25">
      <c r="A4730" s="295" t="s">
        <v>14135</v>
      </c>
      <c r="B4730" s="295" t="s">
        <v>14135</v>
      </c>
      <c r="C4730" s="295" t="s">
        <v>14136</v>
      </c>
      <c r="D4730" s="295" t="s">
        <v>14136</v>
      </c>
      <c r="E4730" s="295" t="s">
        <v>1606</v>
      </c>
      <c r="F4730" s="295" t="s">
        <v>14134</v>
      </c>
      <c r="G4730" s="295" t="s">
        <v>1594</v>
      </c>
      <c r="H4730" s="295" t="s">
        <v>1589</v>
      </c>
      <c r="I4730" s="295" t="s">
        <v>1714</v>
      </c>
      <c r="J4730" s="295" t="s">
        <v>174</v>
      </c>
      <c r="L4730" s="286">
        <v>0</v>
      </c>
      <c r="M4730" s="295" t="s">
        <v>16372</v>
      </c>
    </row>
    <row r="4731" spans="1:13" ht="15" customHeight="1" x14ac:dyDescent="0.25">
      <c r="A4731" s="295" t="s">
        <v>5544</v>
      </c>
      <c r="B4731" s="295" t="s">
        <v>5544</v>
      </c>
      <c r="C4731" s="295" t="s">
        <v>5546</v>
      </c>
      <c r="D4731" s="295" t="s">
        <v>5546</v>
      </c>
      <c r="E4731" s="295" t="s">
        <v>2238</v>
      </c>
      <c r="F4731" s="295" t="s">
        <v>5547</v>
      </c>
      <c r="G4731" s="295" t="s">
        <v>1594</v>
      </c>
      <c r="H4731" s="295" t="s">
        <v>1589</v>
      </c>
      <c r="I4731" s="295" t="s">
        <v>1598</v>
      </c>
      <c r="J4731" s="295" t="s">
        <v>179</v>
      </c>
      <c r="L4731" s="286">
        <v>0</v>
      </c>
      <c r="M4731" s="295" t="s">
        <v>16372</v>
      </c>
    </row>
    <row r="4732" spans="1:13" ht="15" customHeight="1" x14ac:dyDescent="0.25">
      <c r="A4732" s="295" t="s">
        <v>5549</v>
      </c>
      <c r="B4732" s="295" t="s">
        <v>5549</v>
      </c>
      <c r="C4732" s="295" t="s">
        <v>5551</v>
      </c>
      <c r="D4732" s="295" t="s">
        <v>5551</v>
      </c>
      <c r="E4732" s="295" t="s">
        <v>14137</v>
      </c>
      <c r="F4732" s="295" t="s">
        <v>5547</v>
      </c>
      <c r="G4732" s="295" t="s">
        <v>168</v>
      </c>
      <c r="H4732" s="295" t="s">
        <v>1589</v>
      </c>
      <c r="I4732" s="295" t="s">
        <v>1598</v>
      </c>
      <c r="J4732" s="295" t="s">
        <v>179</v>
      </c>
      <c r="K4732" s="295" t="s">
        <v>1603</v>
      </c>
      <c r="L4732" s="286">
        <v>0</v>
      </c>
      <c r="M4732" s="295" t="s">
        <v>16372</v>
      </c>
    </row>
    <row r="4733" spans="1:13" ht="15" customHeight="1" x14ac:dyDescent="0.25">
      <c r="A4733" s="295" t="s">
        <v>14138</v>
      </c>
      <c r="B4733" s="295" t="s">
        <v>14138</v>
      </c>
      <c r="C4733" s="295" t="s">
        <v>14139</v>
      </c>
      <c r="D4733" s="295" t="s">
        <v>14139</v>
      </c>
      <c r="E4733" s="295" t="s">
        <v>1606</v>
      </c>
      <c r="F4733" s="295" t="s">
        <v>14140</v>
      </c>
      <c r="G4733" s="295" t="s">
        <v>168</v>
      </c>
      <c r="H4733" s="295" t="s">
        <v>1589</v>
      </c>
      <c r="I4733" s="295" t="s">
        <v>1598</v>
      </c>
      <c r="J4733" s="295" t="s">
        <v>524</v>
      </c>
      <c r="K4733" s="295" t="s">
        <v>1603</v>
      </c>
      <c r="L4733" s="286">
        <v>0</v>
      </c>
      <c r="M4733" s="295" t="s">
        <v>16372</v>
      </c>
    </row>
    <row r="4734" spans="1:13" ht="15" customHeight="1" x14ac:dyDescent="0.25">
      <c r="A4734" s="295" t="s">
        <v>14141</v>
      </c>
      <c r="B4734" s="295" t="s">
        <v>14141</v>
      </c>
      <c r="C4734" s="295" t="s">
        <v>14142</v>
      </c>
      <c r="D4734" s="295" t="s">
        <v>14142</v>
      </c>
      <c r="E4734" s="295" t="s">
        <v>1606</v>
      </c>
      <c r="F4734" s="295" t="s">
        <v>14143</v>
      </c>
      <c r="G4734" s="295" t="s">
        <v>168</v>
      </c>
      <c r="H4734" s="295" t="s">
        <v>1589</v>
      </c>
      <c r="I4734" s="295" t="s">
        <v>1598</v>
      </c>
      <c r="J4734" s="295" t="s">
        <v>524</v>
      </c>
      <c r="K4734" s="295" t="s">
        <v>1603</v>
      </c>
      <c r="L4734" s="286">
        <v>0</v>
      </c>
      <c r="M4734" s="295" t="s">
        <v>16372</v>
      </c>
    </row>
    <row r="4735" spans="1:13" ht="15" customHeight="1" x14ac:dyDescent="0.25">
      <c r="A4735" s="295" t="s">
        <v>14144</v>
      </c>
      <c r="B4735" s="295" t="s">
        <v>14144</v>
      </c>
      <c r="C4735" s="295" t="s">
        <v>14145</v>
      </c>
      <c r="D4735" s="295" t="s">
        <v>14145</v>
      </c>
      <c r="E4735" s="295" t="s">
        <v>1606</v>
      </c>
      <c r="F4735" s="295" t="s">
        <v>14146</v>
      </c>
      <c r="G4735" s="295" t="s">
        <v>168</v>
      </c>
      <c r="H4735" s="295" t="s">
        <v>1589</v>
      </c>
      <c r="I4735" s="295" t="s">
        <v>1598</v>
      </c>
      <c r="J4735" s="295" t="s">
        <v>524</v>
      </c>
      <c r="K4735" s="295" t="s">
        <v>1603</v>
      </c>
      <c r="L4735" s="286">
        <v>0</v>
      </c>
      <c r="M4735" s="295" t="s">
        <v>16372</v>
      </c>
    </row>
    <row r="4736" spans="1:13" ht="15" customHeight="1" x14ac:dyDescent="0.25">
      <c r="A4736" s="295" t="s">
        <v>14147</v>
      </c>
      <c r="B4736" s="295" t="s">
        <v>14147</v>
      </c>
      <c r="C4736" s="295" t="s">
        <v>14148</v>
      </c>
      <c r="D4736" s="295" t="s">
        <v>14148</v>
      </c>
      <c r="E4736" s="295" t="s">
        <v>14149</v>
      </c>
      <c r="F4736" s="295" t="s">
        <v>14150</v>
      </c>
      <c r="G4736" s="295" t="s">
        <v>168</v>
      </c>
      <c r="H4736" s="295" t="s">
        <v>1589</v>
      </c>
      <c r="I4736" s="295" t="s">
        <v>1598</v>
      </c>
      <c r="J4736" s="295" t="s">
        <v>524</v>
      </c>
      <c r="K4736" s="295" t="s">
        <v>1603</v>
      </c>
      <c r="L4736" s="286">
        <v>0</v>
      </c>
      <c r="M4736" s="295" t="s">
        <v>16372</v>
      </c>
    </row>
    <row r="4737" spans="1:13" ht="15" customHeight="1" x14ac:dyDescent="0.25">
      <c r="A4737" s="295" t="s">
        <v>14151</v>
      </c>
      <c r="B4737" s="295" t="s">
        <v>14151</v>
      </c>
      <c r="C4737" s="295" t="s">
        <v>1218</v>
      </c>
      <c r="D4737" s="295" t="s">
        <v>1218</v>
      </c>
      <c r="E4737" s="295" t="s">
        <v>1606</v>
      </c>
      <c r="F4737" s="295" t="s">
        <v>8702</v>
      </c>
      <c r="G4737" s="295" t="s">
        <v>1594</v>
      </c>
      <c r="H4737" s="295" t="s">
        <v>1589</v>
      </c>
      <c r="I4737" s="295" t="s">
        <v>1598</v>
      </c>
      <c r="J4737" s="295" t="s">
        <v>524</v>
      </c>
      <c r="L4737" s="286">
        <v>0</v>
      </c>
      <c r="M4737" s="295" t="s">
        <v>16372</v>
      </c>
    </row>
    <row r="4738" spans="1:13" ht="15" customHeight="1" x14ac:dyDescent="0.25">
      <c r="A4738" s="295" t="s">
        <v>11678</v>
      </c>
      <c r="B4738" s="295" t="s">
        <v>11674</v>
      </c>
      <c r="C4738" s="295" t="s">
        <v>14152</v>
      </c>
      <c r="D4738" s="295" t="s">
        <v>11675</v>
      </c>
      <c r="E4738" s="295" t="s">
        <v>2553</v>
      </c>
      <c r="F4738" s="295" t="s">
        <v>11677</v>
      </c>
      <c r="G4738" s="295" t="s">
        <v>168</v>
      </c>
      <c r="H4738" s="295" t="s">
        <v>1632</v>
      </c>
      <c r="I4738" s="295" t="s">
        <v>1598</v>
      </c>
      <c r="J4738" s="295" t="s">
        <v>524</v>
      </c>
      <c r="K4738" s="295" t="s">
        <v>1603</v>
      </c>
      <c r="L4738" s="286">
        <v>0</v>
      </c>
      <c r="M4738" s="295" t="s">
        <v>16372</v>
      </c>
    </row>
    <row r="4739" spans="1:13" ht="15" customHeight="1" x14ac:dyDescent="0.25">
      <c r="A4739" s="295" t="s">
        <v>8707</v>
      </c>
      <c r="B4739" s="295" t="s">
        <v>8703</v>
      </c>
      <c r="C4739" s="295" t="s">
        <v>14153</v>
      </c>
      <c r="D4739" s="295" t="s">
        <v>8704</v>
      </c>
      <c r="E4739" s="295" t="s">
        <v>1880</v>
      </c>
      <c r="F4739" s="295" t="s">
        <v>8706</v>
      </c>
      <c r="G4739" s="295" t="s">
        <v>168</v>
      </c>
      <c r="H4739" s="295" t="s">
        <v>1632</v>
      </c>
      <c r="I4739" s="295" t="s">
        <v>1598</v>
      </c>
      <c r="J4739" s="295" t="s">
        <v>524</v>
      </c>
      <c r="K4739" s="295" t="s">
        <v>1603</v>
      </c>
      <c r="L4739" s="286">
        <v>7</v>
      </c>
      <c r="M4739" s="295" t="s">
        <v>171</v>
      </c>
    </row>
    <row r="4740" spans="1:13" ht="15" customHeight="1" x14ac:dyDescent="0.25">
      <c r="A4740" s="295" t="s">
        <v>8714</v>
      </c>
      <c r="B4740" s="295" t="s">
        <v>8712</v>
      </c>
      <c r="C4740" s="295" t="s">
        <v>14154</v>
      </c>
      <c r="D4740" s="295" t="s">
        <v>8713</v>
      </c>
      <c r="E4740" s="295" t="s">
        <v>1606</v>
      </c>
      <c r="F4740" s="295" t="s">
        <v>8711</v>
      </c>
      <c r="G4740" s="295" t="s">
        <v>168</v>
      </c>
      <c r="H4740" s="295" t="s">
        <v>1632</v>
      </c>
      <c r="I4740" s="295" t="s">
        <v>1598</v>
      </c>
      <c r="J4740" s="295" t="s">
        <v>524</v>
      </c>
      <c r="K4740" s="295" t="s">
        <v>1603</v>
      </c>
      <c r="L4740" s="286">
        <v>0</v>
      </c>
      <c r="M4740" s="295" t="s">
        <v>16372</v>
      </c>
    </row>
    <row r="4741" spans="1:13" ht="15" customHeight="1" x14ac:dyDescent="0.25">
      <c r="A4741" s="295" t="s">
        <v>14155</v>
      </c>
      <c r="B4741" s="295" t="s">
        <v>14155</v>
      </c>
      <c r="C4741" s="295" t="s">
        <v>14156</v>
      </c>
      <c r="D4741" s="295" t="s">
        <v>14156</v>
      </c>
      <c r="E4741" s="295" t="s">
        <v>1880</v>
      </c>
      <c r="F4741" s="295" t="s">
        <v>14157</v>
      </c>
      <c r="G4741" s="295" t="s">
        <v>168</v>
      </c>
      <c r="H4741" s="295" t="s">
        <v>1589</v>
      </c>
      <c r="I4741" s="295" t="s">
        <v>1598</v>
      </c>
      <c r="J4741" s="295" t="s">
        <v>524</v>
      </c>
      <c r="K4741" s="295" t="s">
        <v>1603</v>
      </c>
      <c r="L4741" s="286">
        <v>7</v>
      </c>
      <c r="M4741" s="295" t="s">
        <v>171</v>
      </c>
    </row>
    <row r="4742" spans="1:13" ht="15" customHeight="1" x14ac:dyDescent="0.25">
      <c r="A4742" s="295" t="s">
        <v>14158</v>
      </c>
      <c r="B4742" s="295" t="s">
        <v>14158</v>
      </c>
      <c r="C4742" s="295" t="s">
        <v>14159</v>
      </c>
      <c r="D4742" s="295" t="s">
        <v>14159</v>
      </c>
      <c r="E4742" s="295" t="s">
        <v>14160</v>
      </c>
      <c r="F4742" s="295" t="s">
        <v>14161</v>
      </c>
      <c r="G4742" s="295" t="s">
        <v>168</v>
      </c>
      <c r="H4742" s="295" t="s">
        <v>1589</v>
      </c>
      <c r="I4742" s="295" t="s">
        <v>1746</v>
      </c>
      <c r="J4742" s="295" t="s">
        <v>1220</v>
      </c>
      <c r="K4742" s="295" t="s">
        <v>1603</v>
      </c>
      <c r="L4742" s="286">
        <v>3</v>
      </c>
      <c r="M4742" s="295" t="s">
        <v>171</v>
      </c>
    </row>
    <row r="4743" spans="1:13" ht="15" customHeight="1" x14ac:dyDescent="0.25">
      <c r="A4743" s="295" t="s">
        <v>14162</v>
      </c>
      <c r="B4743" s="295" t="s">
        <v>14162</v>
      </c>
      <c r="C4743" s="295" t="s">
        <v>14163</v>
      </c>
      <c r="D4743" s="295" t="s">
        <v>14163</v>
      </c>
      <c r="E4743" s="295" t="s">
        <v>14160</v>
      </c>
      <c r="F4743" s="295" t="s">
        <v>14164</v>
      </c>
      <c r="G4743" s="295" t="s">
        <v>168</v>
      </c>
      <c r="H4743" s="295" t="s">
        <v>1589</v>
      </c>
      <c r="I4743" s="295" t="s">
        <v>1746</v>
      </c>
      <c r="J4743" s="295" t="s">
        <v>1220</v>
      </c>
      <c r="K4743" s="295" t="s">
        <v>1603</v>
      </c>
      <c r="L4743" s="286">
        <v>10</v>
      </c>
      <c r="M4743" s="295" t="s">
        <v>171</v>
      </c>
    </row>
    <row r="4744" spans="1:13" ht="15" customHeight="1" x14ac:dyDescent="0.25">
      <c r="A4744" s="295" t="s">
        <v>14165</v>
      </c>
      <c r="B4744" s="295" t="s">
        <v>14165</v>
      </c>
      <c r="C4744" s="295" t="s">
        <v>1219</v>
      </c>
      <c r="D4744" s="295" t="s">
        <v>1219</v>
      </c>
      <c r="E4744" s="295" t="s">
        <v>2734</v>
      </c>
      <c r="F4744" s="295" t="s">
        <v>14166</v>
      </c>
      <c r="G4744" s="295" t="s">
        <v>1594</v>
      </c>
      <c r="H4744" s="295" t="s">
        <v>1589</v>
      </c>
      <c r="I4744" s="295" t="s">
        <v>1746</v>
      </c>
      <c r="J4744" s="295" t="s">
        <v>1220</v>
      </c>
      <c r="L4744" s="286">
        <v>7</v>
      </c>
      <c r="M4744" s="295" t="s">
        <v>171</v>
      </c>
    </row>
    <row r="4745" spans="1:13" ht="15" customHeight="1" x14ac:dyDescent="0.25">
      <c r="A4745" s="295" t="s">
        <v>16998</v>
      </c>
      <c r="B4745" s="295" t="s">
        <v>16998</v>
      </c>
      <c r="C4745" s="295" t="s">
        <v>17583</v>
      </c>
      <c r="D4745" s="295" t="s">
        <v>17583</v>
      </c>
      <c r="E4745" s="295" t="s">
        <v>17900</v>
      </c>
      <c r="G4745" s="295" t="s">
        <v>168</v>
      </c>
      <c r="H4745" s="295" t="s">
        <v>1589</v>
      </c>
      <c r="I4745" s="295" t="s">
        <v>14673</v>
      </c>
      <c r="J4745" s="295" t="s">
        <v>17971</v>
      </c>
      <c r="K4745" s="295" t="s">
        <v>14674</v>
      </c>
      <c r="L4745" s="287">
        <v>7</v>
      </c>
      <c r="M4745" s="295" t="s">
        <v>171</v>
      </c>
    </row>
    <row r="4746" spans="1:13" ht="15" customHeight="1" x14ac:dyDescent="0.25">
      <c r="A4746" s="295" t="s">
        <v>16999</v>
      </c>
      <c r="B4746" s="295" t="s">
        <v>16999</v>
      </c>
      <c r="C4746" s="295" t="s">
        <v>17584</v>
      </c>
      <c r="D4746" s="295" t="s">
        <v>17584</v>
      </c>
      <c r="E4746" s="295" t="s">
        <v>17671</v>
      </c>
      <c r="G4746" s="295" t="s">
        <v>168</v>
      </c>
      <c r="H4746" s="295" t="s">
        <v>1589</v>
      </c>
      <c r="I4746" s="295" t="s">
        <v>14673</v>
      </c>
      <c r="J4746" s="295" t="s">
        <v>17971</v>
      </c>
      <c r="K4746" s="295" t="s">
        <v>14674</v>
      </c>
      <c r="L4746" s="287">
        <v>7</v>
      </c>
      <c r="M4746" s="295" t="s">
        <v>171</v>
      </c>
    </row>
    <row r="4747" spans="1:13" ht="15" customHeight="1" x14ac:dyDescent="0.25">
      <c r="A4747" s="295" t="s">
        <v>16997</v>
      </c>
      <c r="B4747" s="295" t="s">
        <v>16997</v>
      </c>
      <c r="C4747" s="295" t="s">
        <v>17582</v>
      </c>
      <c r="D4747" s="295" t="s">
        <v>17582</v>
      </c>
      <c r="G4747" s="295" t="s">
        <v>1594</v>
      </c>
      <c r="H4747" s="295" t="s">
        <v>1589</v>
      </c>
      <c r="I4747" s="295" t="s">
        <v>14673</v>
      </c>
      <c r="J4747" s="295" t="s">
        <v>17971</v>
      </c>
      <c r="K4747" s="295" t="s">
        <v>14674</v>
      </c>
      <c r="L4747" s="287">
        <v>7</v>
      </c>
      <c r="M4747" s="295" t="s">
        <v>171</v>
      </c>
    </row>
    <row r="4748" spans="1:13" ht="15" customHeight="1" x14ac:dyDescent="0.25">
      <c r="A4748" s="295" t="s">
        <v>17001</v>
      </c>
      <c r="B4748" s="295" t="s">
        <v>17001</v>
      </c>
      <c r="C4748" s="295" t="s">
        <v>17586</v>
      </c>
      <c r="D4748" s="295" t="s">
        <v>17586</v>
      </c>
      <c r="E4748" s="295" t="s">
        <v>3395</v>
      </c>
      <c r="G4748" s="295" t="s">
        <v>168</v>
      </c>
      <c r="H4748" s="295" t="s">
        <v>1589</v>
      </c>
      <c r="I4748" s="295" t="s">
        <v>14673</v>
      </c>
      <c r="J4748" s="295" t="s">
        <v>17937</v>
      </c>
      <c r="K4748" s="295" t="s">
        <v>14674</v>
      </c>
      <c r="L4748" s="287">
        <v>6</v>
      </c>
      <c r="M4748" s="295" t="s">
        <v>171</v>
      </c>
    </row>
    <row r="4749" spans="1:13" ht="15" customHeight="1" x14ac:dyDescent="0.25">
      <c r="A4749" s="295" t="s">
        <v>17002</v>
      </c>
      <c r="B4749" s="295" t="s">
        <v>17002</v>
      </c>
      <c r="C4749" s="295" t="s">
        <v>17587</v>
      </c>
      <c r="D4749" s="295" t="s">
        <v>17587</v>
      </c>
      <c r="E4749" s="295" t="s">
        <v>17901</v>
      </c>
      <c r="G4749" s="295" t="s">
        <v>168</v>
      </c>
      <c r="H4749" s="295" t="s">
        <v>1589</v>
      </c>
      <c r="I4749" s="295" t="s">
        <v>14673</v>
      </c>
      <c r="J4749" s="295" t="s">
        <v>17937</v>
      </c>
      <c r="K4749" s="295" t="s">
        <v>14674</v>
      </c>
      <c r="L4749" s="287">
        <v>6</v>
      </c>
      <c r="M4749" s="295" t="s">
        <v>171</v>
      </c>
    </row>
    <row r="4750" spans="1:13" ht="15" customHeight="1" x14ac:dyDescent="0.25">
      <c r="A4750" s="295" t="s">
        <v>17003</v>
      </c>
      <c r="B4750" s="295" t="s">
        <v>17003</v>
      </c>
      <c r="C4750" s="295" t="s">
        <v>17588</v>
      </c>
      <c r="D4750" s="295" t="s">
        <v>17588</v>
      </c>
      <c r="E4750" s="295" t="s">
        <v>17902</v>
      </c>
      <c r="G4750" s="295" t="s">
        <v>168</v>
      </c>
      <c r="H4750" s="295" t="s">
        <v>1589</v>
      </c>
      <c r="I4750" s="295" t="s">
        <v>14673</v>
      </c>
      <c r="J4750" s="295" t="s">
        <v>17937</v>
      </c>
      <c r="K4750" s="295" t="s">
        <v>14674</v>
      </c>
      <c r="L4750" s="287">
        <v>7</v>
      </c>
      <c r="M4750" s="295" t="s">
        <v>171</v>
      </c>
    </row>
    <row r="4751" spans="1:13" ht="15" customHeight="1" x14ac:dyDescent="0.25">
      <c r="A4751" s="295" t="s">
        <v>17000</v>
      </c>
      <c r="B4751" s="295" t="s">
        <v>17000</v>
      </c>
      <c r="C4751" s="295" t="s">
        <v>17585</v>
      </c>
      <c r="D4751" s="295" t="s">
        <v>17585</v>
      </c>
      <c r="G4751" s="295" t="s">
        <v>1594</v>
      </c>
      <c r="H4751" s="295" t="s">
        <v>1589</v>
      </c>
      <c r="I4751" s="295" t="s">
        <v>14673</v>
      </c>
      <c r="J4751" s="295" t="s">
        <v>17937</v>
      </c>
      <c r="K4751" s="295" t="s">
        <v>14674</v>
      </c>
      <c r="L4751" s="287">
        <v>6</v>
      </c>
      <c r="M4751" s="295" t="s">
        <v>171</v>
      </c>
    </row>
    <row r="4752" spans="1:13" ht="15" customHeight="1" x14ac:dyDescent="0.25">
      <c r="A4752" s="295" t="s">
        <v>14167</v>
      </c>
      <c r="B4752" s="295" t="s">
        <v>14167</v>
      </c>
      <c r="C4752" s="295" t="s">
        <v>14168</v>
      </c>
      <c r="D4752" s="295" t="s">
        <v>14168</v>
      </c>
      <c r="E4752" s="295" t="s">
        <v>1606</v>
      </c>
      <c r="F4752" s="295" t="s">
        <v>14169</v>
      </c>
      <c r="G4752" s="295" t="s">
        <v>1594</v>
      </c>
      <c r="H4752" s="295" t="s">
        <v>1589</v>
      </c>
      <c r="I4752" s="295" t="s">
        <v>1598</v>
      </c>
      <c r="J4752" s="295" t="s">
        <v>524</v>
      </c>
      <c r="L4752" s="286">
        <v>0</v>
      </c>
      <c r="M4752" s="295" t="s">
        <v>16372</v>
      </c>
    </row>
    <row r="4753" spans="1:13" ht="15" customHeight="1" x14ac:dyDescent="0.25">
      <c r="A4753" s="295" t="s">
        <v>14170</v>
      </c>
      <c r="B4753" s="295" t="s">
        <v>14170</v>
      </c>
      <c r="C4753" s="295" t="s">
        <v>14171</v>
      </c>
      <c r="D4753" s="295" t="s">
        <v>14171</v>
      </c>
      <c r="E4753" s="295" t="s">
        <v>1606</v>
      </c>
      <c r="F4753" s="295" t="s">
        <v>14172</v>
      </c>
      <c r="G4753" s="295" t="s">
        <v>168</v>
      </c>
      <c r="H4753" s="295" t="s">
        <v>1589</v>
      </c>
      <c r="I4753" s="295" t="s">
        <v>1598</v>
      </c>
      <c r="J4753" s="295" t="s">
        <v>524</v>
      </c>
      <c r="K4753" s="295" t="s">
        <v>1603</v>
      </c>
      <c r="L4753" s="286">
        <v>0</v>
      </c>
      <c r="M4753" s="295" t="s">
        <v>16372</v>
      </c>
    </row>
    <row r="4754" spans="1:13" ht="15" customHeight="1" x14ac:dyDescent="0.25">
      <c r="A4754" s="295" t="s">
        <v>11148</v>
      </c>
      <c r="B4754" s="295" t="s">
        <v>11144</v>
      </c>
      <c r="C4754" s="295" t="s">
        <v>14173</v>
      </c>
      <c r="D4754" s="295" t="s">
        <v>11145</v>
      </c>
      <c r="E4754" s="295" t="s">
        <v>14174</v>
      </c>
      <c r="F4754" s="295" t="s">
        <v>14175</v>
      </c>
      <c r="G4754" s="295" t="s">
        <v>168</v>
      </c>
      <c r="H4754" s="295" t="s">
        <v>1632</v>
      </c>
      <c r="I4754" s="295" t="s">
        <v>1598</v>
      </c>
      <c r="J4754" s="295" t="s">
        <v>177</v>
      </c>
      <c r="K4754" s="295" t="s">
        <v>1603</v>
      </c>
      <c r="L4754" s="286">
        <v>8</v>
      </c>
      <c r="M4754" s="295" t="s">
        <v>171</v>
      </c>
    </row>
    <row r="4755" spans="1:13" ht="15" customHeight="1" x14ac:dyDescent="0.25">
      <c r="A4755" s="295" t="s">
        <v>14176</v>
      </c>
      <c r="B4755" s="295" t="s">
        <v>14176</v>
      </c>
      <c r="C4755" s="295" t="s">
        <v>14177</v>
      </c>
      <c r="D4755" s="295" t="s">
        <v>14177</v>
      </c>
      <c r="E4755" s="295" t="s">
        <v>2600</v>
      </c>
      <c r="F4755" s="295" t="s">
        <v>9017</v>
      </c>
      <c r="G4755" s="295" t="s">
        <v>1676</v>
      </c>
      <c r="H4755" s="295" t="s">
        <v>1589</v>
      </c>
      <c r="I4755" s="295" t="s">
        <v>1598</v>
      </c>
      <c r="J4755" s="295" t="s">
        <v>177</v>
      </c>
      <c r="K4755" s="295" t="s">
        <v>1603</v>
      </c>
      <c r="L4755" s="287">
        <v>0</v>
      </c>
      <c r="M4755" s="295" t="s">
        <v>16372</v>
      </c>
    </row>
    <row r="4756" spans="1:13" ht="15" customHeight="1" x14ac:dyDescent="0.25">
      <c r="A4756" s="295" t="s">
        <v>9019</v>
      </c>
      <c r="B4756" s="295" t="s">
        <v>9019</v>
      </c>
      <c r="C4756" s="295" t="s">
        <v>9021</v>
      </c>
      <c r="D4756" s="295" t="s">
        <v>9021</v>
      </c>
      <c r="E4756" s="295" t="s">
        <v>14178</v>
      </c>
      <c r="F4756" s="295" t="s">
        <v>9017</v>
      </c>
      <c r="G4756" s="295" t="s">
        <v>1738</v>
      </c>
      <c r="H4756" s="295" t="s">
        <v>1589</v>
      </c>
      <c r="I4756" s="295" t="s">
        <v>1598</v>
      </c>
      <c r="J4756" s="295" t="s">
        <v>177</v>
      </c>
      <c r="K4756" s="295" t="s">
        <v>1603</v>
      </c>
      <c r="L4756" s="286">
        <v>0</v>
      </c>
      <c r="M4756" s="295" t="s">
        <v>16372</v>
      </c>
    </row>
    <row r="4757" spans="1:13" ht="15" customHeight="1" x14ac:dyDescent="0.25">
      <c r="A4757" s="295" t="s">
        <v>11153</v>
      </c>
      <c r="B4757" s="295" t="s">
        <v>11149</v>
      </c>
      <c r="C4757" s="295" t="s">
        <v>14180</v>
      </c>
      <c r="D4757" s="295" t="s">
        <v>11150</v>
      </c>
      <c r="E4757" s="295" t="s">
        <v>1606</v>
      </c>
      <c r="F4757" s="295" t="s">
        <v>11152</v>
      </c>
      <c r="G4757" s="295" t="s">
        <v>168</v>
      </c>
      <c r="H4757" s="295" t="s">
        <v>1632</v>
      </c>
      <c r="I4757" s="295" t="s">
        <v>1598</v>
      </c>
      <c r="J4757" s="295" t="s">
        <v>177</v>
      </c>
      <c r="K4757" s="295" t="s">
        <v>1603</v>
      </c>
      <c r="L4757" s="286">
        <v>5</v>
      </c>
      <c r="M4757" s="295" t="s">
        <v>171</v>
      </c>
    </row>
    <row r="4758" spans="1:13" ht="15" customHeight="1" x14ac:dyDescent="0.25">
      <c r="A4758" s="295" t="s">
        <v>9024</v>
      </c>
      <c r="B4758" s="295" t="s">
        <v>9024</v>
      </c>
      <c r="C4758" s="295" t="s">
        <v>9026</v>
      </c>
      <c r="D4758" s="295" t="s">
        <v>9026</v>
      </c>
      <c r="E4758" s="295" t="s">
        <v>6117</v>
      </c>
      <c r="F4758" s="295" t="s">
        <v>14181</v>
      </c>
      <c r="G4758" s="295" t="s">
        <v>168</v>
      </c>
      <c r="H4758" s="295" t="s">
        <v>1589</v>
      </c>
      <c r="I4758" s="295" t="s">
        <v>1598</v>
      </c>
      <c r="J4758" s="295" t="s">
        <v>177</v>
      </c>
      <c r="K4758" s="295" t="s">
        <v>1603</v>
      </c>
      <c r="L4758" s="286">
        <v>0</v>
      </c>
      <c r="M4758" s="295" t="s">
        <v>16372</v>
      </c>
    </row>
    <row r="4759" spans="1:13" ht="15" customHeight="1" x14ac:dyDescent="0.25">
      <c r="A4759" s="295" t="s">
        <v>14179</v>
      </c>
      <c r="B4759" s="295" t="s">
        <v>9019</v>
      </c>
      <c r="C4759" s="295" t="s">
        <v>14182</v>
      </c>
      <c r="D4759" s="295" t="s">
        <v>9021</v>
      </c>
      <c r="E4759" s="295" t="s">
        <v>14183</v>
      </c>
      <c r="F4759" s="295" t="s">
        <v>9017</v>
      </c>
      <c r="G4759" s="295" t="s">
        <v>168</v>
      </c>
      <c r="H4759" s="295" t="s">
        <v>1632</v>
      </c>
      <c r="I4759" s="295" t="s">
        <v>1598</v>
      </c>
      <c r="J4759" s="295" t="s">
        <v>177</v>
      </c>
      <c r="K4759" s="295" t="s">
        <v>1603</v>
      </c>
      <c r="L4759" s="286">
        <v>0</v>
      </c>
      <c r="M4759" s="295" t="s">
        <v>16372</v>
      </c>
    </row>
    <row r="4760" spans="1:13" ht="15" customHeight="1" x14ac:dyDescent="0.25">
      <c r="A4760" s="295" t="s">
        <v>7190</v>
      </c>
      <c r="B4760" s="295" t="s">
        <v>646</v>
      </c>
      <c r="C4760" s="295" t="s">
        <v>14184</v>
      </c>
      <c r="D4760" s="295" t="s">
        <v>645</v>
      </c>
      <c r="E4760" s="295" t="s">
        <v>1606</v>
      </c>
      <c r="F4760" s="295" t="s">
        <v>7189</v>
      </c>
      <c r="G4760" s="295" t="s">
        <v>1676</v>
      </c>
      <c r="H4760" s="295" t="s">
        <v>1632</v>
      </c>
      <c r="I4760" s="295" t="s">
        <v>1598</v>
      </c>
      <c r="J4760" s="295" t="s">
        <v>177</v>
      </c>
      <c r="K4760" s="295" t="s">
        <v>1603</v>
      </c>
      <c r="L4760" s="287">
        <v>2</v>
      </c>
      <c r="M4760" s="295" t="s">
        <v>171</v>
      </c>
    </row>
    <row r="4761" spans="1:13" ht="15" customHeight="1" x14ac:dyDescent="0.25">
      <c r="A4761" s="295" t="s">
        <v>7192</v>
      </c>
      <c r="B4761" s="295" t="s">
        <v>644</v>
      </c>
      <c r="C4761" s="295" t="s">
        <v>14185</v>
      </c>
      <c r="D4761" s="295" t="s">
        <v>7191</v>
      </c>
      <c r="E4761" s="295" t="s">
        <v>1606</v>
      </c>
      <c r="F4761" s="295" t="s">
        <v>7189</v>
      </c>
      <c r="G4761" s="295" t="s">
        <v>1678</v>
      </c>
      <c r="H4761" s="295" t="s">
        <v>1632</v>
      </c>
      <c r="I4761" s="295" t="s">
        <v>1598</v>
      </c>
      <c r="J4761" s="295" t="s">
        <v>177</v>
      </c>
      <c r="K4761" s="295" t="s">
        <v>1603</v>
      </c>
      <c r="L4761" s="287">
        <v>2</v>
      </c>
      <c r="M4761" s="295" t="s">
        <v>171</v>
      </c>
    </row>
    <row r="4762" spans="1:13" ht="15" customHeight="1" x14ac:dyDescent="0.25">
      <c r="A4762" s="295" t="s">
        <v>7194</v>
      </c>
      <c r="B4762" s="295" t="s">
        <v>7182</v>
      </c>
      <c r="C4762" s="295" t="s">
        <v>14186</v>
      </c>
      <c r="D4762" s="295" t="s">
        <v>7184</v>
      </c>
      <c r="E4762" s="295" t="s">
        <v>14187</v>
      </c>
      <c r="F4762" s="295" t="s">
        <v>7186</v>
      </c>
      <c r="G4762" s="295" t="s">
        <v>1678</v>
      </c>
      <c r="H4762" s="295" t="s">
        <v>1632</v>
      </c>
      <c r="I4762" s="295" t="s">
        <v>1598</v>
      </c>
      <c r="J4762" s="295" t="s">
        <v>177</v>
      </c>
      <c r="K4762" s="295" t="s">
        <v>1603</v>
      </c>
      <c r="L4762" s="287">
        <v>10</v>
      </c>
      <c r="M4762" s="295" t="s">
        <v>171</v>
      </c>
    </row>
    <row r="4763" spans="1:13" ht="15" customHeight="1" x14ac:dyDescent="0.25">
      <c r="A4763" s="295" t="s">
        <v>9033</v>
      </c>
      <c r="B4763" s="295" t="s">
        <v>9033</v>
      </c>
      <c r="C4763" s="295" t="s">
        <v>1223</v>
      </c>
      <c r="D4763" s="295" t="s">
        <v>1223</v>
      </c>
      <c r="E4763" s="295" t="s">
        <v>1606</v>
      </c>
      <c r="F4763" s="295" t="s">
        <v>9035</v>
      </c>
      <c r="G4763" s="295" t="s">
        <v>168</v>
      </c>
      <c r="H4763" s="295" t="s">
        <v>1589</v>
      </c>
      <c r="I4763" s="295" t="s">
        <v>1598</v>
      </c>
      <c r="J4763" s="295" t="s">
        <v>177</v>
      </c>
      <c r="K4763" s="295" t="s">
        <v>1603</v>
      </c>
      <c r="L4763" s="286">
        <v>0</v>
      </c>
      <c r="M4763" s="295" t="s">
        <v>16372</v>
      </c>
    </row>
    <row r="4764" spans="1:13" ht="15" customHeight="1" x14ac:dyDescent="0.25">
      <c r="A4764" s="295" t="s">
        <v>11158</v>
      </c>
      <c r="B4764" s="295" t="s">
        <v>11154</v>
      </c>
      <c r="C4764" s="295" t="s">
        <v>14188</v>
      </c>
      <c r="D4764" s="295" t="s">
        <v>11155</v>
      </c>
      <c r="E4764" s="295" t="s">
        <v>3049</v>
      </c>
      <c r="F4764" s="295" t="s">
        <v>11157</v>
      </c>
      <c r="G4764" s="295" t="s">
        <v>168</v>
      </c>
      <c r="H4764" s="295" t="s">
        <v>1632</v>
      </c>
      <c r="I4764" s="295" t="s">
        <v>1598</v>
      </c>
      <c r="J4764" s="295" t="s">
        <v>177</v>
      </c>
      <c r="K4764" s="295" t="s">
        <v>1603</v>
      </c>
      <c r="L4764" s="286">
        <v>8</v>
      </c>
      <c r="M4764" s="295" t="s">
        <v>171</v>
      </c>
    </row>
    <row r="4765" spans="1:13" ht="15" customHeight="1" x14ac:dyDescent="0.25">
      <c r="A4765" s="295" t="s">
        <v>11164</v>
      </c>
      <c r="B4765" s="295" t="s">
        <v>11159</v>
      </c>
      <c r="C4765" s="295" t="s">
        <v>14189</v>
      </c>
      <c r="D4765" s="295" t="s">
        <v>11160</v>
      </c>
      <c r="E4765" s="295" t="s">
        <v>1880</v>
      </c>
      <c r="F4765" s="295" t="s">
        <v>11162</v>
      </c>
      <c r="G4765" s="295" t="s">
        <v>168</v>
      </c>
      <c r="H4765" s="295" t="s">
        <v>1632</v>
      </c>
      <c r="I4765" s="295" t="s">
        <v>1598</v>
      </c>
      <c r="J4765" s="295" t="s">
        <v>177</v>
      </c>
      <c r="K4765" s="295" t="s">
        <v>1603</v>
      </c>
      <c r="L4765" s="286">
        <v>5</v>
      </c>
      <c r="M4765" s="295" t="s">
        <v>171</v>
      </c>
    </row>
    <row r="4766" spans="1:13" ht="15" customHeight="1" x14ac:dyDescent="0.25">
      <c r="A4766" s="295" t="s">
        <v>9030</v>
      </c>
      <c r="B4766" s="295" t="s">
        <v>9030</v>
      </c>
      <c r="C4766" s="295" t="s">
        <v>1221</v>
      </c>
      <c r="D4766" s="295" t="s">
        <v>1221</v>
      </c>
      <c r="E4766" s="295" t="s">
        <v>1606</v>
      </c>
      <c r="F4766" s="295" t="s">
        <v>11169</v>
      </c>
      <c r="G4766" s="295" t="s">
        <v>1594</v>
      </c>
      <c r="H4766" s="295" t="s">
        <v>1589</v>
      </c>
      <c r="I4766" s="295" t="s">
        <v>1598</v>
      </c>
      <c r="J4766" s="295" t="s">
        <v>177</v>
      </c>
      <c r="L4766" s="286">
        <v>0</v>
      </c>
      <c r="M4766" s="295" t="s">
        <v>16372</v>
      </c>
    </row>
    <row r="4767" spans="1:13" ht="15" customHeight="1" x14ac:dyDescent="0.25">
      <c r="A4767" s="295" t="s">
        <v>8260</v>
      </c>
      <c r="B4767" s="295" t="s">
        <v>3763</v>
      </c>
      <c r="C4767" s="295" t="s">
        <v>14190</v>
      </c>
      <c r="D4767" s="295" t="s">
        <v>3765</v>
      </c>
      <c r="E4767" s="295" t="s">
        <v>14191</v>
      </c>
      <c r="F4767" s="295" t="s">
        <v>14192</v>
      </c>
      <c r="G4767" s="295" t="s">
        <v>168</v>
      </c>
      <c r="H4767" s="295" t="s">
        <v>1632</v>
      </c>
      <c r="I4767" s="295" t="s">
        <v>1598</v>
      </c>
      <c r="J4767" s="295" t="s">
        <v>177</v>
      </c>
      <c r="K4767" s="295" t="s">
        <v>1603</v>
      </c>
      <c r="L4767" s="287">
        <v>9</v>
      </c>
      <c r="M4767" s="295" t="s">
        <v>171</v>
      </c>
    </row>
    <row r="4768" spans="1:13" ht="15" customHeight="1" x14ac:dyDescent="0.25">
      <c r="A4768" s="295" t="s">
        <v>11174</v>
      </c>
      <c r="B4768" s="295" t="s">
        <v>11170</v>
      </c>
      <c r="C4768" s="295" t="s">
        <v>14193</v>
      </c>
      <c r="D4768" s="295" t="s">
        <v>11171</v>
      </c>
      <c r="E4768" s="295" t="s">
        <v>1880</v>
      </c>
      <c r="F4768" s="295" t="s">
        <v>11173</v>
      </c>
      <c r="G4768" s="295" t="s">
        <v>168</v>
      </c>
      <c r="H4768" s="295" t="s">
        <v>1632</v>
      </c>
      <c r="I4768" s="295" t="s">
        <v>1598</v>
      </c>
      <c r="J4768" s="295" t="s">
        <v>177</v>
      </c>
      <c r="K4768" s="295" t="s">
        <v>1603</v>
      </c>
      <c r="L4768" s="286">
        <v>7</v>
      </c>
      <c r="M4768" s="295" t="s">
        <v>171</v>
      </c>
    </row>
    <row r="4769" spans="1:13" ht="15" customHeight="1" x14ac:dyDescent="0.25">
      <c r="A4769" s="295" t="s">
        <v>14194</v>
      </c>
      <c r="B4769" s="295" t="s">
        <v>14194</v>
      </c>
      <c r="C4769" s="295" t="s">
        <v>14195</v>
      </c>
      <c r="D4769" s="295" t="s">
        <v>14195</v>
      </c>
      <c r="E4769" s="295" t="s">
        <v>1606</v>
      </c>
      <c r="F4769" s="295" t="s">
        <v>14196</v>
      </c>
      <c r="G4769" s="295" t="s">
        <v>168</v>
      </c>
      <c r="H4769" s="295" t="s">
        <v>1589</v>
      </c>
      <c r="I4769" s="295" t="s">
        <v>1598</v>
      </c>
      <c r="J4769" s="295" t="s">
        <v>177</v>
      </c>
      <c r="K4769" s="295" t="s">
        <v>1603</v>
      </c>
      <c r="L4769" s="286">
        <v>0</v>
      </c>
      <c r="M4769" s="295" t="s">
        <v>16372</v>
      </c>
    </row>
    <row r="4770" spans="1:13" ht="15" customHeight="1" x14ac:dyDescent="0.25">
      <c r="A4770" s="295" t="s">
        <v>1225</v>
      </c>
      <c r="B4770" s="295" t="s">
        <v>1225</v>
      </c>
      <c r="C4770" s="295" t="s">
        <v>1226</v>
      </c>
      <c r="D4770" s="295" t="s">
        <v>1226</v>
      </c>
      <c r="E4770" s="295" t="s">
        <v>1606</v>
      </c>
      <c r="F4770" s="295" t="s">
        <v>14197</v>
      </c>
      <c r="G4770" s="295" t="s">
        <v>168</v>
      </c>
      <c r="H4770" s="295" t="s">
        <v>1589</v>
      </c>
      <c r="I4770" s="295" t="s">
        <v>1598</v>
      </c>
      <c r="J4770" s="295" t="s">
        <v>177</v>
      </c>
      <c r="K4770" s="295" t="s">
        <v>1603</v>
      </c>
      <c r="L4770" s="286">
        <v>0</v>
      </c>
      <c r="M4770" s="295" t="s">
        <v>16372</v>
      </c>
    </row>
    <row r="4771" spans="1:13" ht="15" customHeight="1" x14ac:dyDescent="0.25">
      <c r="A4771" s="295" t="s">
        <v>14198</v>
      </c>
      <c r="B4771" s="295" t="s">
        <v>14198</v>
      </c>
      <c r="C4771" s="295" t="s">
        <v>14199</v>
      </c>
      <c r="D4771" s="295" t="s">
        <v>14199</v>
      </c>
      <c r="E4771" s="295" t="s">
        <v>14200</v>
      </c>
      <c r="F4771" s="295" t="s">
        <v>14201</v>
      </c>
      <c r="G4771" s="295" t="s">
        <v>168</v>
      </c>
      <c r="H4771" s="295" t="s">
        <v>1589</v>
      </c>
      <c r="I4771" s="295" t="s">
        <v>1598</v>
      </c>
      <c r="J4771" s="295" t="s">
        <v>179</v>
      </c>
      <c r="K4771" s="295" t="s">
        <v>1603</v>
      </c>
      <c r="L4771" s="286">
        <v>5</v>
      </c>
      <c r="M4771" s="295" t="s">
        <v>171</v>
      </c>
    </row>
    <row r="4772" spans="1:13" ht="15" customHeight="1" x14ac:dyDescent="0.25">
      <c r="A4772" s="295" t="s">
        <v>14202</v>
      </c>
      <c r="B4772" s="295" t="s">
        <v>14202</v>
      </c>
      <c r="C4772" s="295" t="s">
        <v>14203</v>
      </c>
      <c r="D4772" s="295" t="s">
        <v>14203</v>
      </c>
      <c r="E4772" s="295" t="s">
        <v>10117</v>
      </c>
      <c r="F4772" s="295" t="s">
        <v>14204</v>
      </c>
      <c r="G4772" s="295" t="s">
        <v>168</v>
      </c>
      <c r="H4772" s="295" t="s">
        <v>1589</v>
      </c>
      <c r="I4772" s="295" t="s">
        <v>1598</v>
      </c>
      <c r="J4772" s="295" t="s">
        <v>179</v>
      </c>
      <c r="K4772" s="295" t="s">
        <v>1603</v>
      </c>
      <c r="L4772" s="287">
        <v>-99</v>
      </c>
      <c r="M4772" s="295" t="s">
        <v>16367</v>
      </c>
    </row>
    <row r="4773" spans="1:13" ht="15" customHeight="1" x14ac:dyDescent="0.25">
      <c r="A4773" s="295" t="s">
        <v>14205</v>
      </c>
      <c r="B4773" s="295" t="s">
        <v>14205</v>
      </c>
      <c r="C4773" s="295" t="s">
        <v>14206</v>
      </c>
      <c r="D4773" s="295" t="s">
        <v>14206</v>
      </c>
      <c r="E4773" s="295" t="s">
        <v>1592</v>
      </c>
      <c r="F4773" s="295" t="s">
        <v>14207</v>
      </c>
      <c r="G4773" s="295" t="s">
        <v>1594</v>
      </c>
      <c r="H4773" s="295" t="s">
        <v>1589</v>
      </c>
      <c r="I4773" s="295" t="s">
        <v>1598</v>
      </c>
      <c r="J4773" s="295" t="s">
        <v>179</v>
      </c>
      <c r="L4773" s="286">
        <v>5</v>
      </c>
      <c r="M4773" s="295" t="s">
        <v>171</v>
      </c>
    </row>
    <row r="4774" spans="1:13" ht="15" customHeight="1" x14ac:dyDescent="0.25">
      <c r="A4774" s="295" t="s">
        <v>3040</v>
      </c>
      <c r="B4774" s="295" t="s">
        <v>3040</v>
      </c>
      <c r="C4774" s="295" t="s">
        <v>3042</v>
      </c>
      <c r="D4774" s="295" t="s">
        <v>3042</v>
      </c>
      <c r="E4774" s="295" t="s">
        <v>7802</v>
      </c>
      <c r="F4774" s="295" t="s">
        <v>14208</v>
      </c>
      <c r="G4774" s="295" t="s">
        <v>168</v>
      </c>
      <c r="H4774" s="295" t="s">
        <v>1589</v>
      </c>
      <c r="I4774" s="295" t="s">
        <v>1598</v>
      </c>
      <c r="J4774" s="295" t="s">
        <v>177</v>
      </c>
      <c r="K4774" s="295" t="s">
        <v>1603</v>
      </c>
      <c r="L4774" s="286">
        <v>7</v>
      </c>
      <c r="M4774" s="295" t="s">
        <v>171</v>
      </c>
    </row>
    <row r="4775" spans="1:13" ht="15" customHeight="1" x14ac:dyDescent="0.25">
      <c r="A4775" s="295" t="s">
        <v>3106</v>
      </c>
      <c r="B4775" s="295" t="s">
        <v>3106</v>
      </c>
      <c r="C4775" s="295" t="s">
        <v>3108</v>
      </c>
      <c r="D4775" s="295" t="s">
        <v>3108</v>
      </c>
      <c r="E4775" s="295" t="s">
        <v>7802</v>
      </c>
      <c r="F4775" s="295" t="s">
        <v>3109</v>
      </c>
      <c r="G4775" s="295" t="s">
        <v>168</v>
      </c>
      <c r="H4775" s="295" t="s">
        <v>1589</v>
      </c>
      <c r="I4775" s="295" t="s">
        <v>1598</v>
      </c>
      <c r="J4775" s="295" t="s">
        <v>177</v>
      </c>
      <c r="K4775" s="295" t="s">
        <v>1603</v>
      </c>
      <c r="L4775" s="286">
        <v>7</v>
      </c>
      <c r="M4775" s="295" t="s">
        <v>171</v>
      </c>
    </row>
    <row r="4776" spans="1:13" ht="15" customHeight="1" x14ac:dyDescent="0.25">
      <c r="A4776" s="295" t="s">
        <v>14209</v>
      </c>
      <c r="B4776" s="295" t="s">
        <v>14209</v>
      </c>
      <c r="C4776" s="295" t="s">
        <v>14210</v>
      </c>
      <c r="D4776" s="295" t="s">
        <v>14210</v>
      </c>
      <c r="E4776" s="295" t="s">
        <v>2357</v>
      </c>
      <c r="F4776" s="295" t="s">
        <v>14211</v>
      </c>
      <c r="G4776" s="295" t="s">
        <v>1594</v>
      </c>
      <c r="H4776" s="295" t="s">
        <v>1589</v>
      </c>
      <c r="I4776" s="295" t="s">
        <v>1598</v>
      </c>
      <c r="J4776" s="295" t="s">
        <v>177</v>
      </c>
      <c r="L4776" s="286">
        <v>7</v>
      </c>
      <c r="M4776" s="295" t="s">
        <v>171</v>
      </c>
    </row>
    <row r="4777" spans="1:13" ht="15" customHeight="1" x14ac:dyDescent="0.25">
      <c r="A4777" s="295" t="s">
        <v>14212</v>
      </c>
      <c r="B4777" s="295" t="s">
        <v>14213</v>
      </c>
      <c r="C4777" s="295" t="s">
        <v>14214</v>
      </c>
      <c r="D4777" s="295" t="s">
        <v>14215</v>
      </c>
      <c r="E4777" s="295" t="s">
        <v>1606</v>
      </c>
      <c r="F4777" s="295" t="s">
        <v>14216</v>
      </c>
      <c r="G4777" s="295" t="s">
        <v>168</v>
      </c>
      <c r="H4777" s="295" t="s">
        <v>1632</v>
      </c>
      <c r="I4777" s="295" t="s">
        <v>1598</v>
      </c>
      <c r="J4777" s="295" t="s">
        <v>12559</v>
      </c>
      <c r="K4777" s="295" t="s">
        <v>1603</v>
      </c>
      <c r="L4777" s="286">
        <v>0</v>
      </c>
      <c r="M4777" s="295" t="s">
        <v>16372</v>
      </c>
    </row>
    <row r="4778" spans="1:13" ht="15" customHeight="1" x14ac:dyDescent="0.25">
      <c r="A4778" s="295" t="s">
        <v>14213</v>
      </c>
      <c r="B4778" s="295" t="s">
        <v>14213</v>
      </c>
      <c r="C4778" s="295" t="s">
        <v>14215</v>
      </c>
      <c r="D4778" s="295" t="s">
        <v>14215</v>
      </c>
      <c r="E4778" s="295" t="s">
        <v>1606</v>
      </c>
      <c r="F4778" s="295" t="s">
        <v>14216</v>
      </c>
      <c r="G4778" s="295" t="s">
        <v>168</v>
      </c>
      <c r="H4778" s="295" t="s">
        <v>1589</v>
      </c>
      <c r="I4778" s="295" t="s">
        <v>1598</v>
      </c>
      <c r="J4778" s="295" t="s">
        <v>12559</v>
      </c>
      <c r="K4778" s="295" t="s">
        <v>1603</v>
      </c>
      <c r="L4778" s="286">
        <v>0</v>
      </c>
      <c r="M4778" s="295" t="s">
        <v>16372</v>
      </c>
    </row>
    <row r="4779" spans="1:13" ht="15" customHeight="1" x14ac:dyDescent="0.25">
      <c r="A4779" s="295" t="s">
        <v>14217</v>
      </c>
      <c r="B4779" s="295" t="s">
        <v>14217</v>
      </c>
      <c r="C4779" s="295" t="s">
        <v>14218</v>
      </c>
      <c r="D4779" s="295" t="s">
        <v>14218</v>
      </c>
      <c r="E4779" s="295" t="s">
        <v>1606</v>
      </c>
      <c r="F4779" s="295" t="s">
        <v>14216</v>
      </c>
      <c r="G4779" s="295" t="s">
        <v>1594</v>
      </c>
      <c r="H4779" s="295" t="s">
        <v>1589</v>
      </c>
      <c r="I4779" s="295" t="s">
        <v>1598</v>
      </c>
      <c r="J4779" s="295" t="s">
        <v>12559</v>
      </c>
      <c r="L4779" s="286">
        <v>0</v>
      </c>
      <c r="M4779" s="295" t="s">
        <v>16372</v>
      </c>
    </row>
    <row r="4780" spans="1:13" ht="15" customHeight="1" x14ac:dyDescent="0.25">
      <c r="A4780" s="295" t="s">
        <v>14219</v>
      </c>
      <c r="B4780" s="295" t="s">
        <v>14219</v>
      </c>
      <c r="C4780" s="295" t="s">
        <v>14220</v>
      </c>
      <c r="D4780" s="295" t="s">
        <v>14220</v>
      </c>
      <c r="E4780" s="295" t="s">
        <v>1910</v>
      </c>
      <c r="F4780" s="295" t="s">
        <v>14221</v>
      </c>
      <c r="G4780" s="295" t="s">
        <v>168</v>
      </c>
      <c r="H4780" s="295" t="s">
        <v>1589</v>
      </c>
      <c r="I4780" s="295" t="s">
        <v>1598</v>
      </c>
      <c r="J4780" s="295" t="s">
        <v>14222</v>
      </c>
      <c r="K4780" s="295" t="s">
        <v>1603</v>
      </c>
      <c r="L4780" s="286">
        <v>8</v>
      </c>
      <c r="M4780" s="295" t="s">
        <v>171</v>
      </c>
    </row>
    <row r="4781" spans="1:13" ht="15" customHeight="1" x14ac:dyDescent="0.25">
      <c r="A4781" s="295" t="s">
        <v>14223</v>
      </c>
      <c r="B4781" s="295" t="s">
        <v>14223</v>
      </c>
      <c r="C4781" s="295" t="s">
        <v>14224</v>
      </c>
      <c r="D4781" s="295" t="s">
        <v>14224</v>
      </c>
      <c r="E4781" s="295" t="s">
        <v>1606</v>
      </c>
      <c r="F4781" s="295" t="s">
        <v>14225</v>
      </c>
      <c r="G4781" s="295" t="s">
        <v>1594</v>
      </c>
      <c r="H4781" s="295" t="s">
        <v>1589</v>
      </c>
      <c r="I4781" s="295" t="s">
        <v>1598</v>
      </c>
      <c r="J4781" s="295" t="s">
        <v>14222</v>
      </c>
      <c r="L4781" s="286">
        <v>8</v>
      </c>
      <c r="M4781" s="295" t="s">
        <v>171</v>
      </c>
    </row>
    <row r="4782" spans="1:13" ht="15" customHeight="1" x14ac:dyDescent="0.25">
      <c r="A4782" s="295" t="s">
        <v>14226</v>
      </c>
      <c r="B4782" s="295" t="s">
        <v>14226</v>
      </c>
      <c r="C4782" s="295" t="s">
        <v>14227</v>
      </c>
      <c r="D4782" s="295" t="s">
        <v>14227</v>
      </c>
      <c r="E4782" s="295" t="s">
        <v>14228</v>
      </c>
      <c r="F4782" s="295" t="s">
        <v>14229</v>
      </c>
      <c r="G4782" s="295" t="s">
        <v>168</v>
      </c>
      <c r="H4782" s="295" t="s">
        <v>1589</v>
      </c>
      <c r="I4782" s="295" t="s">
        <v>1714</v>
      </c>
      <c r="J4782" s="295" t="s">
        <v>174</v>
      </c>
      <c r="K4782" s="295" t="s">
        <v>1892</v>
      </c>
      <c r="L4782" s="286">
        <v>0</v>
      </c>
      <c r="M4782" s="295" t="s">
        <v>16372</v>
      </c>
    </row>
    <row r="4783" spans="1:13" ht="15" customHeight="1" x14ac:dyDescent="0.25">
      <c r="A4783" s="295" t="s">
        <v>14230</v>
      </c>
      <c r="B4783" s="295" t="s">
        <v>14231</v>
      </c>
      <c r="C4783" s="295" t="s">
        <v>14232</v>
      </c>
      <c r="D4783" s="295" t="s">
        <v>14233</v>
      </c>
      <c r="E4783" s="295" t="s">
        <v>14234</v>
      </c>
      <c r="F4783" s="295" t="s">
        <v>14235</v>
      </c>
      <c r="G4783" s="295" t="s">
        <v>168</v>
      </c>
      <c r="H4783" s="295" t="s">
        <v>1632</v>
      </c>
      <c r="I4783" s="295" t="s">
        <v>1714</v>
      </c>
      <c r="J4783" s="295" t="s">
        <v>174</v>
      </c>
      <c r="K4783" s="295" t="s">
        <v>1892</v>
      </c>
      <c r="L4783" s="286">
        <v>3</v>
      </c>
      <c r="M4783" s="295" t="s">
        <v>171</v>
      </c>
    </row>
    <row r="4784" spans="1:13" ht="15" customHeight="1" x14ac:dyDescent="0.25">
      <c r="A4784" s="295" t="s">
        <v>14236</v>
      </c>
      <c r="B4784" s="295" t="s">
        <v>14237</v>
      </c>
      <c r="C4784" s="295" t="s">
        <v>14238</v>
      </c>
      <c r="D4784" s="295" t="s">
        <v>14239</v>
      </c>
      <c r="E4784" s="295" t="s">
        <v>2433</v>
      </c>
      <c r="F4784" s="295" t="s">
        <v>14240</v>
      </c>
      <c r="G4784" s="295" t="s">
        <v>168</v>
      </c>
      <c r="H4784" s="295" t="s">
        <v>1632</v>
      </c>
      <c r="I4784" s="295" t="s">
        <v>1714</v>
      </c>
      <c r="J4784" s="295" t="s">
        <v>174</v>
      </c>
      <c r="K4784" s="295" t="s">
        <v>1892</v>
      </c>
      <c r="L4784" s="286">
        <v>0</v>
      </c>
      <c r="M4784" s="295" t="s">
        <v>16372</v>
      </c>
    </row>
    <row r="4785" spans="1:13" ht="15" customHeight="1" x14ac:dyDescent="0.25">
      <c r="A4785" s="295" t="s">
        <v>14242</v>
      </c>
      <c r="B4785" s="295" t="s">
        <v>14242</v>
      </c>
      <c r="C4785" s="295" t="s">
        <v>14243</v>
      </c>
      <c r="D4785" s="295" t="s">
        <v>14243</v>
      </c>
      <c r="E4785" s="295" t="s">
        <v>6188</v>
      </c>
      <c r="F4785" s="295" t="s">
        <v>14244</v>
      </c>
      <c r="G4785" s="295" t="s">
        <v>168</v>
      </c>
      <c r="H4785" s="295" t="s">
        <v>1589</v>
      </c>
      <c r="I4785" s="295" t="s">
        <v>1714</v>
      </c>
      <c r="J4785" s="295" t="s">
        <v>174</v>
      </c>
      <c r="K4785" s="295" t="s">
        <v>1892</v>
      </c>
      <c r="L4785" s="286">
        <v>0</v>
      </c>
      <c r="M4785" s="295" t="s">
        <v>16372</v>
      </c>
    </row>
    <row r="4786" spans="1:13" ht="15" customHeight="1" x14ac:dyDescent="0.25">
      <c r="A4786" s="295" t="s">
        <v>14245</v>
      </c>
      <c r="B4786" s="295" t="s">
        <v>14245</v>
      </c>
      <c r="C4786" s="295" t="s">
        <v>14246</v>
      </c>
      <c r="D4786" s="295" t="s">
        <v>14246</v>
      </c>
      <c r="E4786" s="295" t="s">
        <v>7936</v>
      </c>
      <c r="F4786" s="295" t="s">
        <v>14247</v>
      </c>
      <c r="G4786" s="295" t="s">
        <v>168</v>
      </c>
      <c r="H4786" s="295" t="s">
        <v>1589</v>
      </c>
      <c r="I4786" s="295" t="s">
        <v>1714</v>
      </c>
      <c r="J4786" s="295" t="s">
        <v>174</v>
      </c>
      <c r="K4786" s="295" t="s">
        <v>1892</v>
      </c>
      <c r="L4786" s="286">
        <v>5</v>
      </c>
      <c r="M4786" s="295" t="s">
        <v>171</v>
      </c>
    </row>
    <row r="4787" spans="1:13" ht="15" customHeight="1" x14ac:dyDescent="0.25">
      <c r="A4787" s="295" t="s">
        <v>14231</v>
      </c>
      <c r="B4787" s="295" t="s">
        <v>14231</v>
      </c>
      <c r="C4787" s="295" t="s">
        <v>14233</v>
      </c>
      <c r="D4787" s="295" t="s">
        <v>14233</v>
      </c>
      <c r="E4787" s="295" t="s">
        <v>14248</v>
      </c>
      <c r="F4787" s="295" t="s">
        <v>14249</v>
      </c>
      <c r="G4787" s="295" t="s">
        <v>168</v>
      </c>
      <c r="H4787" s="295" t="s">
        <v>1589</v>
      </c>
      <c r="I4787" s="295" t="s">
        <v>1714</v>
      </c>
      <c r="J4787" s="295" t="s">
        <v>174</v>
      </c>
      <c r="K4787" s="295" t="s">
        <v>1892</v>
      </c>
      <c r="L4787" s="286">
        <v>3</v>
      </c>
      <c r="M4787" s="295" t="s">
        <v>171</v>
      </c>
    </row>
    <row r="4788" spans="1:13" ht="15" customHeight="1" x14ac:dyDescent="0.25">
      <c r="A4788" s="295" t="s">
        <v>14241</v>
      </c>
      <c r="B4788" s="295" t="s">
        <v>14237</v>
      </c>
      <c r="C4788" s="295" t="s">
        <v>14250</v>
      </c>
      <c r="D4788" s="295" t="s">
        <v>14239</v>
      </c>
      <c r="E4788" s="295" t="s">
        <v>14251</v>
      </c>
      <c r="F4788" s="295" t="s">
        <v>14252</v>
      </c>
      <c r="G4788" s="295" t="s">
        <v>168</v>
      </c>
      <c r="H4788" s="295" t="s">
        <v>1632</v>
      </c>
      <c r="I4788" s="295" t="s">
        <v>1714</v>
      </c>
      <c r="J4788" s="295" t="s">
        <v>174</v>
      </c>
      <c r="K4788" s="295" t="s">
        <v>1892</v>
      </c>
      <c r="L4788" s="286">
        <v>0</v>
      </c>
      <c r="M4788" s="295" t="s">
        <v>16372</v>
      </c>
    </row>
    <row r="4789" spans="1:13" ht="15" customHeight="1" x14ac:dyDescent="0.25">
      <c r="A4789" s="295" t="s">
        <v>14237</v>
      </c>
      <c r="B4789" s="295" t="s">
        <v>14237</v>
      </c>
      <c r="C4789" s="295" t="s">
        <v>14239</v>
      </c>
      <c r="D4789" s="295" t="s">
        <v>14239</v>
      </c>
      <c r="E4789" s="295" t="s">
        <v>14251</v>
      </c>
      <c r="F4789" s="295" t="s">
        <v>14252</v>
      </c>
      <c r="G4789" s="295" t="s">
        <v>1738</v>
      </c>
      <c r="H4789" s="295" t="s">
        <v>1589</v>
      </c>
      <c r="I4789" s="295" t="s">
        <v>1714</v>
      </c>
      <c r="J4789" s="295" t="s">
        <v>174</v>
      </c>
      <c r="K4789" s="295" t="s">
        <v>1892</v>
      </c>
      <c r="L4789" s="286">
        <v>0</v>
      </c>
      <c r="M4789" s="295" t="s">
        <v>16372</v>
      </c>
    </row>
    <row r="4790" spans="1:13" ht="15" customHeight="1" x14ac:dyDescent="0.25">
      <c r="A4790" s="295" t="s">
        <v>14253</v>
      </c>
      <c r="B4790" s="295" t="s">
        <v>14253</v>
      </c>
      <c r="C4790" s="295" t="s">
        <v>14254</v>
      </c>
      <c r="D4790" s="295" t="s">
        <v>14254</v>
      </c>
      <c r="E4790" s="295" t="s">
        <v>14255</v>
      </c>
      <c r="F4790" s="295" t="s">
        <v>14256</v>
      </c>
      <c r="G4790" s="295" t="s">
        <v>168</v>
      </c>
      <c r="H4790" s="295" t="s">
        <v>1589</v>
      </c>
      <c r="I4790" s="295" t="s">
        <v>1714</v>
      </c>
      <c r="J4790" s="295" t="s">
        <v>174</v>
      </c>
      <c r="K4790" s="295" t="s">
        <v>1892</v>
      </c>
      <c r="L4790" s="286">
        <v>0</v>
      </c>
      <c r="M4790" s="295" t="s">
        <v>16372</v>
      </c>
    </row>
    <row r="4791" spans="1:13" ht="15" customHeight="1" x14ac:dyDescent="0.25">
      <c r="A4791" s="295" t="s">
        <v>14257</v>
      </c>
      <c r="B4791" s="295" t="s">
        <v>14257</v>
      </c>
      <c r="C4791" s="295" t="s">
        <v>14258</v>
      </c>
      <c r="D4791" s="295" t="s">
        <v>14258</v>
      </c>
      <c r="E4791" s="295" t="s">
        <v>2734</v>
      </c>
      <c r="F4791" s="295" t="s">
        <v>14259</v>
      </c>
      <c r="G4791" s="295" t="s">
        <v>1594</v>
      </c>
      <c r="H4791" s="295" t="s">
        <v>1589</v>
      </c>
      <c r="I4791" s="295" t="s">
        <v>1714</v>
      </c>
      <c r="J4791" s="295" t="s">
        <v>174</v>
      </c>
      <c r="L4791" s="286">
        <v>0</v>
      </c>
      <c r="M4791" s="295" t="s">
        <v>16372</v>
      </c>
    </row>
    <row r="4792" spans="1:13" ht="15" customHeight="1" x14ac:dyDescent="0.25">
      <c r="A4792" s="295" t="s">
        <v>14260</v>
      </c>
      <c r="B4792" s="295" t="s">
        <v>14260</v>
      </c>
      <c r="C4792" s="295" t="s">
        <v>14261</v>
      </c>
      <c r="D4792" s="295" t="s">
        <v>14261</v>
      </c>
      <c r="E4792" s="295" t="s">
        <v>6188</v>
      </c>
      <c r="F4792" s="295" t="s">
        <v>14262</v>
      </c>
      <c r="G4792" s="295" t="s">
        <v>168</v>
      </c>
      <c r="H4792" s="295" t="s">
        <v>1589</v>
      </c>
      <c r="I4792" s="295" t="s">
        <v>1714</v>
      </c>
      <c r="J4792" s="295" t="s">
        <v>174</v>
      </c>
      <c r="K4792" s="295" t="s">
        <v>1892</v>
      </c>
      <c r="L4792" s="286">
        <v>0</v>
      </c>
      <c r="M4792" s="295" t="s">
        <v>16372</v>
      </c>
    </row>
    <row r="4793" spans="1:13" ht="15" customHeight="1" x14ac:dyDescent="0.25">
      <c r="A4793" s="295" t="s">
        <v>14263</v>
      </c>
      <c r="B4793" s="295" t="s">
        <v>14263</v>
      </c>
      <c r="C4793" s="295" t="s">
        <v>14264</v>
      </c>
      <c r="D4793" s="295" t="s">
        <v>14264</v>
      </c>
      <c r="E4793" s="295" t="s">
        <v>9194</v>
      </c>
      <c r="F4793" s="295" t="s">
        <v>14265</v>
      </c>
      <c r="G4793" s="295" t="s">
        <v>168</v>
      </c>
      <c r="H4793" s="295" t="s">
        <v>1589</v>
      </c>
      <c r="I4793" s="295" t="s">
        <v>1714</v>
      </c>
      <c r="J4793" s="295" t="s">
        <v>174</v>
      </c>
      <c r="K4793" s="295" t="s">
        <v>1892</v>
      </c>
      <c r="L4793" s="286">
        <v>0</v>
      </c>
      <c r="M4793" s="295" t="s">
        <v>16372</v>
      </c>
    </row>
    <row r="4794" spans="1:13" ht="15" customHeight="1" x14ac:dyDescent="0.25">
      <c r="A4794" s="295" t="s">
        <v>14266</v>
      </c>
      <c r="B4794" s="295" t="s">
        <v>14266</v>
      </c>
      <c r="C4794" s="295" t="s">
        <v>14267</v>
      </c>
      <c r="D4794" s="295" t="s">
        <v>14267</v>
      </c>
      <c r="E4794" s="295" t="s">
        <v>14268</v>
      </c>
      <c r="F4794" s="295" t="s">
        <v>14269</v>
      </c>
      <c r="G4794" s="295" t="s">
        <v>168</v>
      </c>
      <c r="H4794" s="295" t="s">
        <v>1589</v>
      </c>
      <c r="I4794" s="295" t="s">
        <v>1714</v>
      </c>
      <c r="J4794" s="295" t="s">
        <v>174</v>
      </c>
      <c r="K4794" s="295" t="s">
        <v>1892</v>
      </c>
      <c r="L4794" s="286">
        <v>0</v>
      </c>
      <c r="M4794" s="295" t="s">
        <v>16372</v>
      </c>
    </row>
    <row r="4795" spans="1:13" ht="15" customHeight="1" x14ac:dyDescent="0.25">
      <c r="A4795" s="295" t="s">
        <v>1227</v>
      </c>
      <c r="B4795" s="295" t="s">
        <v>1227</v>
      </c>
      <c r="C4795" s="295" t="s">
        <v>1228</v>
      </c>
      <c r="D4795" s="295" t="s">
        <v>1228</v>
      </c>
      <c r="E4795" s="295" t="s">
        <v>1606</v>
      </c>
      <c r="F4795" s="295" t="s">
        <v>14270</v>
      </c>
      <c r="G4795" s="295" t="s">
        <v>168</v>
      </c>
      <c r="H4795" s="295" t="s">
        <v>1589</v>
      </c>
      <c r="I4795" s="295" t="s">
        <v>1598</v>
      </c>
      <c r="J4795" s="295" t="s">
        <v>679</v>
      </c>
      <c r="K4795" s="295" t="s">
        <v>1603</v>
      </c>
      <c r="L4795" s="286">
        <v>0</v>
      </c>
      <c r="M4795" s="295" t="s">
        <v>16372</v>
      </c>
    </row>
    <row r="4796" spans="1:13" ht="15" customHeight="1" x14ac:dyDescent="0.25">
      <c r="A4796" s="295" t="s">
        <v>14271</v>
      </c>
      <c r="B4796" s="295" t="s">
        <v>14271</v>
      </c>
      <c r="C4796" s="295" t="s">
        <v>14272</v>
      </c>
      <c r="D4796" s="295" t="s">
        <v>14272</v>
      </c>
      <c r="E4796" s="295" t="s">
        <v>1606</v>
      </c>
      <c r="F4796" s="295" t="s">
        <v>1229</v>
      </c>
      <c r="G4796" s="295" t="s">
        <v>1594</v>
      </c>
      <c r="H4796" s="295" t="s">
        <v>1589</v>
      </c>
      <c r="I4796" s="295" t="s">
        <v>1598</v>
      </c>
      <c r="J4796" s="295" t="s">
        <v>679</v>
      </c>
      <c r="L4796" s="286">
        <v>0</v>
      </c>
      <c r="M4796" s="295" t="s">
        <v>16372</v>
      </c>
    </row>
    <row r="4797" spans="1:13" ht="15" customHeight="1" x14ac:dyDescent="0.25">
      <c r="A4797" s="295" t="s">
        <v>14273</v>
      </c>
      <c r="B4797" s="295" t="s">
        <v>12530</v>
      </c>
      <c r="C4797" s="295" t="s">
        <v>14274</v>
      </c>
      <c r="D4797" s="295" t="s">
        <v>12532</v>
      </c>
      <c r="E4797" s="295" t="s">
        <v>14275</v>
      </c>
      <c r="F4797" s="295" t="s">
        <v>14276</v>
      </c>
      <c r="G4797" s="295" t="s">
        <v>168</v>
      </c>
      <c r="H4797" s="295" t="s">
        <v>1632</v>
      </c>
      <c r="I4797" s="295" t="s">
        <v>1598</v>
      </c>
      <c r="J4797" s="295" t="s">
        <v>226</v>
      </c>
      <c r="K4797" s="295" t="s">
        <v>1603</v>
      </c>
      <c r="L4797" s="287">
        <v>10</v>
      </c>
      <c r="M4797" s="295" t="s">
        <v>171</v>
      </c>
    </row>
    <row r="4798" spans="1:13" ht="15" customHeight="1" x14ac:dyDescent="0.25">
      <c r="A4798" s="295" t="s">
        <v>14277</v>
      </c>
      <c r="B4798" s="295" t="s">
        <v>14277</v>
      </c>
      <c r="C4798" s="295" t="s">
        <v>14278</v>
      </c>
      <c r="D4798" s="295" t="s">
        <v>14278</v>
      </c>
      <c r="E4798" s="295" t="s">
        <v>5064</v>
      </c>
      <c r="F4798" s="295" t="s">
        <v>14279</v>
      </c>
      <c r="G4798" s="295" t="s">
        <v>1594</v>
      </c>
      <c r="H4798" s="295" t="s">
        <v>1589</v>
      </c>
      <c r="I4798" s="295" t="s">
        <v>1598</v>
      </c>
      <c r="J4798" s="295" t="s">
        <v>226</v>
      </c>
      <c r="L4798" s="286">
        <v>10</v>
      </c>
      <c r="M4798" s="295" t="s">
        <v>171</v>
      </c>
    </row>
    <row r="4799" spans="1:13" ht="15" customHeight="1" x14ac:dyDescent="0.25">
      <c r="A4799" s="295" t="s">
        <v>12530</v>
      </c>
      <c r="B4799" s="295" t="s">
        <v>12530</v>
      </c>
      <c r="C4799" s="295" t="s">
        <v>12532</v>
      </c>
      <c r="D4799" s="295" t="s">
        <v>12532</v>
      </c>
      <c r="E4799" s="295" t="s">
        <v>14280</v>
      </c>
      <c r="F4799" s="295" t="s">
        <v>12533</v>
      </c>
      <c r="G4799" s="295" t="s">
        <v>168</v>
      </c>
      <c r="H4799" s="295" t="s">
        <v>1589</v>
      </c>
      <c r="I4799" s="295" t="s">
        <v>1598</v>
      </c>
      <c r="J4799" s="295" t="s">
        <v>226</v>
      </c>
      <c r="K4799" s="295" t="s">
        <v>2550</v>
      </c>
      <c r="L4799" s="286">
        <v>10</v>
      </c>
      <c r="M4799" s="295" t="s">
        <v>171</v>
      </c>
    </row>
    <row r="4800" spans="1:13" ht="15" customHeight="1" x14ac:dyDescent="0.25">
      <c r="A4800" s="295" t="s">
        <v>14281</v>
      </c>
      <c r="B4800" s="295" t="s">
        <v>14281</v>
      </c>
      <c r="C4800" s="295" t="s">
        <v>14282</v>
      </c>
      <c r="D4800" s="295" t="s">
        <v>14282</v>
      </c>
      <c r="E4800" s="295" t="s">
        <v>1606</v>
      </c>
      <c r="F4800" s="295" t="s">
        <v>14283</v>
      </c>
      <c r="G4800" s="295" t="s">
        <v>168</v>
      </c>
      <c r="H4800" s="295" t="s">
        <v>1589</v>
      </c>
      <c r="I4800" s="295" t="s">
        <v>1598</v>
      </c>
      <c r="J4800" s="295" t="s">
        <v>900</v>
      </c>
      <c r="K4800" s="295" t="s">
        <v>1755</v>
      </c>
      <c r="L4800" s="286">
        <v>3</v>
      </c>
      <c r="M4800" s="295" t="s">
        <v>171</v>
      </c>
    </row>
    <row r="4801" spans="1:13" ht="15" customHeight="1" x14ac:dyDescent="0.25">
      <c r="A4801" s="295" t="s">
        <v>14284</v>
      </c>
      <c r="B4801" s="295" t="s">
        <v>14284</v>
      </c>
      <c r="C4801" s="295" t="s">
        <v>14285</v>
      </c>
      <c r="D4801" s="295" t="s">
        <v>14285</v>
      </c>
      <c r="E4801" s="295" t="s">
        <v>1606</v>
      </c>
      <c r="F4801" s="295" t="s">
        <v>14286</v>
      </c>
      <c r="G4801" s="295" t="s">
        <v>1594</v>
      </c>
      <c r="H4801" s="295" t="s">
        <v>1589</v>
      </c>
      <c r="I4801" s="295" t="s">
        <v>1598</v>
      </c>
      <c r="J4801" s="295" t="s">
        <v>900</v>
      </c>
      <c r="L4801" s="286">
        <v>3</v>
      </c>
      <c r="M4801" s="295" t="s">
        <v>171</v>
      </c>
    </row>
    <row r="4802" spans="1:13" ht="15" customHeight="1" x14ac:dyDescent="0.25">
      <c r="A4802" s="295" t="s">
        <v>10715</v>
      </c>
      <c r="B4802" s="295" t="s">
        <v>10715</v>
      </c>
      <c r="C4802" s="295" t="s">
        <v>10717</v>
      </c>
      <c r="D4802" s="295" t="s">
        <v>10717</v>
      </c>
      <c r="E4802" s="295" t="s">
        <v>14287</v>
      </c>
      <c r="F4802" s="295" t="s">
        <v>10718</v>
      </c>
      <c r="G4802" s="295" t="s">
        <v>168</v>
      </c>
      <c r="H4802" s="295" t="s">
        <v>1589</v>
      </c>
      <c r="I4802" s="295" t="s">
        <v>1598</v>
      </c>
      <c r="J4802" s="295" t="s">
        <v>1231</v>
      </c>
      <c r="K4802" s="295" t="s">
        <v>1603</v>
      </c>
      <c r="L4802" s="286">
        <v>0</v>
      </c>
      <c r="M4802" s="295" t="s">
        <v>16372</v>
      </c>
    </row>
    <row r="4803" spans="1:13" ht="15" customHeight="1" x14ac:dyDescent="0.25">
      <c r="A4803" s="295" t="s">
        <v>14288</v>
      </c>
      <c r="B4803" s="295" t="s">
        <v>14288</v>
      </c>
      <c r="C4803" s="295" t="s">
        <v>14289</v>
      </c>
      <c r="D4803" s="295" t="s">
        <v>14289</v>
      </c>
      <c r="E4803" s="295" t="s">
        <v>1606</v>
      </c>
      <c r="F4803" s="295" t="s">
        <v>14290</v>
      </c>
      <c r="G4803" s="295" t="s">
        <v>168</v>
      </c>
      <c r="H4803" s="295" t="s">
        <v>1589</v>
      </c>
      <c r="I4803" s="295" t="s">
        <v>1598</v>
      </c>
      <c r="J4803" s="295" t="s">
        <v>1231</v>
      </c>
      <c r="K4803" s="295" t="s">
        <v>1603</v>
      </c>
      <c r="L4803" s="286">
        <v>0</v>
      </c>
      <c r="M4803" s="295" t="s">
        <v>16372</v>
      </c>
    </row>
    <row r="4804" spans="1:13" ht="15" customHeight="1" x14ac:dyDescent="0.25">
      <c r="A4804" s="295" t="s">
        <v>10720</v>
      </c>
      <c r="B4804" s="295" t="s">
        <v>10720</v>
      </c>
      <c r="C4804" s="295" t="s">
        <v>10722</v>
      </c>
      <c r="D4804" s="295" t="s">
        <v>10722</v>
      </c>
      <c r="E4804" s="295" t="s">
        <v>1606</v>
      </c>
      <c r="F4804" s="295" t="s">
        <v>14291</v>
      </c>
      <c r="G4804" s="295" t="s">
        <v>1594</v>
      </c>
      <c r="H4804" s="295" t="s">
        <v>1589</v>
      </c>
      <c r="I4804" s="295" t="s">
        <v>1598</v>
      </c>
      <c r="J4804" s="295" t="s">
        <v>1231</v>
      </c>
      <c r="L4804" s="286">
        <v>0</v>
      </c>
      <c r="M4804" s="295" t="s">
        <v>16372</v>
      </c>
    </row>
    <row r="4805" spans="1:13" ht="15" customHeight="1" x14ac:dyDescent="0.25">
      <c r="A4805" s="295" t="s">
        <v>14292</v>
      </c>
      <c r="B4805" s="295" t="s">
        <v>14292</v>
      </c>
      <c r="C4805" s="295" t="s">
        <v>14293</v>
      </c>
      <c r="D4805" s="295" t="s">
        <v>14293</v>
      </c>
      <c r="E4805" s="295" t="s">
        <v>1606</v>
      </c>
      <c r="F4805" s="295" t="s">
        <v>14294</v>
      </c>
      <c r="G4805" s="295" t="s">
        <v>168</v>
      </c>
      <c r="H4805" s="295" t="s">
        <v>1589</v>
      </c>
      <c r="I4805" s="295" t="s">
        <v>1598</v>
      </c>
      <c r="J4805" s="295" t="s">
        <v>1231</v>
      </c>
      <c r="K4805" s="295" t="s">
        <v>1603</v>
      </c>
      <c r="L4805" s="286">
        <v>0</v>
      </c>
      <c r="M4805" s="295" t="s">
        <v>16372</v>
      </c>
    </row>
    <row r="4806" spans="1:13" ht="15" customHeight="1" x14ac:dyDescent="0.25">
      <c r="A4806" s="295" t="s">
        <v>1232</v>
      </c>
      <c r="B4806" s="295" t="s">
        <v>1232</v>
      </c>
      <c r="C4806" s="295" t="s">
        <v>1233</v>
      </c>
      <c r="D4806" s="295" t="s">
        <v>1233</v>
      </c>
      <c r="E4806" s="295" t="s">
        <v>1606</v>
      </c>
      <c r="F4806" s="295" t="s">
        <v>14295</v>
      </c>
      <c r="G4806" s="295" t="s">
        <v>168</v>
      </c>
      <c r="H4806" s="295" t="s">
        <v>1589</v>
      </c>
      <c r="I4806" s="295" t="s">
        <v>1598</v>
      </c>
      <c r="J4806" s="295" t="s">
        <v>270</v>
      </c>
      <c r="K4806" s="295" t="s">
        <v>1603</v>
      </c>
      <c r="L4806" s="286">
        <v>1</v>
      </c>
      <c r="M4806" s="295" t="s">
        <v>171</v>
      </c>
    </row>
    <row r="4807" spans="1:13" ht="15" customHeight="1" x14ac:dyDescent="0.25">
      <c r="A4807" s="295" t="s">
        <v>14296</v>
      </c>
      <c r="B4807" s="295" t="s">
        <v>14296</v>
      </c>
      <c r="C4807" s="295" t="s">
        <v>14297</v>
      </c>
      <c r="D4807" s="295" t="s">
        <v>14297</v>
      </c>
      <c r="E4807" s="295" t="s">
        <v>1606</v>
      </c>
      <c r="F4807" s="295" t="s">
        <v>14298</v>
      </c>
      <c r="G4807" s="295" t="s">
        <v>168</v>
      </c>
      <c r="H4807" s="295" t="s">
        <v>1589</v>
      </c>
      <c r="I4807" s="295" t="s">
        <v>1598</v>
      </c>
      <c r="J4807" s="295" t="s">
        <v>270</v>
      </c>
      <c r="K4807" s="295" t="s">
        <v>1603</v>
      </c>
      <c r="L4807" s="286">
        <v>0</v>
      </c>
      <c r="M4807" s="295" t="s">
        <v>16372</v>
      </c>
    </row>
    <row r="4808" spans="1:13" ht="15" customHeight="1" x14ac:dyDescent="0.25">
      <c r="A4808" s="295" t="s">
        <v>14299</v>
      </c>
      <c r="B4808" s="295" t="s">
        <v>14299</v>
      </c>
      <c r="C4808" s="295" t="s">
        <v>14300</v>
      </c>
      <c r="D4808" s="295" t="s">
        <v>14300</v>
      </c>
      <c r="E4808" s="295" t="s">
        <v>2222</v>
      </c>
      <c r="F4808" s="295" t="s">
        <v>14301</v>
      </c>
      <c r="G4808" s="295" t="s">
        <v>1676</v>
      </c>
      <c r="H4808" s="295" t="s">
        <v>1589</v>
      </c>
      <c r="I4808" s="295" t="s">
        <v>1598</v>
      </c>
      <c r="J4808" s="295" t="s">
        <v>270</v>
      </c>
      <c r="K4808" s="295" t="s">
        <v>1603</v>
      </c>
      <c r="L4808" s="287">
        <v>6</v>
      </c>
      <c r="M4808" s="295" t="s">
        <v>171</v>
      </c>
    </row>
    <row r="4809" spans="1:13" ht="15" customHeight="1" x14ac:dyDescent="0.25">
      <c r="A4809" s="295" t="s">
        <v>14303</v>
      </c>
      <c r="B4809" s="295" t="s">
        <v>14303</v>
      </c>
      <c r="C4809" s="295" t="s">
        <v>14304</v>
      </c>
      <c r="D4809" s="295" t="s">
        <v>14304</v>
      </c>
      <c r="E4809" s="295" t="s">
        <v>14305</v>
      </c>
      <c r="F4809" s="295" t="s">
        <v>14306</v>
      </c>
      <c r="G4809" s="295" t="s">
        <v>1738</v>
      </c>
      <c r="H4809" s="295" t="s">
        <v>1589</v>
      </c>
      <c r="I4809" s="295" t="s">
        <v>1598</v>
      </c>
      <c r="J4809" s="295" t="s">
        <v>270</v>
      </c>
      <c r="K4809" s="295" t="s">
        <v>1603</v>
      </c>
      <c r="L4809" s="286">
        <v>6</v>
      </c>
      <c r="M4809" s="295" t="s">
        <v>171</v>
      </c>
    </row>
    <row r="4810" spans="1:13" ht="15" customHeight="1" x14ac:dyDescent="0.25">
      <c r="A4810" s="295" t="s">
        <v>14302</v>
      </c>
      <c r="B4810" s="295" t="s">
        <v>14303</v>
      </c>
      <c r="C4810" s="295" t="s">
        <v>14307</v>
      </c>
      <c r="D4810" s="295" t="s">
        <v>14304</v>
      </c>
      <c r="E4810" s="295" t="s">
        <v>14308</v>
      </c>
      <c r="F4810" s="295" t="s">
        <v>14306</v>
      </c>
      <c r="G4810" s="295" t="s">
        <v>1678</v>
      </c>
      <c r="H4810" s="295" t="s">
        <v>1632</v>
      </c>
      <c r="I4810" s="295" t="s">
        <v>1598</v>
      </c>
      <c r="J4810" s="295" t="s">
        <v>270</v>
      </c>
      <c r="K4810" s="295" t="s">
        <v>1603</v>
      </c>
      <c r="L4810" s="286">
        <v>6</v>
      </c>
      <c r="M4810" s="295" t="s">
        <v>171</v>
      </c>
    </row>
    <row r="4811" spans="1:13" ht="15" customHeight="1" x14ac:dyDescent="0.25">
      <c r="A4811" s="295" t="s">
        <v>14309</v>
      </c>
      <c r="B4811" s="295" t="s">
        <v>14309</v>
      </c>
      <c r="C4811" s="295" t="s">
        <v>14310</v>
      </c>
      <c r="D4811" s="295" t="s">
        <v>14310</v>
      </c>
      <c r="E4811" s="295" t="s">
        <v>1606</v>
      </c>
      <c r="F4811" s="295" t="s">
        <v>14311</v>
      </c>
      <c r="G4811" s="295" t="s">
        <v>168</v>
      </c>
      <c r="H4811" s="295" t="s">
        <v>1589</v>
      </c>
      <c r="I4811" s="295" t="s">
        <v>1598</v>
      </c>
      <c r="J4811" s="295" t="s">
        <v>270</v>
      </c>
      <c r="K4811" s="295" t="s">
        <v>1603</v>
      </c>
      <c r="L4811" s="286">
        <v>0</v>
      </c>
      <c r="M4811" s="295" t="s">
        <v>16372</v>
      </c>
    </row>
    <row r="4812" spans="1:13" ht="15" customHeight="1" x14ac:dyDescent="0.25">
      <c r="A4812" s="295" t="s">
        <v>14312</v>
      </c>
      <c r="B4812" s="295" t="s">
        <v>14312</v>
      </c>
      <c r="C4812" s="295" t="s">
        <v>14313</v>
      </c>
      <c r="D4812" s="295" t="s">
        <v>14313</v>
      </c>
      <c r="E4812" s="295" t="s">
        <v>4831</v>
      </c>
      <c r="F4812" s="295" t="s">
        <v>14314</v>
      </c>
      <c r="G4812" s="295" t="s">
        <v>168</v>
      </c>
      <c r="H4812" s="295" t="s">
        <v>1589</v>
      </c>
      <c r="I4812" s="295" t="s">
        <v>1598</v>
      </c>
      <c r="J4812" s="295" t="s">
        <v>270</v>
      </c>
      <c r="K4812" s="295" t="s">
        <v>1603</v>
      </c>
      <c r="L4812" s="286">
        <v>0</v>
      </c>
      <c r="M4812" s="295" t="s">
        <v>16372</v>
      </c>
    </row>
    <row r="4813" spans="1:13" ht="15" customHeight="1" x14ac:dyDescent="0.25">
      <c r="A4813" s="295" t="s">
        <v>14315</v>
      </c>
      <c r="B4813" s="295" t="s">
        <v>14315</v>
      </c>
      <c r="C4813" s="295" t="s">
        <v>14316</v>
      </c>
      <c r="D4813" s="295" t="s">
        <v>14316</v>
      </c>
      <c r="E4813" s="295" t="s">
        <v>3385</v>
      </c>
      <c r="F4813" s="295" t="s">
        <v>14317</v>
      </c>
      <c r="G4813" s="295" t="s">
        <v>168</v>
      </c>
      <c r="H4813" s="295" t="s">
        <v>1589</v>
      </c>
      <c r="I4813" s="295" t="s">
        <v>1598</v>
      </c>
      <c r="J4813" s="295" t="s">
        <v>270</v>
      </c>
      <c r="K4813" s="295" t="s">
        <v>1603</v>
      </c>
      <c r="L4813" s="286">
        <v>0</v>
      </c>
      <c r="M4813" s="295" t="s">
        <v>16372</v>
      </c>
    </row>
    <row r="4814" spans="1:13" ht="15" customHeight="1" x14ac:dyDescent="0.25">
      <c r="A4814" s="295" t="s">
        <v>14318</v>
      </c>
      <c r="B4814" s="295" t="s">
        <v>14318</v>
      </c>
      <c r="C4814" s="295" t="s">
        <v>14319</v>
      </c>
      <c r="D4814" s="295" t="s">
        <v>14319</v>
      </c>
      <c r="E4814" s="295" t="s">
        <v>14320</v>
      </c>
      <c r="F4814" s="295" t="s">
        <v>14321</v>
      </c>
      <c r="G4814" s="295" t="s">
        <v>168</v>
      </c>
      <c r="H4814" s="295" t="s">
        <v>1589</v>
      </c>
      <c r="I4814" s="295" t="s">
        <v>1598</v>
      </c>
      <c r="J4814" s="295" t="s">
        <v>270</v>
      </c>
      <c r="K4814" s="295" t="s">
        <v>1603</v>
      </c>
      <c r="L4814" s="286">
        <v>0</v>
      </c>
      <c r="M4814" s="295" t="s">
        <v>16372</v>
      </c>
    </row>
    <row r="4815" spans="1:13" ht="15" customHeight="1" x14ac:dyDescent="0.25">
      <c r="A4815" s="295" t="s">
        <v>1235</v>
      </c>
      <c r="B4815" s="295" t="s">
        <v>1235</v>
      </c>
      <c r="C4815" s="295" t="s">
        <v>1236</v>
      </c>
      <c r="D4815" s="295" t="s">
        <v>1236</v>
      </c>
      <c r="E4815" s="295" t="s">
        <v>1606</v>
      </c>
      <c r="F4815" s="295" t="s">
        <v>14322</v>
      </c>
      <c r="G4815" s="295" t="s">
        <v>168</v>
      </c>
      <c r="H4815" s="295" t="s">
        <v>1589</v>
      </c>
      <c r="I4815" s="295" t="s">
        <v>1598</v>
      </c>
      <c r="J4815" s="295" t="s">
        <v>270</v>
      </c>
      <c r="K4815" s="295" t="s">
        <v>1603</v>
      </c>
      <c r="L4815" s="286">
        <v>0</v>
      </c>
      <c r="M4815" s="295" t="s">
        <v>16372</v>
      </c>
    </row>
    <row r="4816" spans="1:13" ht="15" customHeight="1" x14ac:dyDescent="0.25">
      <c r="A4816" s="295" t="s">
        <v>1239</v>
      </c>
      <c r="B4816" s="295" t="s">
        <v>1239</v>
      </c>
      <c r="C4816" s="295" t="s">
        <v>14323</v>
      </c>
      <c r="D4816" s="295" t="s">
        <v>14323</v>
      </c>
      <c r="E4816" s="295" t="s">
        <v>2638</v>
      </c>
      <c r="F4816" s="295" t="s">
        <v>14324</v>
      </c>
      <c r="G4816" s="295" t="s">
        <v>1676</v>
      </c>
      <c r="H4816" s="295" t="s">
        <v>1589</v>
      </c>
      <c r="I4816" s="295" t="s">
        <v>1598</v>
      </c>
      <c r="J4816" s="295" t="s">
        <v>270</v>
      </c>
      <c r="K4816" s="295" t="s">
        <v>1603</v>
      </c>
      <c r="L4816" s="286">
        <v>0</v>
      </c>
      <c r="M4816" s="295" t="s">
        <v>16372</v>
      </c>
    </row>
    <row r="4817" spans="1:13" ht="15" customHeight="1" x14ac:dyDescent="0.25">
      <c r="A4817" s="295" t="s">
        <v>1237</v>
      </c>
      <c r="B4817" s="295" t="s">
        <v>1237</v>
      </c>
      <c r="C4817" s="295" t="s">
        <v>1238</v>
      </c>
      <c r="D4817" s="295" t="s">
        <v>1238</v>
      </c>
      <c r="E4817" s="295" t="s">
        <v>14325</v>
      </c>
      <c r="F4817" s="295" t="s">
        <v>9934</v>
      </c>
      <c r="G4817" s="295" t="s">
        <v>1738</v>
      </c>
      <c r="H4817" s="295" t="s">
        <v>1589</v>
      </c>
      <c r="I4817" s="295" t="s">
        <v>1598</v>
      </c>
      <c r="J4817" s="295" t="s">
        <v>270</v>
      </c>
      <c r="K4817" s="295" t="s">
        <v>1603</v>
      </c>
      <c r="L4817" s="286">
        <v>0</v>
      </c>
      <c r="M4817" s="295" t="s">
        <v>16372</v>
      </c>
    </row>
    <row r="4818" spans="1:13" ht="15" customHeight="1" x14ac:dyDescent="0.25">
      <c r="A4818" s="295" t="s">
        <v>14326</v>
      </c>
      <c r="B4818" s="295" t="s">
        <v>14326</v>
      </c>
      <c r="C4818" s="295" t="s">
        <v>14327</v>
      </c>
      <c r="D4818" s="295" t="s">
        <v>14327</v>
      </c>
      <c r="E4818" s="295" t="s">
        <v>14328</v>
      </c>
      <c r="F4818" s="295" t="s">
        <v>14329</v>
      </c>
      <c r="G4818" s="295" t="s">
        <v>168</v>
      </c>
      <c r="H4818" s="295" t="s">
        <v>1589</v>
      </c>
      <c r="I4818" s="295" t="s">
        <v>1598</v>
      </c>
      <c r="J4818" s="295" t="s">
        <v>270</v>
      </c>
      <c r="K4818" s="295" t="s">
        <v>1603</v>
      </c>
      <c r="L4818" s="286">
        <v>8</v>
      </c>
      <c r="M4818" s="295" t="s">
        <v>171</v>
      </c>
    </row>
    <row r="4819" spans="1:13" ht="15" customHeight="1" x14ac:dyDescent="0.25">
      <c r="A4819" s="295" t="s">
        <v>14330</v>
      </c>
      <c r="B4819" s="295" t="s">
        <v>14330</v>
      </c>
      <c r="C4819" s="295" t="s">
        <v>14331</v>
      </c>
      <c r="D4819" s="295" t="s">
        <v>14331</v>
      </c>
      <c r="E4819" s="295" t="s">
        <v>1606</v>
      </c>
      <c r="F4819" s="295" t="s">
        <v>14332</v>
      </c>
      <c r="G4819" s="295" t="s">
        <v>168</v>
      </c>
      <c r="H4819" s="295" t="s">
        <v>1589</v>
      </c>
      <c r="I4819" s="295" t="s">
        <v>1598</v>
      </c>
      <c r="J4819" s="295" t="s">
        <v>270</v>
      </c>
      <c r="K4819" s="295" t="s">
        <v>1603</v>
      </c>
      <c r="L4819" s="286">
        <v>0</v>
      </c>
      <c r="M4819" s="295" t="s">
        <v>16372</v>
      </c>
    </row>
    <row r="4820" spans="1:13" ht="15" customHeight="1" x14ac:dyDescent="0.25">
      <c r="A4820" s="295" t="s">
        <v>14333</v>
      </c>
      <c r="B4820" s="295" t="s">
        <v>14333</v>
      </c>
      <c r="C4820" s="295" t="s">
        <v>1234</v>
      </c>
      <c r="D4820" s="295" t="s">
        <v>1234</v>
      </c>
      <c r="E4820" s="295" t="s">
        <v>1606</v>
      </c>
      <c r="F4820" s="295" t="s">
        <v>14334</v>
      </c>
      <c r="G4820" s="295" t="s">
        <v>1594</v>
      </c>
      <c r="H4820" s="295" t="s">
        <v>1589</v>
      </c>
      <c r="I4820" s="295" t="s">
        <v>1598</v>
      </c>
      <c r="J4820" s="295" t="s">
        <v>270</v>
      </c>
      <c r="L4820" s="286">
        <v>0</v>
      </c>
      <c r="M4820" s="295" t="s">
        <v>16372</v>
      </c>
    </row>
    <row r="4821" spans="1:13" ht="15" customHeight="1" x14ac:dyDescent="0.25">
      <c r="A4821" s="295" t="s">
        <v>14335</v>
      </c>
      <c r="B4821" s="295" t="s">
        <v>14335</v>
      </c>
      <c r="C4821" s="295" t="s">
        <v>14336</v>
      </c>
      <c r="D4821" s="295" t="s">
        <v>14336</v>
      </c>
      <c r="E4821" s="295" t="s">
        <v>9459</v>
      </c>
      <c r="F4821" s="295" t="s">
        <v>14337</v>
      </c>
      <c r="G4821" s="295" t="s">
        <v>168</v>
      </c>
      <c r="H4821" s="295" t="s">
        <v>1589</v>
      </c>
      <c r="I4821" s="295" t="s">
        <v>1598</v>
      </c>
      <c r="J4821" s="295" t="s">
        <v>270</v>
      </c>
      <c r="K4821" s="295" t="s">
        <v>1603</v>
      </c>
      <c r="L4821" s="286">
        <v>7</v>
      </c>
      <c r="M4821" s="295" t="s">
        <v>171</v>
      </c>
    </row>
    <row r="4822" spans="1:13" ht="15" customHeight="1" x14ac:dyDescent="0.25">
      <c r="A4822" s="295" t="s">
        <v>14338</v>
      </c>
      <c r="B4822" s="295" t="s">
        <v>14338</v>
      </c>
      <c r="C4822" s="295" t="s">
        <v>14339</v>
      </c>
      <c r="D4822" s="295" t="s">
        <v>14339</v>
      </c>
      <c r="E4822" s="295" t="s">
        <v>1606</v>
      </c>
      <c r="F4822" s="295" t="s">
        <v>14340</v>
      </c>
      <c r="G4822" s="295" t="s">
        <v>168</v>
      </c>
      <c r="H4822" s="295" t="s">
        <v>1589</v>
      </c>
      <c r="I4822" s="295" t="s">
        <v>1598</v>
      </c>
      <c r="J4822" s="295" t="s">
        <v>270</v>
      </c>
      <c r="K4822" s="295" t="s">
        <v>1603</v>
      </c>
      <c r="L4822" s="287">
        <v>-99</v>
      </c>
      <c r="M4822" s="295" t="s">
        <v>16367</v>
      </c>
    </row>
    <row r="4823" spans="1:13" ht="15" customHeight="1" x14ac:dyDescent="0.25">
      <c r="A4823" s="295" t="s">
        <v>14341</v>
      </c>
      <c r="B4823" s="295" t="s">
        <v>14341</v>
      </c>
      <c r="C4823" s="295" t="s">
        <v>14342</v>
      </c>
      <c r="D4823" s="295" t="s">
        <v>14342</v>
      </c>
      <c r="E4823" s="295" t="s">
        <v>14343</v>
      </c>
      <c r="F4823" s="295" t="s">
        <v>9934</v>
      </c>
      <c r="G4823" s="295" t="s">
        <v>168</v>
      </c>
      <c r="H4823" s="295" t="s">
        <v>1589</v>
      </c>
      <c r="I4823" s="295" t="s">
        <v>1598</v>
      </c>
      <c r="J4823" s="295" t="s">
        <v>270</v>
      </c>
      <c r="K4823" s="295" t="s">
        <v>1603</v>
      </c>
      <c r="L4823" s="286">
        <v>0</v>
      </c>
      <c r="M4823" s="295" t="s">
        <v>16372</v>
      </c>
    </row>
    <row r="4824" spans="1:13" ht="15" customHeight="1" x14ac:dyDescent="0.25">
      <c r="A4824" s="295" t="s">
        <v>14344</v>
      </c>
      <c r="B4824" s="295" t="s">
        <v>14344</v>
      </c>
      <c r="C4824" s="295" t="s">
        <v>14345</v>
      </c>
      <c r="D4824" s="295" t="s">
        <v>14345</v>
      </c>
      <c r="E4824" s="295" t="s">
        <v>1606</v>
      </c>
      <c r="F4824" s="295" t="s">
        <v>14346</v>
      </c>
      <c r="G4824" s="295" t="s">
        <v>168</v>
      </c>
      <c r="H4824" s="295" t="s">
        <v>1589</v>
      </c>
      <c r="I4824" s="295" t="s">
        <v>1598</v>
      </c>
      <c r="J4824" s="295" t="s">
        <v>177</v>
      </c>
      <c r="K4824" s="295" t="s">
        <v>1603</v>
      </c>
      <c r="L4824" s="286">
        <v>0</v>
      </c>
      <c r="M4824" s="295" t="s">
        <v>16372</v>
      </c>
    </row>
    <row r="4825" spans="1:13" ht="15" customHeight="1" x14ac:dyDescent="0.25">
      <c r="A4825" s="295" t="s">
        <v>14347</v>
      </c>
      <c r="B4825" s="295" t="s">
        <v>14347</v>
      </c>
      <c r="C4825" s="295" t="s">
        <v>14348</v>
      </c>
      <c r="D4825" s="295" t="s">
        <v>14348</v>
      </c>
      <c r="E4825" s="295" t="s">
        <v>1606</v>
      </c>
      <c r="F4825" s="295" t="s">
        <v>14349</v>
      </c>
      <c r="G4825" s="295" t="s">
        <v>1594</v>
      </c>
      <c r="H4825" s="295" t="s">
        <v>1589</v>
      </c>
      <c r="I4825" s="295" t="s">
        <v>1598</v>
      </c>
      <c r="J4825" s="295" t="s">
        <v>177</v>
      </c>
      <c r="L4825" s="286">
        <v>0</v>
      </c>
      <c r="M4825" s="295" t="s">
        <v>16372</v>
      </c>
    </row>
    <row r="4826" spans="1:13" ht="15" customHeight="1" x14ac:dyDescent="0.25">
      <c r="A4826" s="295" t="s">
        <v>14350</v>
      </c>
      <c r="B4826" s="295" t="s">
        <v>14350</v>
      </c>
      <c r="C4826" s="295" t="s">
        <v>14351</v>
      </c>
      <c r="D4826" s="295" t="s">
        <v>14351</v>
      </c>
      <c r="E4826" s="295" t="s">
        <v>1606</v>
      </c>
      <c r="F4826" s="295" t="s">
        <v>14352</v>
      </c>
      <c r="G4826" s="295" t="s">
        <v>168</v>
      </c>
      <c r="H4826" s="295" t="s">
        <v>1589</v>
      </c>
      <c r="I4826" s="295" t="s">
        <v>1598</v>
      </c>
      <c r="J4826" s="295" t="s">
        <v>255</v>
      </c>
      <c r="K4826" s="295" t="s">
        <v>1603</v>
      </c>
      <c r="L4826" s="286">
        <v>0</v>
      </c>
      <c r="M4826" s="295" t="s">
        <v>16372</v>
      </c>
    </row>
    <row r="4827" spans="1:13" ht="15" customHeight="1" x14ac:dyDescent="0.25">
      <c r="A4827" s="295" t="s">
        <v>14353</v>
      </c>
      <c r="B4827" s="295" t="s">
        <v>14353</v>
      </c>
      <c r="C4827" s="295" t="s">
        <v>14354</v>
      </c>
      <c r="D4827" s="295" t="s">
        <v>14354</v>
      </c>
      <c r="E4827" s="295" t="s">
        <v>1606</v>
      </c>
      <c r="F4827" s="295" t="s">
        <v>14355</v>
      </c>
      <c r="G4827" s="295" t="s">
        <v>168</v>
      </c>
      <c r="H4827" s="295" t="s">
        <v>1589</v>
      </c>
      <c r="I4827" s="295" t="s">
        <v>1598</v>
      </c>
      <c r="J4827" s="295" t="s">
        <v>255</v>
      </c>
      <c r="K4827" s="295" t="s">
        <v>1603</v>
      </c>
      <c r="L4827" s="286">
        <v>0</v>
      </c>
      <c r="M4827" s="295" t="s">
        <v>16372</v>
      </c>
    </row>
    <row r="4828" spans="1:13" ht="15" customHeight="1" x14ac:dyDescent="0.25">
      <c r="A4828" s="295" t="s">
        <v>14356</v>
      </c>
      <c r="B4828" s="295" t="s">
        <v>14356</v>
      </c>
      <c r="C4828" s="295" t="s">
        <v>14357</v>
      </c>
      <c r="D4828" s="295" t="s">
        <v>14357</v>
      </c>
      <c r="E4828" s="295" t="s">
        <v>1606</v>
      </c>
      <c r="F4828" s="295" t="s">
        <v>3621</v>
      </c>
      <c r="G4828" s="295" t="s">
        <v>1594</v>
      </c>
      <c r="H4828" s="295" t="s">
        <v>1589</v>
      </c>
      <c r="I4828" s="295" t="s">
        <v>1598</v>
      </c>
      <c r="J4828" s="295" t="s">
        <v>255</v>
      </c>
      <c r="L4828" s="286">
        <v>0</v>
      </c>
      <c r="M4828" s="295" t="s">
        <v>16372</v>
      </c>
    </row>
    <row r="4829" spans="1:13" ht="15" customHeight="1" x14ac:dyDescent="0.25">
      <c r="A4829" s="295" t="s">
        <v>1241</v>
      </c>
      <c r="B4829" s="295" t="s">
        <v>1241</v>
      </c>
      <c r="C4829" s="295" t="s">
        <v>1242</v>
      </c>
      <c r="D4829" s="295" t="s">
        <v>1242</v>
      </c>
      <c r="E4829" s="295" t="s">
        <v>1606</v>
      </c>
      <c r="F4829" s="295" t="s">
        <v>14358</v>
      </c>
      <c r="G4829" s="295" t="s">
        <v>168</v>
      </c>
      <c r="H4829" s="295" t="s">
        <v>1589</v>
      </c>
      <c r="I4829" s="295" t="s">
        <v>1598</v>
      </c>
      <c r="J4829" s="295" t="s">
        <v>255</v>
      </c>
      <c r="K4829" s="295" t="s">
        <v>1603</v>
      </c>
      <c r="L4829" s="286">
        <v>0</v>
      </c>
      <c r="M4829" s="295" t="s">
        <v>16372</v>
      </c>
    </row>
    <row r="4830" spans="1:13" ht="15" customHeight="1" x14ac:dyDescent="0.25">
      <c r="A4830" s="295" t="s">
        <v>14359</v>
      </c>
      <c r="B4830" s="295" t="s">
        <v>14359</v>
      </c>
      <c r="C4830" s="295" t="s">
        <v>14360</v>
      </c>
      <c r="D4830" s="295" t="s">
        <v>14360</v>
      </c>
      <c r="E4830" s="295" t="s">
        <v>1606</v>
      </c>
      <c r="F4830" s="295" t="s">
        <v>14361</v>
      </c>
      <c r="G4830" s="295" t="s">
        <v>168</v>
      </c>
      <c r="H4830" s="295" t="s">
        <v>1589</v>
      </c>
      <c r="I4830" s="295" t="s">
        <v>1598</v>
      </c>
      <c r="J4830" s="295" t="s">
        <v>255</v>
      </c>
      <c r="K4830" s="295" t="s">
        <v>1603</v>
      </c>
      <c r="L4830" s="286">
        <v>0</v>
      </c>
      <c r="M4830" s="295" t="s">
        <v>16372</v>
      </c>
    </row>
    <row r="4831" spans="1:13" ht="15" customHeight="1" x14ac:dyDescent="0.25">
      <c r="A4831" s="295" t="s">
        <v>14362</v>
      </c>
      <c r="B4831" s="295" t="s">
        <v>14362</v>
      </c>
      <c r="C4831" s="295" t="s">
        <v>14363</v>
      </c>
      <c r="D4831" s="295" t="s">
        <v>14363</v>
      </c>
      <c r="E4831" s="295" t="s">
        <v>4921</v>
      </c>
      <c r="F4831" s="295" t="s">
        <v>14364</v>
      </c>
      <c r="G4831" s="295" t="s">
        <v>168</v>
      </c>
      <c r="H4831" s="295" t="s">
        <v>1589</v>
      </c>
      <c r="I4831" s="295" t="s">
        <v>1598</v>
      </c>
      <c r="J4831" s="295" t="s">
        <v>255</v>
      </c>
      <c r="K4831" s="295" t="s">
        <v>1603</v>
      </c>
      <c r="L4831" s="286">
        <v>0</v>
      </c>
      <c r="M4831" s="295" t="s">
        <v>16372</v>
      </c>
    </row>
    <row r="4832" spans="1:13" ht="15" customHeight="1" x14ac:dyDescent="0.25">
      <c r="A4832" s="295" t="s">
        <v>14365</v>
      </c>
      <c r="B4832" s="295" t="s">
        <v>14365</v>
      </c>
      <c r="C4832" s="295" t="s">
        <v>14366</v>
      </c>
      <c r="D4832" s="295" t="s">
        <v>14366</v>
      </c>
      <c r="E4832" s="295" t="s">
        <v>1606</v>
      </c>
      <c r="F4832" s="295" t="s">
        <v>14364</v>
      </c>
      <c r="G4832" s="295" t="s">
        <v>1594</v>
      </c>
      <c r="H4832" s="295" t="s">
        <v>1589</v>
      </c>
      <c r="I4832" s="295" t="s">
        <v>1598</v>
      </c>
      <c r="J4832" s="295" t="s">
        <v>255</v>
      </c>
      <c r="L4832" s="286">
        <v>0</v>
      </c>
      <c r="M4832" s="295" t="s">
        <v>16372</v>
      </c>
    </row>
    <row r="4833" spans="1:13" ht="15" customHeight="1" x14ac:dyDescent="0.25">
      <c r="A4833" s="295" t="s">
        <v>14367</v>
      </c>
      <c r="B4833" s="295" t="s">
        <v>14367</v>
      </c>
      <c r="C4833" s="295" t="s">
        <v>14368</v>
      </c>
      <c r="D4833" s="295" t="s">
        <v>14368</v>
      </c>
      <c r="E4833" s="295" t="s">
        <v>5530</v>
      </c>
      <c r="F4833" s="295" t="s">
        <v>14369</v>
      </c>
      <c r="G4833" s="295" t="s">
        <v>168</v>
      </c>
      <c r="H4833" s="295" t="s">
        <v>1589</v>
      </c>
      <c r="I4833" s="295" t="s">
        <v>1714</v>
      </c>
      <c r="J4833" s="295" t="s">
        <v>769</v>
      </c>
      <c r="K4833" s="295" t="s">
        <v>1603</v>
      </c>
      <c r="L4833" s="286">
        <v>5</v>
      </c>
      <c r="M4833" s="295" t="s">
        <v>171</v>
      </c>
    </row>
    <row r="4834" spans="1:13" ht="15" customHeight="1" x14ac:dyDescent="0.25">
      <c r="A4834" s="295" t="s">
        <v>14370</v>
      </c>
      <c r="B4834" s="295" t="s">
        <v>14370</v>
      </c>
      <c r="C4834" s="295" t="s">
        <v>14371</v>
      </c>
      <c r="D4834" s="295" t="s">
        <v>14371</v>
      </c>
      <c r="E4834" s="295" t="s">
        <v>9693</v>
      </c>
      <c r="F4834" s="295" t="s">
        <v>14372</v>
      </c>
      <c r="G4834" s="295" t="s">
        <v>168</v>
      </c>
      <c r="H4834" s="295" t="s">
        <v>1589</v>
      </c>
      <c r="I4834" s="295" t="s">
        <v>1714</v>
      </c>
      <c r="J4834" s="295" t="s">
        <v>769</v>
      </c>
      <c r="K4834" s="295" t="s">
        <v>1603</v>
      </c>
      <c r="L4834" s="286">
        <v>6</v>
      </c>
      <c r="M4834" s="295" t="s">
        <v>171</v>
      </c>
    </row>
    <row r="4835" spans="1:13" ht="15" customHeight="1" x14ac:dyDescent="0.25">
      <c r="A4835" s="295" t="s">
        <v>14373</v>
      </c>
      <c r="B4835" s="295" t="s">
        <v>14373</v>
      </c>
      <c r="C4835" s="295" t="s">
        <v>14374</v>
      </c>
      <c r="D4835" s="295" t="s">
        <v>14374</v>
      </c>
      <c r="E4835" s="295" t="s">
        <v>9693</v>
      </c>
      <c r="F4835" s="295" t="s">
        <v>14375</v>
      </c>
      <c r="G4835" s="295" t="s">
        <v>168</v>
      </c>
      <c r="H4835" s="295" t="s">
        <v>1589</v>
      </c>
      <c r="I4835" s="295" t="s">
        <v>1714</v>
      </c>
      <c r="J4835" s="295" t="s">
        <v>769</v>
      </c>
      <c r="K4835" s="295" t="s">
        <v>1603</v>
      </c>
      <c r="L4835" s="286">
        <v>8</v>
      </c>
      <c r="M4835" s="295" t="s">
        <v>171</v>
      </c>
    </row>
    <row r="4836" spans="1:13" ht="15" customHeight="1" x14ac:dyDescent="0.25">
      <c r="A4836" s="295" t="s">
        <v>14376</v>
      </c>
      <c r="B4836" s="295" t="s">
        <v>14376</v>
      </c>
      <c r="C4836" s="295" t="s">
        <v>14377</v>
      </c>
      <c r="D4836" s="295" t="s">
        <v>14377</v>
      </c>
      <c r="E4836" s="295" t="s">
        <v>2357</v>
      </c>
      <c r="F4836" s="295" t="s">
        <v>14378</v>
      </c>
      <c r="G4836" s="295" t="s">
        <v>1676</v>
      </c>
      <c r="H4836" s="295" t="s">
        <v>1589</v>
      </c>
      <c r="I4836" s="295" t="s">
        <v>1714</v>
      </c>
      <c r="J4836" s="295" t="s">
        <v>769</v>
      </c>
      <c r="K4836" s="295" t="s">
        <v>1603</v>
      </c>
      <c r="L4836" s="287">
        <v>7</v>
      </c>
      <c r="M4836" s="295" t="s">
        <v>171</v>
      </c>
    </row>
    <row r="4837" spans="1:13" ht="15" customHeight="1" x14ac:dyDescent="0.25">
      <c r="A4837" s="295" t="s">
        <v>14379</v>
      </c>
      <c r="B4837" s="295" t="s">
        <v>14379</v>
      </c>
      <c r="C4837" s="295" t="s">
        <v>14380</v>
      </c>
      <c r="D4837" s="295" t="s">
        <v>14380</v>
      </c>
      <c r="E4837" s="295" t="s">
        <v>14381</v>
      </c>
      <c r="F4837" s="295" t="s">
        <v>14378</v>
      </c>
      <c r="G4837" s="295" t="s">
        <v>1678</v>
      </c>
      <c r="H4837" s="295" t="s">
        <v>1589</v>
      </c>
      <c r="I4837" s="295" t="s">
        <v>1714</v>
      </c>
      <c r="J4837" s="295" t="s">
        <v>769</v>
      </c>
      <c r="K4837" s="295" t="s">
        <v>1603</v>
      </c>
      <c r="L4837" s="286">
        <v>7</v>
      </c>
      <c r="M4837" s="295" t="s">
        <v>171</v>
      </c>
    </row>
    <row r="4838" spans="1:13" ht="15" customHeight="1" x14ac:dyDescent="0.25">
      <c r="A4838" s="295" t="s">
        <v>14382</v>
      </c>
      <c r="B4838" s="295" t="s">
        <v>14382</v>
      </c>
      <c r="C4838" s="295" t="s">
        <v>14383</v>
      </c>
      <c r="D4838" s="295" t="s">
        <v>14383</v>
      </c>
      <c r="E4838" s="295" t="s">
        <v>1880</v>
      </c>
      <c r="F4838" s="295" t="s">
        <v>14384</v>
      </c>
      <c r="G4838" s="295" t="s">
        <v>168</v>
      </c>
      <c r="H4838" s="295" t="s">
        <v>1589</v>
      </c>
      <c r="I4838" s="295" t="s">
        <v>1714</v>
      </c>
      <c r="J4838" s="295" t="s">
        <v>769</v>
      </c>
      <c r="K4838" s="295" t="s">
        <v>1603</v>
      </c>
      <c r="L4838" s="286">
        <v>4</v>
      </c>
      <c r="M4838" s="295" t="s">
        <v>171</v>
      </c>
    </row>
    <row r="4839" spans="1:13" ht="15" customHeight="1" x14ac:dyDescent="0.25">
      <c r="A4839" s="295" t="s">
        <v>14385</v>
      </c>
      <c r="B4839" s="295" t="s">
        <v>14385</v>
      </c>
      <c r="C4839" s="295" t="s">
        <v>1243</v>
      </c>
      <c r="D4839" s="295" t="s">
        <v>1243</v>
      </c>
      <c r="E4839" s="295" t="s">
        <v>1606</v>
      </c>
      <c r="F4839" s="295" t="s">
        <v>14386</v>
      </c>
      <c r="G4839" s="295" t="s">
        <v>1594</v>
      </c>
      <c r="H4839" s="295" t="s">
        <v>1589</v>
      </c>
      <c r="I4839" s="295" t="s">
        <v>1714</v>
      </c>
      <c r="J4839" s="295" t="s">
        <v>769</v>
      </c>
      <c r="L4839" s="286">
        <v>6</v>
      </c>
      <c r="M4839" s="295" t="s">
        <v>171</v>
      </c>
    </row>
    <row r="4840" spans="1:13" ht="15" customHeight="1" x14ac:dyDescent="0.25">
      <c r="A4840" s="295" t="s">
        <v>14387</v>
      </c>
      <c r="B4840" s="295" t="s">
        <v>14387</v>
      </c>
      <c r="C4840" s="295" t="s">
        <v>14388</v>
      </c>
      <c r="D4840" s="295" t="s">
        <v>14388</v>
      </c>
      <c r="E4840" s="295" t="s">
        <v>1606</v>
      </c>
      <c r="F4840" s="295" t="s">
        <v>14389</v>
      </c>
      <c r="G4840" s="295" t="s">
        <v>1594</v>
      </c>
      <c r="H4840" s="295" t="s">
        <v>1589</v>
      </c>
      <c r="I4840" s="295" t="s">
        <v>1598</v>
      </c>
      <c r="J4840" s="295" t="s">
        <v>237</v>
      </c>
      <c r="L4840" s="286">
        <v>7</v>
      </c>
      <c r="M4840" s="295" t="s">
        <v>171</v>
      </c>
    </row>
    <row r="4841" spans="1:13" ht="15" customHeight="1" x14ac:dyDescent="0.25">
      <c r="A4841" s="295" t="s">
        <v>1244</v>
      </c>
      <c r="B4841" s="295" t="s">
        <v>1244</v>
      </c>
      <c r="C4841" s="295" t="s">
        <v>1240</v>
      </c>
      <c r="D4841" s="295" t="s">
        <v>1240</v>
      </c>
      <c r="E4841" s="295" t="s">
        <v>2019</v>
      </c>
      <c r="F4841" s="295" t="s">
        <v>14390</v>
      </c>
      <c r="G4841" s="295" t="s">
        <v>168</v>
      </c>
      <c r="H4841" s="295" t="s">
        <v>1589</v>
      </c>
      <c r="I4841" s="295" t="s">
        <v>1598</v>
      </c>
      <c r="J4841" s="295" t="s">
        <v>237</v>
      </c>
      <c r="K4841" s="295" t="s">
        <v>1603</v>
      </c>
      <c r="L4841" s="286">
        <v>7</v>
      </c>
      <c r="M4841" s="295" t="s">
        <v>171</v>
      </c>
    </row>
    <row r="4842" spans="1:13" ht="15" customHeight="1" x14ac:dyDescent="0.25">
      <c r="A4842" s="295" t="s">
        <v>12323</v>
      </c>
      <c r="B4842" s="295" t="s">
        <v>12323</v>
      </c>
      <c r="C4842" s="295" t="s">
        <v>12325</v>
      </c>
      <c r="D4842" s="295" t="s">
        <v>12325</v>
      </c>
      <c r="E4842" s="295" t="s">
        <v>14391</v>
      </c>
      <c r="F4842" s="295" t="s">
        <v>14392</v>
      </c>
      <c r="G4842" s="295" t="s">
        <v>1594</v>
      </c>
      <c r="H4842" s="295" t="s">
        <v>1589</v>
      </c>
      <c r="I4842" s="295" t="s">
        <v>1598</v>
      </c>
      <c r="J4842" s="295" t="s">
        <v>177</v>
      </c>
      <c r="L4842" s="286">
        <v>8</v>
      </c>
      <c r="M4842" s="295" t="s">
        <v>171</v>
      </c>
    </row>
    <row r="4843" spans="1:13" ht="15" customHeight="1" x14ac:dyDescent="0.25">
      <c r="A4843" s="295" t="s">
        <v>12332</v>
      </c>
      <c r="B4843" s="295" t="s">
        <v>12328</v>
      </c>
      <c r="C4843" s="295" t="s">
        <v>14393</v>
      </c>
      <c r="D4843" s="295" t="s">
        <v>12330</v>
      </c>
      <c r="E4843" s="295" t="s">
        <v>14394</v>
      </c>
      <c r="F4843" s="295" t="s">
        <v>12331</v>
      </c>
      <c r="G4843" s="295" t="s">
        <v>168</v>
      </c>
      <c r="H4843" s="295" t="s">
        <v>1632</v>
      </c>
      <c r="I4843" s="283" t="s">
        <v>1598</v>
      </c>
      <c r="J4843" s="283" t="s">
        <v>177</v>
      </c>
      <c r="K4843" s="283" t="s">
        <v>1603</v>
      </c>
      <c r="L4843" s="287">
        <v>8</v>
      </c>
      <c r="M4843" s="295" t="s">
        <v>171</v>
      </c>
    </row>
    <row r="4844" spans="1:13" ht="15" customHeight="1" x14ac:dyDescent="0.25">
      <c r="A4844" s="295" t="s">
        <v>12328</v>
      </c>
      <c r="B4844" s="295" t="s">
        <v>12328</v>
      </c>
      <c r="C4844" s="295" t="s">
        <v>12330</v>
      </c>
      <c r="D4844" s="295" t="s">
        <v>12330</v>
      </c>
      <c r="E4844" s="295" t="s">
        <v>14395</v>
      </c>
      <c r="F4844" s="295" t="s">
        <v>14396</v>
      </c>
      <c r="G4844" s="295" t="s">
        <v>168</v>
      </c>
      <c r="H4844" s="295" t="s">
        <v>1589</v>
      </c>
      <c r="I4844" s="295" t="s">
        <v>1598</v>
      </c>
      <c r="J4844" s="295" t="s">
        <v>177</v>
      </c>
      <c r="K4844" s="295" t="s">
        <v>1603</v>
      </c>
      <c r="L4844" s="286">
        <v>8</v>
      </c>
      <c r="M4844" s="295" t="s">
        <v>171</v>
      </c>
    </row>
    <row r="4845" spans="1:13" ht="15" customHeight="1" x14ac:dyDescent="0.25">
      <c r="A4845" s="295" t="s">
        <v>10121</v>
      </c>
      <c r="B4845" s="295" t="s">
        <v>10119</v>
      </c>
      <c r="C4845" s="295" t="s">
        <v>895</v>
      </c>
      <c r="D4845" s="295" t="s">
        <v>10120</v>
      </c>
      <c r="E4845" s="295" t="s">
        <v>8875</v>
      </c>
      <c r="F4845" s="295" t="s">
        <v>10118</v>
      </c>
      <c r="G4845" s="295" t="s">
        <v>168</v>
      </c>
      <c r="H4845" s="295" t="s">
        <v>1632</v>
      </c>
      <c r="I4845" s="295" t="s">
        <v>1714</v>
      </c>
      <c r="J4845" s="295" t="s">
        <v>353</v>
      </c>
      <c r="K4845" s="295" t="s">
        <v>1603</v>
      </c>
      <c r="L4845" s="286">
        <v>5</v>
      </c>
      <c r="M4845" s="295" t="s">
        <v>171</v>
      </c>
    </row>
    <row r="4846" spans="1:13" ht="15" customHeight="1" x14ac:dyDescent="0.25">
      <c r="A4846" s="295" t="s">
        <v>10125</v>
      </c>
      <c r="B4846" s="295" t="s">
        <v>10122</v>
      </c>
      <c r="C4846" s="295" t="s">
        <v>14397</v>
      </c>
      <c r="D4846" s="295" t="s">
        <v>893</v>
      </c>
      <c r="E4846" s="295" t="s">
        <v>1927</v>
      </c>
      <c r="F4846" s="295" t="s">
        <v>14398</v>
      </c>
      <c r="G4846" s="295" t="s">
        <v>1594</v>
      </c>
      <c r="H4846" s="295" t="s">
        <v>1632</v>
      </c>
      <c r="I4846" s="295" t="s">
        <v>1714</v>
      </c>
      <c r="J4846" s="295" t="s">
        <v>353</v>
      </c>
      <c r="L4846" s="286">
        <v>7</v>
      </c>
      <c r="M4846" s="295" t="s">
        <v>171</v>
      </c>
    </row>
    <row r="4847" spans="1:13" ht="15" customHeight="1" x14ac:dyDescent="0.25">
      <c r="A4847" s="295" t="s">
        <v>10127</v>
      </c>
      <c r="B4847" s="295" t="s">
        <v>896</v>
      </c>
      <c r="C4847" s="295" t="s">
        <v>898</v>
      </c>
      <c r="D4847" s="295" t="s">
        <v>897</v>
      </c>
      <c r="E4847" s="295" t="s">
        <v>8875</v>
      </c>
      <c r="F4847" s="295" t="s">
        <v>10126</v>
      </c>
      <c r="G4847" s="295" t="s">
        <v>168</v>
      </c>
      <c r="H4847" s="295" t="s">
        <v>1632</v>
      </c>
      <c r="I4847" s="295" t="s">
        <v>1714</v>
      </c>
      <c r="J4847" s="295" t="s">
        <v>353</v>
      </c>
      <c r="K4847" s="295" t="s">
        <v>1603</v>
      </c>
      <c r="L4847" s="286">
        <v>7</v>
      </c>
      <c r="M4847" s="295" t="s">
        <v>171</v>
      </c>
    </row>
    <row r="4848" spans="1:13" ht="15" customHeight="1" x14ac:dyDescent="0.25">
      <c r="A4848" s="295" t="s">
        <v>10132</v>
      </c>
      <c r="B4848" s="295" t="s">
        <v>10128</v>
      </c>
      <c r="C4848" s="295" t="s">
        <v>14399</v>
      </c>
      <c r="D4848" s="295" t="s">
        <v>10129</v>
      </c>
      <c r="E4848" s="295" t="s">
        <v>8875</v>
      </c>
      <c r="F4848" s="295" t="s">
        <v>14400</v>
      </c>
      <c r="G4848" s="295" t="s">
        <v>168</v>
      </c>
      <c r="H4848" s="295" t="s">
        <v>1632</v>
      </c>
      <c r="I4848" s="295" t="s">
        <v>1714</v>
      </c>
      <c r="J4848" s="295" t="s">
        <v>353</v>
      </c>
      <c r="K4848" s="295" t="s">
        <v>1603</v>
      </c>
      <c r="L4848" s="286">
        <v>9</v>
      </c>
      <c r="M4848" s="295" t="s">
        <v>171</v>
      </c>
    </row>
    <row r="4849" spans="1:13" ht="15" customHeight="1" x14ac:dyDescent="0.25">
      <c r="A4849" s="295" t="s">
        <v>14401</v>
      </c>
      <c r="B4849" s="295" t="s">
        <v>14401</v>
      </c>
      <c r="C4849" s="295" t="s">
        <v>14402</v>
      </c>
      <c r="D4849" s="295" t="s">
        <v>14402</v>
      </c>
      <c r="E4849" s="295" t="s">
        <v>2019</v>
      </c>
      <c r="F4849" s="295" t="s">
        <v>14403</v>
      </c>
      <c r="G4849" s="295" t="s">
        <v>168</v>
      </c>
      <c r="H4849" s="295" t="s">
        <v>1589</v>
      </c>
      <c r="I4849" s="295" t="s">
        <v>1714</v>
      </c>
      <c r="J4849" s="295" t="s">
        <v>14404</v>
      </c>
      <c r="K4849" s="295" t="s">
        <v>1955</v>
      </c>
      <c r="L4849" s="286">
        <v>3</v>
      </c>
      <c r="M4849" s="295" t="s">
        <v>171</v>
      </c>
    </row>
    <row r="4850" spans="1:13" ht="15" customHeight="1" x14ac:dyDescent="0.25">
      <c r="A4850" s="295" t="s">
        <v>14405</v>
      </c>
      <c r="B4850" s="295" t="s">
        <v>14405</v>
      </c>
      <c r="C4850" s="295" t="s">
        <v>14406</v>
      </c>
      <c r="D4850" s="295" t="s">
        <v>14406</v>
      </c>
      <c r="E4850" s="295" t="s">
        <v>1606</v>
      </c>
      <c r="F4850" s="295" t="s">
        <v>14407</v>
      </c>
      <c r="G4850" s="295" t="s">
        <v>168</v>
      </c>
      <c r="H4850" s="295" t="s">
        <v>1589</v>
      </c>
      <c r="I4850" s="295" t="s">
        <v>1714</v>
      </c>
      <c r="J4850" s="295" t="s">
        <v>14404</v>
      </c>
      <c r="K4850" s="295" t="s">
        <v>1603</v>
      </c>
      <c r="L4850" s="286">
        <v>5</v>
      </c>
      <c r="M4850" s="295" t="s">
        <v>171</v>
      </c>
    </row>
    <row r="4851" spans="1:13" ht="15" customHeight="1" x14ac:dyDescent="0.25">
      <c r="A4851" s="295" t="s">
        <v>14408</v>
      </c>
      <c r="B4851" s="295" t="s">
        <v>14409</v>
      </c>
      <c r="C4851" s="295" t="s">
        <v>14410</v>
      </c>
      <c r="D4851" s="295" t="s">
        <v>14411</v>
      </c>
      <c r="E4851" s="295" t="s">
        <v>14412</v>
      </c>
      <c r="F4851" s="295" t="s">
        <v>14413</v>
      </c>
      <c r="G4851" s="295" t="s">
        <v>168</v>
      </c>
      <c r="H4851" s="295" t="s">
        <v>1632</v>
      </c>
      <c r="I4851" s="295" t="s">
        <v>1714</v>
      </c>
      <c r="J4851" s="295" t="s">
        <v>14404</v>
      </c>
      <c r="K4851" s="295" t="s">
        <v>1955</v>
      </c>
      <c r="L4851" s="286">
        <v>6</v>
      </c>
      <c r="M4851" s="295" t="s">
        <v>171</v>
      </c>
    </row>
    <row r="4852" spans="1:13" ht="15" customHeight="1" x14ac:dyDescent="0.25">
      <c r="A4852" s="295" t="s">
        <v>14414</v>
      </c>
      <c r="B4852" s="295" t="s">
        <v>14414</v>
      </c>
      <c r="C4852" s="295" t="s">
        <v>14415</v>
      </c>
      <c r="D4852" s="295" t="s">
        <v>14415</v>
      </c>
      <c r="E4852" s="295" t="s">
        <v>1606</v>
      </c>
      <c r="F4852" s="295" t="s">
        <v>14416</v>
      </c>
      <c r="G4852" s="295" t="s">
        <v>168</v>
      </c>
      <c r="H4852" s="295" t="s">
        <v>1589</v>
      </c>
      <c r="I4852" s="295" t="s">
        <v>1714</v>
      </c>
      <c r="J4852" s="295" t="s">
        <v>14404</v>
      </c>
      <c r="K4852" s="295" t="s">
        <v>1955</v>
      </c>
      <c r="L4852" s="286">
        <v>8</v>
      </c>
      <c r="M4852" s="295" t="s">
        <v>171</v>
      </c>
    </row>
    <row r="4853" spans="1:13" ht="15" customHeight="1" x14ac:dyDescent="0.25">
      <c r="A4853" s="295" t="s">
        <v>14417</v>
      </c>
      <c r="B4853" s="295" t="s">
        <v>14417</v>
      </c>
      <c r="C4853" s="295" t="s">
        <v>14418</v>
      </c>
      <c r="D4853" s="295" t="s">
        <v>14418</v>
      </c>
      <c r="E4853" s="295" t="s">
        <v>1606</v>
      </c>
      <c r="F4853" s="295" t="s">
        <v>14419</v>
      </c>
      <c r="G4853" s="295" t="s">
        <v>168</v>
      </c>
      <c r="H4853" s="295" t="s">
        <v>1589</v>
      </c>
      <c r="I4853" s="295" t="s">
        <v>1714</v>
      </c>
      <c r="J4853" s="295" t="s">
        <v>14404</v>
      </c>
      <c r="K4853" s="295" t="s">
        <v>1755</v>
      </c>
      <c r="L4853" s="286">
        <v>7</v>
      </c>
      <c r="M4853" s="295" t="s">
        <v>171</v>
      </c>
    </row>
    <row r="4854" spans="1:13" ht="15" customHeight="1" x14ac:dyDescent="0.25">
      <c r="A4854" s="295" t="s">
        <v>14420</v>
      </c>
      <c r="B4854" s="295" t="s">
        <v>14420</v>
      </c>
      <c r="C4854" s="295" t="s">
        <v>14421</v>
      </c>
      <c r="D4854" s="295" t="s">
        <v>14421</v>
      </c>
      <c r="E4854" s="295" t="s">
        <v>1880</v>
      </c>
      <c r="F4854" s="295" t="s">
        <v>14422</v>
      </c>
      <c r="G4854" s="295" t="s">
        <v>168</v>
      </c>
      <c r="H4854" s="295" t="s">
        <v>1589</v>
      </c>
      <c r="I4854" s="295" t="s">
        <v>1714</v>
      </c>
      <c r="J4854" s="295" t="s">
        <v>14404</v>
      </c>
      <c r="K4854" s="295" t="s">
        <v>1755</v>
      </c>
      <c r="L4854" s="286">
        <v>8</v>
      </c>
      <c r="M4854" s="295" t="s">
        <v>171</v>
      </c>
    </row>
    <row r="4855" spans="1:13" ht="15" customHeight="1" x14ac:dyDescent="0.25">
      <c r="A4855" s="295" t="s">
        <v>14423</v>
      </c>
      <c r="B4855" s="295" t="s">
        <v>14423</v>
      </c>
      <c r="C4855" s="295" t="s">
        <v>14424</v>
      </c>
      <c r="D4855" s="295" t="s">
        <v>14424</v>
      </c>
      <c r="E4855" s="295" t="s">
        <v>1606</v>
      </c>
      <c r="F4855" s="295" t="s">
        <v>14425</v>
      </c>
      <c r="G4855" s="295" t="s">
        <v>168</v>
      </c>
      <c r="H4855" s="295" t="s">
        <v>1589</v>
      </c>
      <c r="I4855" s="295" t="s">
        <v>1714</v>
      </c>
      <c r="J4855" s="295" t="s">
        <v>14404</v>
      </c>
      <c r="K4855" s="295" t="s">
        <v>1955</v>
      </c>
      <c r="L4855" s="286">
        <v>2</v>
      </c>
      <c r="M4855" s="295" t="s">
        <v>171</v>
      </c>
    </row>
    <row r="4856" spans="1:13" ht="15" customHeight="1" x14ac:dyDescent="0.25">
      <c r="A4856" s="295" t="s">
        <v>14426</v>
      </c>
      <c r="B4856" s="295" t="s">
        <v>14426</v>
      </c>
      <c r="C4856" s="295" t="s">
        <v>14427</v>
      </c>
      <c r="D4856" s="295" t="s">
        <v>14427</v>
      </c>
      <c r="E4856" s="295" t="s">
        <v>1606</v>
      </c>
      <c r="F4856" s="295" t="s">
        <v>14428</v>
      </c>
      <c r="G4856" s="295" t="s">
        <v>1594</v>
      </c>
      <c r="H4856" s="295" t="s">
        <v>1589</v>
      </c>
      <c r="I4856" s="295" t="s">
        <v>1714</v>
      </c>
      <c r="J4856" s="295" t="s">
        <v>14404</v>
      </c>
      <c r="L4856" s="286">
        <v>7</v>
      </c>
      <c r="M4856" s="295" t="s">
        <v>171</v>
      </c>
    </row>
    <row r="4857" spans="1:13" ht="15" customHeight="1" x14ac:dyDescent="0.25">
      <c r="A4857" s="295" t="s">
        <v>14409</v>
      </c>
      <c r="B4857" s="295" t="s">
        <v>14409</v>
      </c>
      <c r="C4857" s="295" t="s">
        <v>14411</v>
      </c>
      <c r="D4857" s="295" t="s">
        <v>14411</v>
      </c>
      <c r="E4857" s="295" t="s">
        <v>1606</v>
      </c>
      <c r="F4857" s="295" t="s">
        <v>14413</v>
      </c>
      <c r="G4857" s="295" t="s">
        <v>168</v>
      </c>
      <c r="H4857" s="295" t="s">
        <v>1589</v>
      </c>
      <c r="I4857" s="295" t="s">
        <v>1714</v>
      </c>
      <c r="J4857" s="295" t="s">
        <v>14404</v>
      </c>
      <c r="K4857" s="295" t="s">
        <v>1955</v>
      </c>
      <c r="L4857" s="286">
        <v>6</v>
      </c>
      <c r="M4857" s="295" t="s">
        <v>171</v>
      </c>
    </row>
    <row r="4858" spans="1:13" ht="15" customHeight="1" x14ac:dyDescent="0.25">
      <c r="A4858" s="295" t="s">
        <v>14429</v>
      </c>
      <c r="B4858" s="295" t="s">
        <v>14429</v>
      </c>
      <c r="C4858" s="295" t="s">
        <v>14430</v>
      </c>
      <c r="D4858" s="295" t="s">
        <v>14430</v>
      </c>
      <c r="E4858" s="295" t="s">
        <v>1978</v>
      </c>
      <c r="F4858" s="295" t="s">
        <v>14431</v>
      </c>
      <c r="G4858" s="295" t="s">
        <v>168</v>
      </c>
      <c r="H4858" s="295" t="s">
        <v>1589</v>
      </c>
      <c r="I4858" s="295" t="s">
        <v>1714</v>
      </c>
      <c r="J4858" s="295" t="s">
        <v>14404</v>
      </c>
      <c r="K4858" s="295" t="s">
        <v>1955</v>
      </c>
      <c r="L4858" s="286">
        <v>7</v>
      </c>
      <c r="M4858" s="295" t="s">
        <v>171</v>
      </c>
    </row>
    <row r="4859" spans="1:13" ht="15" customHeight="1" x14ac:dyDescent="0.25">
      <c r="A4859" s="295" t="s">
        <v>14432</v>
      </c>
      <c r="B4859" s="295" t="s">
        <v>14432</v>
      </c>
      <c r="C4859" s="295" t="s">
        <v>14433</v>
      </c>
      <c r="D4859" s="295" t="s">
        <v>14433</v>
      </c>
      <c r="E4859" s="295" t="s">
        <v>1606</v>
      </c>
      <c r="F4859" s="295" t="s">
        <v>14434</v>
      </c>
      <c r="G4859" s="295" t="s">
        <v>168</v>
      </c>
      <c r="H4859" s="295" t="s">
        <v>1589</v>
      </c>
      <c r="I4859" s="295" t="s">
        <v>1598</v>
      </c>
      <c r="J4859" s="295" t="s">
        <v>1247</v>
      </c>
      <c r="K4859" s="295" t="s">
        <v>1603</v>
      </c>
      <c r="L4859" s="287">
        <v>0</v>
      </c>
      <c r="M4859" s="295" t="s">
        <v>16372</v>
      </c>
    </row>
    <row r="4860" spans="1:13" ht="15" customHeight="1" x14ac:dyDescent="0.25">
      <c r="A4860" s="295" t="s">
        <v>1245</v>
      </c>
      <c r="B4860" s="295" t="s">
        <v>1245</v>
      </c>
      <c r="C4860" s="295" t="s">
        <v>1246</v>
      </c>
      <c r="D4860" s="295" t="s">
        <v>1246</v>
      </c>
      <c r="E4860" s="295" t="s">
        <v>1606</v>
      </c>
      <c r="F4860" s="295" t="s">
        <v>14435</v>
      </c>
      <c r="G4860" s="295" t="s">
        <v>168</v>
      </c>
      <c r="H4860" s="295" t="s">
        <v>1589</v>
      </c>
      <c r="I4860" s="295" t="s">
        <v>1598</v>
      </c>
      <c r="J4860" s="295" t="s">
        <v>1247</v>
      </c>
      <c r="K4860" s="295" t="s">
        <v>1603</v>
      </c>
      <c r="L4860" s="286">
        <v>0</v>
      </c>
      <c r="M4860" s="295" t="s">
        <v>16372</v>
      </c>
    </row>
    <row r="4861" spans="1:13" ht="15" customHeight="1" x14ac:dyDescent="0.25">
      <c r="A4861" s="295" t="s">
        <v>9956</v>
      </c>
      <c r="B4861" s="295" t="s">
        <v>9952</v>
      </c>
      <c r="C4861" s="295" t="s">
        <v>14436</v>
      </c>
      <c r="D4861" s="295" t="s">
        <v>9954</v>
      </c>
      <c r="E4861" s="295" t="s">
        <v>1606</v>
      </c>
      <c r="F4861" s="295" t="s">
        <v>9955</v>
      </c>
      <c r="G4861" s="295" t="s">
        <v>168</v>
      </c>
      <c r="H4861" s="295" t="s">
        <v>1632</v>
      </c>
      <c r="I4861" s="295" t="s">
        <v>1598</v>
      </c>
      <c r="J4861" s="295" t="s">
        <v>1247</v>
      </c>
      <c r="K4861" s="295" t="s">
        <v>1603</v>
      </c>
      <c r="L4861" s="286">
        <v>0</v>
      </c>
      <c r="M4861" s="295" t="s">
        <v>16372</v>
      </c>
    </row>
    <row r="4862" spans="1:13" ht="15" customHeight="1" x14ac:dyDescent="0.25">
      <c r="A4862" s="295" t="s">
        <v>9952</v>
      </c>
      <c r="B4862" s="295" t="s">
        <v>9952</v>
      </c>
      <c r="C4862" s="295" t="s">
        <v>9954</v>
      </c>
      <c r="D4862" s="295" t="s">
        <v>9954</v>
      </c>
      <c r="E4862" s="295" t="s">
        <v>1606</v>
      </c>
      <c r="F4862" s="295" t="s">
        <v>9955</v>
      </c>
      <c r="G4862" s="295" t="s">
        <v>1678</v>
      </c>
      <c r="H4862" s="295" t="s">
        <v>1589</v>
      </c>
      <c r="I4862" s="295" t="s">
        <v>1598</v>
      </c>
      <c r="J4862" s="295" t="s">
        <v>1247</v>
      </c>
      <c r="K4862" s="295" t="s">
        <v>1603</v>
      </c>
      <c r="L4862" s="286">
        <v>0</v>
      </c>
      <c r="M4862" s="295" t="s">
        <v>16372</v>
      </c>
    </row>
    <row r="4863" spans="1:13" ht="15" customHeight="1" x14ac:dyDescent="0.25">
      <c r="A4863" s="295" t="s">
        <v>14437</v>
      </c>
      <c r="B4863" s="295" t="s">
        <v>14437</v>
      </c>
      <c r="C4863" s="295" t="s">
        <v>14438</v>
      </c>
      <c r="D4863" s="295" t="s">
        <v>14438</v>
      </c>
      <c r="E4863" s="295" t="s">
        <v>1606</v>
      </c>
      <c r="F4863" s="295" t="s">
        <v>14439</v>
      </c>
      <c r="G4863" s="295" t="s">
        <v>168</v>
      </c>
      <c r="H4863" s="295" t="s">
        <v>1589</v>
      </c>
      <c r="I4863" s="295" t="s">
        <v>1598</v>
      </c>
      <c r="J4863" s="295" t="s">
        <v>1247</v>
      </c>
      <c r="K4863" s="295" t="s">
        <v>1603</v>
      </c>
      <c r="L4863" s="287">
        <v>0</v>
      </c>
      <c r="M4863" s="295" t="s">
        <v>16372</v>
      </c>
    </row>
    <row r="4864" spans="1:13" ht="15" customHeight="1" x14ac:dyDescent="0.25">
      <c r="A4864" s="295" t="s">
        <v>14440</v>
      </c>
      <c r="B4864" s="295" t="s">
        <v>14440</v>
      </c>
      <c r="C4864" s="295" t="s">
        <v>14441</v>
      </c>
      <c r="D4864" s="295" t="s">
        <v>14441</v>
      </c>
      <c r="E4864" s="295" t="s">
        <v>14442</v>
      </c>
      <c r="F4864" s="295" t="s">
        <v>14443</v>
      </c>
      <c r="G4864" s="295" t="s">
        <v>168</v>
      </c>
      <c r="H4864" s="295" t="s">
        <v>1589</v>
      </c>
      <c r="I4864" s="295" t="s">
        <v>1598</v>
      </c>
      <c r="J4864" s="295" t="s">
        <v>1247</v>
      </c>
      <c r="K4864" s="295" t="s">
        <v>1603</v>
      </c>
      <c r="L4864" s="286">
        <v>0</v>
      </c>
      <c r="M4864" s="295" t="s">
        <v>16372</v>
      </c>
    </row>
    <row r="4865" spans="1:13" ht="15" customHeight="1" x14ac:dyDescent="0.25">
      <c r="A4865" s="295" t="s">
        <v>14445</v>
      </c>
      <c r="B4865" s="295" t="s">
        <v>14445</v>
      </c>
      <c r="C4865" s="295" t="s">
        <v>14446</v>
      </c>
      <c r="D4865" s="295" t="s">
        <v>14446</v>
      </c>
      <c r="E4865" s="295" t="s">
        <v>14447</v>
      </c>
      <c r="F4865" s="295" t="s">
        <v>14448</v>
      </c>
      <c r="G4865" s="295" t="s">
        <v>168</v>
      </c>
      <c r="H4865" s="295" t="s">
        <v>1589</v>
      </c>
      <c r="I4865" s="295" t="s">
        <v>1598</v>
      </c>
      <c r="J4865" s="295" t="s">
        <v>1247</v>
      </c>
      <c r="K4865" s="295" t="s">
        <v>1603</v>
      </c>
      <c r="L4865" s="287">
        <v>2</v>
      </c>
      <c r="M4865" s="295" t="s">
        <v>171</v>
      </c>
    </row>
    <row r="4866" spans="1:13" ht="15" customHeight="1" x14ac:dyDescent="0.25">
      <c r="A4866" s="295" t="s">
        <v>14449</v>
      </c>
      <c r="B4866" s="295" t="s">
        <v>14449</v>
      </c>
      <c r="C4866" s="295" t="s">
        <v>14450</v>
      </c>
      <c r="D4866" s="295" t="s">
        <v>14450</v>
      </c>
      <c r="E4866" s="295" t="s">
        <v>14447</v>
      </c>
      <c r="F4866" s="295" t="s">
        <v>14451</v>
      </c>
      <c r="G4866" s="295" t="s">
        <v>168</v>
      </c>
      <c r="H4866" s="295" t="s">
        <v>1589</v>
      </c>
      <c r="I4866" s="295" t="s">
        <v>1598</v>
      </c>
      <c r="J4866" s="295" t="s">
        <v>1247</v>
      </c>
      <c r="K4866" s="295" t="s">
        <v>1603</v>
      </c>
      <c r="L4866" s="286">
        <v>0</v>
      </c>
      <c r="M4866" s="295" t="s">
        <v>16372</v>
      </c>
    </row>
    <row r="4867" spans="1:13" ht="15" customHeight="1" x14ac:dyDescent="0.25">
      <c r="A4867" s="295" t="s">
        <v>14444</v>
      </c>
      <c r="B4867" s="295" t="s">
        <v>14440</v>
      </c>
      <c r="C4867" s="295" t="s">
        <v>14452</v>
      </c>
      <c r="D4867" s="295" t="s">
        <v>14441</v>
      </c>
      <c r="E4867" s="295" t="s">
        <v>14453</v>
      </c>
      <c r="F4867" s="295" t="s">
        <v>14443</v>
      </c>
      <c r="G4867" s="295" t="s">
        <v>168</v>
      </c>
      <c r="H4867" s="295" t="s">
        <v>1632</v>
      </c>
      <c r="I4867" s="295" t="s">
        <v>1598</v>
      </c>
      <c r="J4867" s="295" t="s">
        <v>1247</v>
      </c>
      <c r="K4867" s="295" t="s">
        <v>1603</v>
      </c>
      <c r="L4867" s="286">
        <v>0</v>
      </c>
      <c r="M4867" s="295" t="s">
        <v>16372</v>
      </c>
    </row>
    <row r="4868" spans="1:13" ht="15" customHeight="1" x14ac:dyDescent="0.25">
      <c r="A4868" s="295" t="s">
        <v>14454</v>
      </c>
      <c r="B4868" s="295" t="s">
        <v>14454</v>
      </c>
      <c r="C4868" s="295" t="s">
        <v>1255</v>
      </c>
      <c r="D4868" s="295" t="s">
        <v>1255</v>
      </c>
      <c r="E4868" s="295" t="s">
        <v>1696</v>
      </c>
      <c r="F4868" s="295" t="s">
        <v>14455</v>
      </c>
      <c r="G4868" s="295" t="s">
        <v>168</v>
      </c>
      <c r="H4868" s="295" t="s">
        <v>1589</v>
      </c>
      <c r="I4868" s="295" t="s">
        <v>1598</v>
      </c>
      <c r="J4868" s="295" t="s">
        <v>1247</v>
      </c>
      <c r="K4868" s="295" t="s">
        <v>1603</v>
      </c>
      <c r="L4868" s="286">
        <v>0</v>
      </c>
      <c r="M4868" s="295" t="s">
        <v>16372</v>
      </c>
    </row>
    <row r="4869" spans="1:13" ht="15" customHeight="1" x14ac:dyDescent="0.25">
      <c r="A4869" s="295" t="s">
        <v>9958</v>
      </c>
      <c r="B4869" s="295" t="s">
        <v>9958</v>
      </c>
      <c r="C4869" s="295" t="s">
        <v>9960</v>
      </c>
      <c r="D4869" s="295" t="s">
        <v>9960</v>
      </c>
      <c r="E4869" s="295" t="s">
        <v>1606</v>
      </c>
      <c r="F4869" s="295" t="s">
        <v>14456</v>
      </c>
      <c r="G4869" s="295" t="s">
        <v>1594</v>
      </c>
      <c r="H4869" s="295" t="s">
        <v>1589</v>
      </c>
      <c r="I4869" s="295" t="s">
        <v>1598</v>
      </c>
      <c r="J4869" s="295" t="s">
        <v>1247</v>
      </c>
      <c r="L4869" s="286">
        <v>0</v>
      </c>
      <c r="M4869" s="295" t="s">
        <v>16372</v>
      </c>
    </row>
    <row r="4870" spans="1:13" ht="15" customHeight="1" x14ac:dyDescent="0.25">
      <c r="A4870" s="295" t="s">
        <v>14457</v>
      </c>
      <c r="B4870" s="295" t="s">
        <v>14457</v>
      </c>
      <c r="C4870" s="295" t="s">
        <v>14458</v>
      </c>
      <c r="D4870" s="295" t="s">
        <v>14458</v>
      </c>
      <c r="E4870" s="295" t="s">
        <v>1606</v>
      </c>
      <c r="F4870" s="295" t="s">
        <v>14459</v>
      </c>
      <c r="G4870" s="295" t="s">
        <v>168</v>
      </c>
      <c r="H4870" s="295" t="s">
        <v>1589</v>
      </c>
      <c r="I4870" s="295" t="s">
        <v>1598</v>
      </c>
      <c r="J4870" s="295" t="s">
        <v>177</v>
      </c>
      <c r="K4870" s="295" t="s">
        <v>1603</v>
      </c>
      <c r="L4870" s="286">
        <v>2</v>
      </c>
      <c r="M4870" s="295" t="s">
        <v>171</v>
      </c>
    </row>
    <row r="4871" spans="1:13" ht="15" customHeight="1" x14ac:dyDescent="0.25">
      <c r="A4871" s="295" t="s">
        <v>14461</v>
      </c>
      <c r="B4871" s="295" t="s">
        <v>14461</v>
      </c>
      <c r="C4871" s="295" t="s">
        <v>14462</v>
      </c>
      <c r="D4871" s="295" t="s">
        <v>14462</v>
      </c>
      <c r="E4871" s="295" t="s">
        <v>1774</v>
      </c>
      <c r="F4871" s="295" t="s">
        <v>14463</v>
      </c>
      <c r="G4871" s="295" t="s">
        <v>1676</v>
      </c>
      <c r="H4871" s="295" t="s">
        <v>1589</v>
      </c>
      <c r="I4871" s="295" t="s">
        <v>1598</v>
      </c>
      <c r="J4871" s="295" t="s">
        <v>177</v>
      </c>
      <c r="K4871" s="295" t="s">
        <v>1603</v>
      </c>
      <c r="L4871" s="287">
        <v>8</v>
      </c>
      <c r="M4871" s="295" t="s">
        <v>171</v>
      </c>
    </row>
    <row r="4872" spans="1:13" ht="15" customHeight="1" x14ac:dyDescent="0.25">
      <c r="A4872" s="295" t="s">
        <v>14464</v>
      </c>
      <c r="B4872" s="295" t="s">
        <v>14464</v>
      </c>
      <c r="C4872" s="295" t="s">
        <v>14465</v>
      </c>
      <c r="D4872" s="295" t="s">
        <v>14465</v>
      </c>
      <c r="E4872" s="295" t="s">
        <v>1774</v>
      </c>
      <c r="F4872" s="295" t="s">
        <v>14463</v>
      </c>
      <c r="G4872" s="295" t="s">
        <v>1678</v>
      </c>
      <c r="H4872" s="295" t="s">
        <v>1589</v>
      </c>
      <c r="I4872" s="295" t="s">
        <v>1598</v>
      </c>
      <c r="J4872" s="295" t="s">
        <v>177</v>
      </c>
      <c r="K4872" s="295" t="s">
        <v>1603</v>
      </c>
      <c r="L4872" s="286">
        <v>8</v>
      </c>
      <c r="M4872" s="295" t="s">
        <v>171</v>
      </c>
    </row>
    <row r="4873" spans="1:13" ht="15" customHeight="1" x14ac:dyDescent="0.25">
      <c r="A4873" s="295" t="s">
        <v>14466</v>
      </c>
      <c r="B4873" s="295" t="s">
        <v>14466</v>
      </c>
      <c r="C4873" s="295" t="s">
        <v>14467</v>
      </c>
      <c r="D4873" s="295" t="s">
        <v>14467</v>
      </c>
      <c r="E4873" s="295" t="s">
        <v>1606</v>
      </c>
      <c r="F4873" s="295" t="s">
        <v>14468</v>
      </c>
      <c r="G4873" s="295" t="s">
        <v>168</v>
      </c>
      <c r="H4873" s="295" t="s">
        <v>1589</v>
      </c>
      <c r="I4873" s="295" t="s">
        <v>1598</v>
      </c>
      <c r="J4873" s="295" t="s">
        <v>177</v>
      </c>
      <c r="K4873" s="295" t="s">
        <v>1603</v>
      </c>
      <c r="L4873" s="286">
        <v>5</v>
      </c>
      <c r="M4873" s="295" t="s">
        <v>171</v>
      </c>
    </row>
    <row r="4874" spans="1:13" ht="15" customHeight="1" x14ac:dyDescent="0.25">
      <c r="A4874" s="295" t="s">
        <v>14469</v>
      </c>
      <c r="B4874" s="295" t="s">
        <v>14469</v>
      </c>
      <c r="C4874" s="295" t="s">
        <v>14470</v>
      </c>
      <c r="D4874" s="295" t="s">
        <v>14470</v>
      </c>
      <c r="E4874" s="295" t="s">
        <v>1606</v>
      </c>
      <c r="F4874" s="295" t="s">
        <v>14471</v>
      </c>
      <c r="G4874" s="295" t="s">
        <v>168</v>
      </c>
      <c r="H4874" s="295" t="s">
        <v>1589</v>
      </c>
      <c r="I4874" s="295" t="s">
        <v>1598</v>
      </c>
      <c r="J4874" s="295" t="s">
        <v>177</v>
      </c>
      <c r="K4874" s="295" t="s">
        <v>1603</v>
      </c>
      <c r="L4874" s="286">
        <v>6</v>
      </c>
      <c r="M4874" s="295" t="s">
        <v>171</v>
      </c>
    </row>
    <row r="4875" spans="1:13" ht="15" customHeight="1" x14ac:dyDescent="0.25">
      <c r="A4875" s="295" t="s">
        <v>14472</v>
      </c>
      <c r="B4875" s="295" t="s">
        <v>14472</v>
      </c>
      <c r="C4875" s="295" t="s">
        <v>14473</v>
      </c>
      <c r="D4875" s="295" t="s">
        <v>14473</v>
      </c>
      <c r="E4875" s="295" t="s">
        <v>1606</v>
      </c>
      <c r="F4875" s="295" t="s">
        <v>14459</v>
      </c>
      <c r="G4875" s="295" t="s">
        <v>1676</v>
      </c>
      <c r="H4875" s="295" t="s">
        <v>1589</v>
      </c>
      <c r="I4875" s="295" t="s">
        <v>1598</v>
      </c>
      <c r="J4875" s="295" t="s">
        <v>177</v>
      </c>
      <c r="K4875" s="295" t="s">
        <v>1603</v>
      </c>
      <c r="L4875" s="287">
        <v>2</v>
      </c>
      <c r="M4875" s="295" t="s">
        <v>171</v>
      </c>
    </row>
    <row r="4876" spans="1:13" ht="15" customHeight="1" x14ac:dyDescent="0.25">
      <c r="A4876" s="295" t="s">
        <v>14474</v>
      </c>
      <c r="B4876" s="295" t="s">
        <v>14474</v>
      </c>
      <c r="C4876" s="295" t="s">
        <v>14475</v>
      </c>
      <c r="D4876" s="295" t="s">
        <v>14475</v>
      </c>
      <c r="E4876" s="295" t="s">
        <v>1606</v>
      </c>
      <c r="F4876" s="295" t="s">
        <v>14459</v>
      </c>
      <c r="G4876" s="295" t="s">
        <v>1678</v>
      </c>
      <c r="H4876" s="295" t="s">
        <v>1589</v>
      </c>
      <c r="I4876" s="295" t="s">
        <v>1598</v>
      </c>
      <c r="J4876" s="295" t="s">
        <v>177</v>
      </c>
      <c r="K4876" s="295" t="s">
        <v>1603</v>
      </c>
      <c r="L4876" s="287">
        <v>2</v>
      </c>
      <c r="M4876" s="295" t="s">
        <v>171</v>
      </c>
    </row>
    <row r="4877" spans="1:13" ht="15" customHeight="1" x14ac:dyDescent="0.25">
      <c r="A4877" s="295" t="s">
        <v>14460</v>
      </c>
      <c r="B4877" s="295" t="s">
        <v>14457</v>
      </c>
      <c r="C4877" s="295" t="s">
        <v>14476</v>
      </c>
      <c r="D4877" s="295" t="s">
        <v>14458</v>
      </c>
      <c r="E4877" s="295" t="s">
        <v>14477</v>
      </c>
      <c r="F4877" s="295" t="s">
        <v>14459</v>
      </c>
      <c r="G4877" s="295" t="s">
        <v>1678</v>
      </c>
      <c r="H4877" s="295" t="s">
        <v>1632</v>
      </c>
      <c r="I4877" s="295" t="s">
        <v>1598</v>
      </c>
      <c r="J4877" s="295" t="s">
        <v>177</v>
      </c>
      <c r="K4877" s="295" t="s">
        <v>1603</v>
      </c>
      <c r="L4877" s="286">
        <v>2</v>
      </c>
      <c r="M4877" s="295" t="s">
        <v>171</v>
      </c>
    </row>
    <row r="4878" spans="1:13" ht="15" customHeight="1" x14ac:dyDescent="0.25">
      <c r="A4878" s="295" t="s">
        <v>14478</v>
      </c>
      <c r="B4878" s="295" t="s">
        <v>14479</v>
      </c>
      <c r="C4878" s="295" t="s">
        <v>14480</v>
      </c>
      <c r="D4878" s="295" t="s">
        <v>14481</v>
      </c>
      <c r="E4878" s="295" t="s">
        <v>6809</v>
      </c>
      <c r="F4878" s="295" t="s">
        <v>14482</v>
      </c>
      <c r="G4878" s="295" t="s">
        <v>168</v>
      </c>
      <c r="H4878" s="295" t="s">
        <v>1632</v>
      </c>
      <c r="I4878" s="295" t="s">
        <v>1598</v>
      </c>
      <c r="J4878" s="295" t="s">
        <v>177</v>
      </c>
      <c r="K4878" s="295" t="s">
        <v>1603</v>
      </c>
      <c r="L4878" s="286">
        <v>6</v>
      </c>
      <c r="M4878" s="295" t="s">
        <v>171</v>
      </c>
    </row>
    <row r="4879" spans="1:13" ht="15" customHeight="1" x14ac:dyDescent="0.25">
      <c r="A4879" s="295" t="s">
        <v>14483</v>
      </c>
      <c r="B4879" s="295" t="s">
        <v>14483</v>
      </c>
      <c r="C4879" s="295" t="s">
        <v>14484</v>
      </c>
      <c r="D4879" s="295" t="s">
        <v>14484</v>
      </c>
      <c r="E4879" s="295" t="s">
        <v>1978</v>
      </c>
      <c r="F4879" s="295" t="s">
        <v>14485</v>
      </c>
      <c r="G4879" s="295" t="s">
        <v>168</v>
      </c>
      <c r="H4879" s="295" t="s">
        <v>1589</v>
      </c>
      <c r="I4879" s="295" t="s">
        <v>1598</v>
      </c>
      <c r="J4879" s="295" t="s">
        <v>177</v>
      </c>
      <c r="K4879" s="295" t="s">
        <v>1603</v>
      </c>
      <c r="L4879" s="286">
        <v>6</v>
      </c>
      <c r="M4879" s="295" t="s">
        <v>171</v>
      </c>
    </row>
    <row r="4880" spans="1:13" ht="15" customHeight="1" x14ac:dyDescent="0.25">
      <c r="A4880" s="295" t="s">
        <v>14486</v>
      </c>
      <c r="B4880" s="295" t="s">
        <v>14486</v>
      </c>
      <c r="C4880" s="295" t="s">
        <v>14487</v>
      </c>
      <c r="D4880" s="295" t="s">
        <v>14487</v>
      </c>
      <c r="E4880" s="295" t="s">
        <v>1592</v>
      </c>
      <c r="F4880" s="295" t="s">
        <v>14488</v>
      </c>
      <c r="G4880" s="295" t="s">
        <v>168</v>
      </c>
      <c r="H4880" s="295" t="s">
        <v>1589</v>
      </c>
      <c r="I4880" s="295" t="s">
        <v>1598</v>
      </c>
      <c r="J4880" s="295" t="s">
        <v>177</v>
      </c>
      <c r="K4880" s="295" t="s">
        <v>1603</v>
      </c>
      <c r="L4880" s="286">
        <v>7</v>
      </c>
      <c r="M4880" s="295" t="s">
        <v>171</v>
      </c>
    </row>
    <row r="4881" spans="1:13" ht="15" customHeight="1" x14ac:dyDescent="0.25">
      <c r="A4881" s="295" t="s">
        <v>14489</v>
      </c>
      <c r="B4881" s="295" t="s">
        <v>14489</v>
      </c>
      <c r="C4881" s="295" t="s">
        <v>14490</v>
      </c>
      <c r="D4881" s="295" t="s">
        <v>14490</v>
      </c>
      <c r="E4881" s="295" t="s">
        <v>1606</v>
      </c>
      <c r="F4881" s="295" t="s">
        <v>14491</v>
      </c>
      <c r="G4881" s="295" t="s">
        <v>168</v>
      </c>
      <c r="H4881" s="295" t="s">
        <v>1589</v>
      </c>
      <c r="I4881" s="295" t="s">
        <v>1598</v>
      </c>
      <c r="J4881" s="295" t="s">
        <v>177</v>
      </c>
      <c r="K4881" s="295" t="s">
        <v>1603</v>
      </c>
      <c r="L4881" s="286">
        <v>7</v>
      </c>
      <c r="M4881" s="295" t="s">
        <v>171</v>
      </c>
    </row>
    <row r="4882" spans="1:13" ht="15" customHeight="1" x14ac:dyDescent="0.25">
      <c r="A4882" s="295" t="s">
        <v>14492</v>
      </c>
      <c r="B4882" s="295" t="s">
        <v>14492</v>
      </c>
      <c r="C4882" s="295" t="s">
        <v>14493</v>
      </c>
      <c r="D4882" s="295" t="s">
        <v>14493</v>
      </c>
      <c r="E4882" s="295" t="s">
        <v>1774</v>
      </c>
      <c r="F4882" s="295" t="s">
        <v>14494</v>
      </c>
      <c r="G4882" s="295" t="s">
        <v>168</v>
      </c>
      <c r="H4882" s="295" t="s">
        <v>1589</v>
      </c>
      <c r="I4882" s="295" t="s">
        <v>1598</v>
      </c>
      <c r="J4882" s="295" t="s">
        <v>177</v>
      </c>
      <c r="K4882" s="295" t="s">
        <v>1603</v>
      </c>
      <c r="L4882" s="286">
        <v>3</v>
      </c>
      <c r="M4882" s="295" t="s">
        <v>171</v>
      </c>
    </row>
    <row r="4883" spans="1:13" ht="15" customHeight="1" x14ac:dyDescent="0.25">
      <c r="A4883" s="295" t="s">
        <v>14495</v>
      </c>
      <c r="B4883" s="295" t="s">
        <v>14495</v>
      </c>
      <c r="C4883" s="295" t="s">
        <v>14496</v>
      </c>
      <c r="D4883" s="295" t="s">
        <v>14496</v>
      </c>
      <c r="E4883" s="295" t="s">
        <v>3049</v>
      </c>
      <c r="F4883" s="295" t="s">
        <v>14497</v>
      </c>
      <c r="G4883" s="295" t="s">
        <v>1676</v>
      </c>
      <c r="H4883" s="295" t="s">
        <v>1589</v>
      </c>
      <c r="I4883" s="295" t="s">
        <v>1598</v>
      </c>
      <c r="J4883" s="295" t="s">
        <v>177</v>
      </c>
      <c r="K4883" s="295" t="s">
        <v>1603</v>
      </c>
      <c r="L4883" s="287">
        <v>8</v>
      </c>
      <c r="M4883" s="295" t="s">
        <v>171</v>
      </c>
    </row>
    <row r="4884" spans="1:13" ht="15" customHeight="1" x14ac:dyDescent="0.25">
      <c r="A4884" s="295" t="s">
        <v>14498</v>
      </c>
      <c r="B4884" s="295" t="s">
        <v>14498</v>
      </c>
      <c r="C4884" s="295" t="s">
        <v>14499</v>
      </c>
      <c r="D4884" s="295" t="s">
        <v>14499</v>
      </c>
      <c r="E4884" s="295" t="s">
        <v>3049</v>
      </c>
      <c r="F4884" s="295" t="s">
        <v>14497</v>
      </c>
      <c r="G4884" s="295" t="s">
        <v>1678</v>
      </c>
      <c r="H4884" s="295" t="s">
        <v>1589</v>
      </c>
      <c r="I4884" s="295" t="s">
        <v>1598</v>
      </c>
      <c r="J4884" s="295" t="s">
        <v>177</v>
      </c>
      <c r="K4884" s="295" t="s">
        <v>1603</v>
      </c>
      <c r="L4884" s="286">
        <v>8</v>
      </c>
      <c r="M4884" s="295" t="s">
        <v>171</v>
      </c>
    </row>
    <row r="4885" spans="1:13" ht="15" customHeight="1" x14ac:dyDescent="0.25">
      <c r="A4885" s="295" t="s">
        <v>14500</v>
      </c>
      <c r="B4885" s="295" t="s">
        <v>14500</v>
      </c>
      <c r="C4885" s="295" t="s">
        <v>14501</v>
      </c>
      <c r="D4885" s="295" t="s">
        <v>14501</v>
      </c>
      <c r="E4885" s="295" t="s">
        <v>1867</v>
      </c>
      <c r="F4885" s="295" t="s">
        <v>14502</v>
      </c>
      <c r="G4885" s="295" t="s">
        <v>168</v>
      </c>
      <c r="H4885" s="295" t="s">
        <v>1589</v>
      </c>
      <c r="I4885" s="295" t="s">
        <v>1598</v>
      </c>
      <c r="J4885" s="295" t="s">
        <v>177</v>
      </c>
      <c r="K4885" s="295" t="s">
        <v>1603</v>
      </c>
      <c r="L4885" s="286">
        <v>2</v>
      </c>
      <c r="M4885" s="295" t="s">
        <v>171</v>
      </c>
    </row>
    <row r="4886" spans="1:13" ht="15" customHeight="1" x14ac:dyDescent="0.25">
      <c r="A4886" s="295" t="s">
        <v>14479</v>
      </c>
      <c r="B4886" s="295" t="s">
        <v>14479</v>
      </c>
      <c r="C4886" s="295" t="s">
        <v>14481</v>
      </c>
      <c r="D4886" s="295" t="s">
        <v>14481</v>
      </c>
      <c r="E4886" s="295" t="s">
        <v>1592</v>
      </c>
      <c r="F4886" s="295" t="s">
        <v>14482</v>
      </c>
      <c r="G4886" s="295" t="s">
        <v>168</v>
      </c>
      <c r="H4886" s="295" t="s">
        <v>1589</v>
      </c>
      <c r="I4886" s="295" t="s">
        <v>1598</v>
      </c>
      <c r="J4886" s="295" t="s">
        <v>177</v>
      </c>
      <c r="K4886" s="295" t="s">
        <v>1603</v>
      </c>
      <c r="L4886" s="286">
        <v>6</v>
      </c>
      <c r="M4886" s="295" t="s">
        <v>171</v>
      </c>
    </row>
    <row r="4887" spans="1:13" ht="15" customHeight="1" x14ac:dyDescent="0.25">
      <c r="A4887" s="295" t="s">
        <v>14503</v>
      </c>
      <c r="B4887" s="295" t="s">
        <v>14504</v>
      </c>
      <c r="C4887" s="295" t="s">
        <v>14505</v>
      </c>
      <c r="D4887" s="295" t="s">
        <v>14506</v>
      </c>
      <c r="E4887" s="295" t="s">
        <v>1606</v>
      </c>
      <c r="F4887" s="295" t="s">
        <v>14507</v>
      </c>
      <c r="G4887" s="295" t="s">
        <v>168</v>
      </c>
      <c r="H4887" s="295" t="s">
        <v>1632</v>
      </c>
      <c r="I4887" s="295" t="s">
        <v>1598</v>
      </c>
      <c r="J4887" s="295" t="s">
        <v>177</v>
      </c>
      <c r="K4887" s="295" t="s">
        <v>1603</v>
      </c>
      <c r="L4887" s="287">
        <v>5</v>
      </c>
      <c r="M4887" s="295" t="s">
        <v>171</v>
      </c>
    </row>
    <row r="4888" spans="1:13" ht="15" customHeight="1" x14ac:dyDescent="0.25">
      <c r="A4888" s="295" t="s">
        <v>1249</v>
      </c>
      <c r="B4888" s="295" t="s">
        <v>1249</v>
      </c>
      <c r="C4888" s="295" t="s">
        <v>1250</v>
      </c>
      <c r="D4888" s="295" t="s">
        <v>1250</v>
      </c>
      <c r="E4888" s="295" t="s">
        <v>2665</v>
      </c>
      <c r="F4888" s="295" t="s">
        <v>14508</v>
      </c>
      <c r="G4888" s="295" t="s">
        <v>168</v>
      </c>
      <c r="H4888" s="295" t="s">
        <v>1589</v>
      </c>
      <c r="I4888" s="295" t="s">
        <v>1598</v>
      </c>
      <c r="J4888" s="295" t="s">
        <v>177</v>
      </c>
      <c r="K4888" s="295" t="s">
        <v>1603</v>
      </c>
      <c r="L4888" s="286">
        <v>0</v>
      </c>
      <c r="M4888" s="295" t="s">
        <v>16372</v>
      </c>
    </row>
    <row r="4889" spans="1:13" ht="15" customHeight="1" x14ac:dyDescent="0.25">
      <c r="A4889" s="295" t="s">
        <v>14509</v>
      </c>
      <c r="B4889" s="295" t="s">
        <v>14509</v>
      </c>
      <c r="C4889" s="295" t="s">
        <v>14510</v>
      </c>
      <c r="D4889" s="295" t="s">
        <v>14510</v>
      </c>
      <c r="E4889" s="295" t="s">
        <v>1867</v>
      </c>
      <c r="F4889" s="295" t="s">
        <v>14511</v>
      </c>
      <c r="G4889" s="295" t="s">
        <v>168</v>
      </c>
      <c r="H4889" s="295" t="s">
        <v>1589</v>
      </c>
      <c r="I4889" s="295" t="s">
        <v>1598</v>
      </c>
      <c r="J4889" s="295" t="s">
        <v>177</v>
      </c>
      <c r="K4889" s="295" t="s">
        <v>1603</v>
      </c>
      <c r="L4889" s="286">
        <v>2</v>
      </c>
      <c r="M4889" s="295" t="s">
        <v>171</v>
      </c>
    </row>
    <row r="4890" spans="1:13" ht="15" customHeight="1" x14ac:dyDescent="0.25">
      <c r="A4890" s="295" t="s">
        <v>14512</v>
      </c>
      <c r="B4890" s="295" t="s">
        <v>14512</v>
      </c>
      <c r="C4890" s="295" t="s">
        <v>14513</v>
      </c>
      <c r="D4890" s="295" t="s">
        <v>14513</v>
      </c>
      <c r="E4890" s="295" t="s">
        <v>1867</v>
      </c>
      <c r="F4890" s="295" t="s">
        <v>14514</v>
      </c>
      <c r="G4890" s="295" t="s">
        <v>168</v>
      </c>
      <c r="H4890" s="295" t="s">
        <v>1589</v>
      </c>
      <c r="I4890" s="295" t="s">
        <v>1598</v>
      </c>
      <c r="J4890" s="295" t="s">
        <v>177</v>
      </c>
      <c r="K4890" s="295" t="s">
        <v>1603</v>
      </c>
      <c r="L4890" s="286">
        <v>4</v>
      </c>
      <c r="M4890" s="295" t="s">
        <v>171</v>
      </c>
    </row>
    <row r="4891" spans="1:13" ht="15" customHeight="1" x14ac:dyDescent="0.25">
      <c r="A4891" s="295" t="s">
        <v>14515</v>
      </c>
      <c r="B4891" s="295" t="s">
        <v>14515</v>
      </c>
      <c r="C4891" s="295" t="s">
        <v>14516</v>
      </c>
      <c r="D4891" s="295" t="s">
        <v>14516</v>
      </c>
      <c r="E4891" s="295" t="s">
        <v>3049</v>
      </c>
      <c r="F4891" s="295" t="s">
        <v>14517</v>
      </c>
      <c r="G4891" s="295" t="s">
        <v>168</v>
      </c>
      <c r="H4891" s="295" t="s">
        <v>1589</v>
      </c>
      <c r="I4891" s="295" t="s">
        <v>1598</v>
      </c>
      <c r="J4891" s="295" t="s">
        <v>177</v>
      </c>
      <c r="K4891" s="295" t="s">
        <v>1603</v>
      </c>
      <c r="L4891" s="286">
        <v>7</v>
      </c>
      <c r="M4891" s="295" t="s">
        <v>171</v>
      </c>
    </row>
    <row r="4892" spans="1:13" ht="15" customHeight="1" x14ac:dyDescent="0.25">
      <c r="A4892" s="295" t="s">
        <v>14518</v>
      </c>
      <c r="B4892" s="295" t="s">
        <v>14518</v>
      </c>
      <c r="C4892" s="295" t="s">
        <v>14519</v>
      </c>
      <c r="D4892" s="295" t="s">
        <v>14519</v>
      </c>
      <c r="E4892" s="295" t="s">
        <v>2665</v>
      </c>
      <c r="F4892" s="295" t="s">
        <v>14520</v>
      </c>
      <c r="G4892" s="295" t="s">
        <v>168</v>
      </c>
      <c r="H4892" s="295" t="s">
        <v>1589</v>
      </c>
      <c r="I4892" s="295" t="s">
        <v>1598</v>
      </c>
      <c r="J4892" s="295" t="s">
        <v>177</v>
      </c>
      <c r="K4892" s="295" t="s">
        <v>1603</v>
      </c>
      <c r="L4892" s="286">
        <v>6</v>
      </c>
      <c r="M4892" s="295" t="s">
        <v>171</v>
      </c>
    </row>
    <row r="4893" spans="1:13" ht="15" customHeight="1" x14ac:dyDescent="0.25">
      <c r="A4893" s="295" t="s">
        <v>10954</v>
      </c>
      <c r="B4893" s="295" t="s">
        <v>10950</v>
      </c>
      <c r="C4893" s="295" t="s">
        <v>14521</v>
      </c>
      <c r="D4893" s="295" t="s">
        <v>10951</v>
      </c>
      <c r="E4893" s="295" t="s">
        <v>1606</v>
      </c>
      <c r="F4893" s="295" t="s">
        <v>10952</v>
      </c>
      <c r="G4893" s="295" t="s">
        <v>1676</v>
      </c>
      <c r="H4893" s="295" t="s">
        <v>1632</v>
      </c>
      <c r="I4893" s="295" t="s">
        <v>1598</v>
      </c>
      <c r="J4893" s="295" t="s">
        <v>177</v>
      </c>
      <c r="K4893" s="295" t="s">
        <v>1603</v>
      </c>
      <c r="L4893" s="287">
        <v>9</v>
      </c>
      <c r="M4893" s="295" t="s">
        <v>171</v>
      </c>
    </row>
    <row r="4894" spans="1:13" ht="15" customHeight="1" x14ac:dyDescent="0.25">
      <c r="A4894" s="295" t="s">
        <v>10953</v>
      </c>
      <c r="B4894" s="295" t="s">
        <v>10955</v>
      </c>
      <c r="C4894" s="295" t="s">
        <v>14522</v>
      </c>
      <c r="D4894" s="295" t="s">
        <v>10956</v>
      </c>
      <c r="E4894" s="295" t="s">
        <v>1606</v>
      </c>
      <c r="F4894" s="295" t="s">
        <v>14523</v>
      </c>
      <c r="G4894" s="295" t="s">
        <v>1678</v>
      </c>
      <c r="H4894" s="295" t="s">
        <v>1632</v>
      </c>
      <c r="I4894" s="295" t="s">
        <v>1598</v>
      </c>
      <c r="J4894" s="295" t="s">
        <v>177</v>
      </c>
      <c r="K4894" s="295" t="s">
        <v>1603</v>
      </c>
      <c r="L4894" s="286">
        <v>9</v>
      </c>
      <c r="M4894" s="295" t="s">
        <v>171</v>
      </c>
    </row>
    <row r="4895" spans="1:13" ht="15" customHeight="1" x14ac:dyDescent="0.25">
      <c r="A4895" s="295" t="s">
        <v>14524</v>
      </c>
      <c r="B4895" s="295" t="s">
        <v>14524</v>
      </c>
      <c r="C4895" s="295" t="s">
        <v>14525</v>
      </c>
      <c r="D4895" s="295" t="s">
        <v>14525</v>
      </c>
      <c r="E4895" s="295" t="s">
        <v>1592</v>
      </c>
      <c r="F4895" s="295" t="s">
        <v>14526</v>
      </c>
      <c r="G4895" s="295" t="s">
        <v>1676</v>
      </c>
      <c r="H4895" s="295" t="s">
        <v>1589</v>
      </c>
      <c r="I4895" s="295" t="s">
        <v>1598</v>
      </c>
      <c r="J4895" s="295" t="s">
        <v>177</v>
      </c>
      <c r="K4895" s="295" t="s">
        <v>1603</v>
      </c>
      <c r="L4895" s="287">
        <v>3</v>
      </c>
      <c r="M4895" s="295" t="s">
        <v>171</v>
      </c>
    </row>
    <row r="4896" spans="1:13" ht="15" customHeight="1" x14ac:dyDescent="0.25">
      <c r="A4896" s="295" t="s">
        <v>14527</v>
      </c>
      <c r="B4896" s="295" t="s">
        <v>14527</v>
      </c>
      <c r="C4896" s="295" t="s">
        <v>14528</v>
      </c>
      <c r="D4896" s="295" t="s">
        <v>14528</v>
      </c>
      <c r="E4896" s="295" t="s">
        <v>14529</v>
      </c>
      <c r="F4896" s="295" t="s">
        <v>14526</v>
      </c>
      <c r="G4896" s="295" t="s">
        <v>1738</v>
      </c>
      <c r="H4896" s="295" t="s">
        <v>1589</v>
      </c>
      <c r="I4896" s="295" t="s">
        <v>1598</v>
      </c>
      <c r="J4896" s="295" t="s">
        <v>177</v>
      </c>
      <c r="K4896" s="295" t="s">
        <v>1603</v>
      </c>
      <c r="L4896" s="286">
        <v>3</v>
      </c>
      <c r="M4896" s="295" t="s">
        <v>171</v>
      </c>
    </row>
    <row r="4897" spans="1:13" ht="15" customHeight="1" x14ac:dyDescent="0.25">
      <c r="A4897" s="295" t="s">
        <v>14530</v>
      </c>
      <c r="B4897" s="295" t="s">
        <v>14530</v>
      </c>
      <c r="C4897" s="295" t="s">
        <v>14531</v>
      </c>
      <c r="D4897" s="295" t="s">
        <v>14531</v>
      </c>
      <c r="E4897" s="295" t="s">
        <v>1592</v>
      </c>
      <c r="F4897" s="295" t="s">
        <v>14526</v>
      </c>
      <c r="G4897" s="295" t="s">
        <v>1678</v>
      </c>
      <c r="H4897" s="295" t="s">
        <v>1589</v>
      </c>
      <c r="I4897" s="295" t="s">
        <v>1598</v>
      </c>
      <c r="J4897" s="295" t="s">
        <v>177</v>
      </c>
      <c r="K4897" s="295" t="s">
        <v>1603</v>
      </c>
      <c r="L4897" s="286">
        <v>3</v>
      </c>
      <c r="M4897" s="295" t="s">
        <v>171</v>
      </c>
    </row>
    <row r="4898" spans="1:13" ht="15" customHeight="1" x14ac:dyDescent="0.25">
      <c r="A4898" s="295" t="s">
        <v>14532</v>
      </c>
      <c r="B4898" s="295" t="s">
        <v>14532</v>
      </c>
      <c r="C4898" s="295" t="s">
        <v>14533</v>
      </c>
      <c r="D4898" s="295" t="s">
        <v>14533</v>
      </c>
      <c r="E4898" s="295" t="s">
        <v>14534</v>
      </c>
      <c r="F4898" s="295" t="s">
        <v>14535</v>
      </c>
      <c r="G4898" s="295" t="s">
        <v>1678</v>
      </c>
      <c r="H4898" s="295" t="s">
        <v>1589</v>
      </c>
      <c r="I4898" s="295" t="s">
        <v>1598</v>
      </c>
      <c r="J4898" s="295" t="s">
        <v>177</v>
      </c>
      <c r="K4898" s="295" t="s">
        <v>1603</v>
      </c>
      <c r="L4898" s="286">
        <v>9</v>
      </c>
      <c r="M4898" s="295" t="s">
        <v>171</v>
      </c>
    </row>
    <row r="4899" spans="1:13" ht="15" customHeight="1" x14ac:dyDescent="0.25">
      <c r="A4899" s="295" t="s">
        <v>14536</v>
      </c>
      <c r="B4899" s="295" t="s">
        <v>14536</v>
      </c>
      <c r="C4899" s="295" t="s">
        <v>14537</v>
      </c>
      <c r="D4899" s="295" t="s">
        <v>14537</v>
      </c>
      <c r="E4899" s="295" t="s">
        <v>1606</v>
      </c>
      <c r="F4899" s="295" t="s">
        <v>14538</v>
      </c>
      <c r="G4899" s="295" t="s">
        <v>1676</v>
      </c>
      <c r="H4899" s="295" t="s">
        <v>1589</v>
      </c>
      <c r="I4899" s="295" t="s">
        <v>1598</v>
      </c>
      <c r="J4899" s="295" t="s">
        <v>177</v>
      </c>
      <c r="K4899" s="295" t="s">
        <v>1603</v>
      </c>
      <c r="L4899" s="286">
        <v>2</v>
      </c>
      <c r="M4899" s="295" t="s">
        <v>171</v>
      </c>
    </row>
    <row r="4900" spans="1:13" ht="15" customHeight="1" x14ac:dyDescent="0.25">
      <c r="A4900" s="295" t="s">
        <v>14504</v>
      </c>
      <c r="B4900" s="295" t="s">
        <v>14504</v>
      </c>
      <c r="C4900" s="295" t="s">
        <v>14506</v>
      </c>
      <c r="D4900" s="295" t="s">
        <v>14506</v>
      </c>
      <c r="E4900" s="295" t="s">
        <v>14539</v>
      </c>
      <c r="F4900" s="295" t="s">
        <v>14538</v>
      </c>
      <c r="G4900" s="295" t="s">
        <v>1678</v>
      </c>
      <c r="H4900" s="295" t="s">
        <v>1589</v>
      </c>
      <c r="I4900" s="295" t="s">
        <v>1598</v>
      </c>
      <c r="J4900" s="295" t="s">
        <v>177</v>
      </c>
      <c r="K4900" s="295" t="s">
        <v>1603</v>
      </c>
      <c r="L4900" s="286">
        <v>5</v>
      </c>
      <c r="M4900" s="295" t="s">
        <v>171</v>
      </c>
    </row>
    <row r="4901" spans="1:13" ht="15" customHeight="1" x14ac:dyDescent="0.25">
      <c r="A4901" s="295" t="s">
        <v>14540</v>
      </c>
      <c r="B4901" s="295" t="s">
        <v>14540</v>
      </c>
      <c r="C4901" s="295" t="s">
        <v>14541</v>
      </c>
      <c r="D4901" s="295" t="s">
        <v>14541</v>
      </c>
      <c r="E4901" s="295" t="s">
        <v>1606</v>
      </c>
      <c r="F4901" s="295" t="s">
        <v>14538</v>
      </c>
      <c r="G4901" s="295" t="s">
        <v>1678</v>
      </c>
      <c r="H4901" s="295" t="s">
        <v>1589</v>
      </c>
      <c r="I4901" s="295" t="s">
        <v>1598</v>
      </c>
      <c r="J4901" s="295" t="s">
        <v>177</v>
      </c>
      <c r="K4901" s="295" t="s">
        <v>1603</v>
      </c>
      <c r="L4901" s="286">
        <v>2</v>
      </c>
      <c r="M4901" s="295" t="s">
        <v>171</v>
      </c>
    </row>
    <row r="4902" spans="1:13" ht="15" customHeight="1" x14ac:dyDescent="0.25">
      <c r="A4902" s="295" t="s">
        <v>14542</v>
      </c>
      <c r="B4902" s="295" t="s">
        <v>14542</v>
      </c>
      <c r="C4902" s="295" t="s">
        <v>1248</v>
      </c>
      <c r="D4902" s="295" t="s">
        <v>1248</v>
      </c>
      <c r="E4902" s="295" t="s">
        <v>1606</v>
      </c>
      <c r="F4902" s="295" t="s">
        <v>10959</v>
      </c>
      <c r="G4902" s="295" t="s">
        <v>1594</v>
      </c>
      <c r="H4902" s="295" t="s">
        <v>1589</v>
      </c>
      <c r="I4902" s="295" t="s">
        <v>1598</v>
      </c>
      <c r="J4902" s="295" t="s">
        <v>177</v>
      </c>
      <c r="L4902" s="286">
        <v>6</v>
      </c>
      <c r="M4902" s="295" t="s">
        <v>171</v>
      </c>
    </row>
    <row r="4903" spans="1:13" ht="15" customHeight="1" x14ac:dyDescent="0.25">
      <c r="A4903" s="295" t="s">
        <v>14543</v>
      </c>
      <c r="B4903" s="295" t="s">
        <v>14543</v>
      </c>
      <c r="C4903" s="295" t="s">
        <v>14544</v>
      </c>
      <c r="D4903" s="295" t="s">
        <v>14544</v>
      </c>
      <c r="E4903" s="295" t="s">
        <v>2665</v>
      </c>
      <c r="F4903" s="295" t="s">
        <v>14545</v>
      </c>
      <c r="G4903" s="295" t="s">
        <v>1676</v>
      </c>
      <c r="H4903" s="295" t="s">
        <v>1589</v>
      </c>
      <c r="I4903" s="295" t="s">
        <v>1598</v>
      </c>
      <c r="J4903" s="295" t="s">
        <v>177</v>
      </c>
      <c r="K4903" s="295" t="s">
        <v>1603</v>
      </c>
      <c r="L4903" s="287">
        <v>8</v>
      </c>
      <c r="M4903" s="295" t="s">
        <v>171</v>
      </c>
    </row>
    <row r="4904" spans="1:13" ht="15" customHeight="1" x14ac:dyDescent="0.25">
      <c r="A4904" s="295" t="s">
        <v>14546</v>
      </c>
      <c r="B4904" s="295" t="s">
        <v>14546</v>
      </c>
      <c r="C4904" s="295" t="s">
        <v>14547</v>
      </c>
      <c r="D4904" s="295" t="s">
        <v>14547</v>
      </c>
      <c r="E4904" s="295" t="s">
        <v>2665</v>
      </c>
      <c r="F4904" s="295" t="s">
        <v>14545</v>
      </c>
      <c r="G4904" s="295" t="s">
        <v>1678</v>
      </c>
      <c r="H4904" s="295" t="s">
        <v>1589</v>
      </c>
      <c r="I4904" s="295" t="s">
        <v>1598</v>
      </c>
      <c r="J4904" s="295" t="s">
        <v>177</v>
      </c>
      <c r="K4904" s="295" t="s">
        <v>1603</v>
      </c>
      <c r="L4904" s="286">
        <v>8</v>
      </c>
      <c r="M4904" s="295" t="s">
        <v>171</v>
      </c>
    </row>
    <row r="4905" spans="1:13" ht="15" customHeight="1" x14ac:dyDescent="0.25">
      <c r="A4905" s="295" t="s">
        <v>14548</v>
      </c>
      <c r="B4905" s="295" t="s">
        <v>14548</v>
      </c>
      <c r="C4905" s="295" t="s">
        <v>14549</v>
      </c>
      <c r="D4905" s="295" t="s">
        <v>14549</v>
      </c>
      <c r="E4905" s="295" t="s">
        <v>2665</v>
      </c>
      <c r="F4905" s="295" t="s">
        <v>14550</v>
      </c>
      <c r="G4905" s="295" t="s">
        <v>168</v>
      </c>
      <c r="H4905" s="295" t="s">
        <v>1589</v>
      </c>
      <c r="I4905" s="295" t="s">
        <v>1598</v>
      </c>
      <c r="J4905" s="295" t="s">
        <v>177</v>
      </c>
      <c r="K4905" s="295" t="s">
        <v>1603</v>
      </c>
      <c r="L4905" s="286">
        <v>10</v>
      </c>
      <c r="M4905" s="295" t="s">
        <v>171</v>
      </c>
    </row>
    <row r="4906" spans="1:13" ht="15" customHeight="1" x14ac:dyDescent="0.25">
      <c r="A4906" s="295" t="s">
        <v>14551</v>
      </c>
      <c r="B4906" s="295" t="s">
        <v>14551</v>
      </c>
      <c r="C4906" s="295" t="s">
        <v>14552</v>
      </c>
      <c r="D4906" s="295" t="s">
        <v>14552</v>
      </c>
      <c r="E4906" s="295" t="s">
        <v>1867</v>
      </c>
      <c r="F4906" s="295" t="s">
        <v>14553</v>
      </c>
      <c r="G4906" s="295" t="s">
        <v>168</v>
      </c>
      <c r="H4906" s="295" t="s">
        <v>1589</v>
      </c>
      <c r="I4906" s="295" t="s">
        <v>1598</v>
      </c>
      <c r="J4906" s="295" t="s">
        <v>177</v>
      </c>
      <c r="K4906" s="295" t="s">
        <v>1603</v>
      </c>
      <c r="L4906" s="286">
        <v>8</v>
      </c>
      <c r="M4906" s="295" t="s">
        <v>171</v>
      </c>
    </row>
    <row r="4907" spans="1:13" ht="15" customHeight="1" x14ac:dyDescent="0.25">
      <c r="A4907" s="295" t="s">
        <v>14554</v>
      </c>
      <c r="B4907" s="295" t="s">
        <v>14554</v>
      </c>
      <c r="C4907" s="295" t="s">
        <v>14555</v>
      </c>
      <c r="D4907" s="295" t="s">
        <v>14555</v>
      </c>
      <c r="E4907" s="295" t="s">
        <v>14556</v>
      </c>
      <c r="F4907" s="295" t="s">
        <v>14557</v>
      </c>
      <c r="G4907" s="295" t="s">
        <v>168</v>
      </c>
      <c r="H4907" s="295" t="s">
        <v>1589</v>
      </c>
      <c r="I4907" s="295" t="s">
        <v>1598</v>
      </c>
      <c r="J4907" s="295" t="s">
        <v>177</v>
      </c>
      <c r="K4907" s="295" t="s">
        <v>1603</v>
      </c>
      <c r="L4907" s="286">
        <v>8</v>
      </c>
      <c r="M4907" s="295" t="s">
        <v>171</v>
      </c>
    </row>
    <row r="4908" spans="1:13" ht="15" customHeight="1" x14ac:dyDescent="0.25">
      <c r="A4908" s="295" t="s">
        <v>14558</v>
      </c>
      <c r="B4908" s="295" t="s">
        <v>14558</v>
      </c>
      <c r="C4908" s="295" t="s">
        <v>14559</v>
      </c>
      <c r="D4908" s="295" t="s">
        <v>14559</v>
      </c>
      <c r="E4908" s="295" t="s">
        <v>2665</v>
      </c>
      <c r="F4908" s="295" t="s">
        <v>14560</v>
      </c>
      <c r="G4908" s="295" t="s">
        <v>1676</v>
      </c>
      <c r="H4908" s="295" t="s">
        <v>1589</v>
      </c>
      <c r="I4908" s="295" t="s">
        <v>1598</v>
      </c>
      <c r="J4908" s="295" t="s">
        <v>177</v>
      </c>
      <c r="K4908" s="295" t="s">
        <v>1603</v>
      </c>
      <c r="L4908" s="287">
        <v>9</v>
      </c>
      <c r="M4908" s="295" t="s">
        <v>171</v>
      </c>
    </row>
    <row r="4909" spans="1:13" ht="15" customHeight="1" x14ac:dyDescent="0.25">
      <c r="A4909" s="295" t="s">
        <v>14561</v>
      </c>
      <c r="B4909" s="295" t="s">
        <v>14561</v>
      </c>
      <c r="C4909" s="295" t="s">
        <v>14562</v>
      </c>
      <c r="D4909" s="295" t="s">
        <v>14562</v>
      </c>
      <c r="E4909" s="295" t="s">
        <v>14563</v>
      </c>
      <c r="F4909" s="295" t="s">
        <v>14560</v>
      </c>
      <c r="G4909" s="295" t="s">
        <v>1678</v>
      </c>
      <c r="H4909" s="295" t="s">
        <v>1589</v>
      </c>
      <c r="I4909" s="295" t="s">
        <v>1598</v>
      </c>
      <c r="J4909" s="295" t="s">
        <v>177</v>
      </c>
      <c r="K4909" s="295" t="s">
        <v>1603</v>
      </c>
      <c r="L4909" s="286">
        <v>9</v>
      </c>
      <c r="M4909" s="295" t="s">
        <v>171</v>
      </c>
    </row>
    <row r="4910" spans="1:13" ht="15" customHeight="1" x14ac:dyDescent="0.25">
      <c r="A4910" s="295" t="s">
        <v>14564</v>
      </c>
      <c r="B4910" s="295" t="s">
        <v>14564</v>
      </c>
      <c r="C4910" s="295" t="s">
        <v>14565</v>
      </c>
      <c r="D4910" s="295" t="s">
        <v>14565</v>
      </c>
      <c r="E4910" s="295" t="s">
        <v>2665</v>
      </c>
      <c r="F4910" s="295" t="s">
        <v>14560</v>
      </c>
      <c r="G4910" s="295" t="s">
        <v>1678</v>
      </c>
      <c r="H4910" s="295" t="s">
        <v>1589</v>
      </c>
      <c r="I4910" s="295" t="s">
        <v>1598</v>
      </c>
      <c r="J4910" s="295" t="s">
        <v>177</v>
      </c>
      <c r="K4910" s="295" t="s">
        <v>1603</v>
      </c>
      <c r="L4910" s="286">
        <v>9</v>
      </c>
      <c r="M4910" s="295" t="s">
        <v>171</v>
      </c>
    </row>
    <row r="4911" spans="1:13" ht="15" customHeight="1" x14ac:dyDescent="0.25">
      <c r="A4911" s="295" t="s">
        <v>14566</v>
      </c>
      <c r="B4911" s="295" t="s">
        <v>14566</v>
      </c>
      <c r="C4911" s="295" t="s">
        <v>14567</v>
      </c>
      <c r="D4911" s="295" t="s">
        <v>14567</v>
      </c>
      <c r="E4911" s="295" t="s">
        <v>3049</v>
      </c>
      <c r="F4911" s="295" t="s">
        <v>14568</v>
      </c>
      <c r="G4911" s="295" t="s">
        <v>168</v>
      </c>
      <c r="H4911" s="295" t="s">
        <v>1589</v>
      </c>
      <c r="I4911" s="295" t="s">
        <v>1598</v>
      </c>
      <c r="J4911" s="295" t="s">
        <v>177</v>
      </c>
      <c r="K4911" s="295" t="s">
        <v>1603</v>
      </c>
      <c r="L4911" s="286">
        <v>5</v>
      </c>
      <c r="M4911" s="295" t="s">
        <v>171</v>
      </c>
    </row>
    <row r="4912" spans="1:13" ht="15" customHeight="1" x14ac:dyDescent="0.25">
      <c r="A4912" s="295" t="s">
        <v>14569</v>
      </c>
      <c r="B4912" s="295" t="s">
        <v>14569</v>
      </c>
      <c r="C4912" s="295" t="s">
        <v>14570</v>
      </c>
      <c r="D4912" s="295" t="s">
        <v>14570</v>
      </c>
      <c r="E4912" s="295" t="s">
        <v>1606</v>
      </c>
      <c r="F4912" s="295" t="s">
        <v>14571</v>
      </c>
      <c r="G4912" s="295" t="s">
        <v>168</v>
      </c>
      <c r="H4912" s="295" t="s">
        <v>1589</v>
      </c>
      <c r="I4912" s="295" t="s">
        <v>1598</v>
      </c>
      <c r="J4912" s="295" t="s">
        <v>177</v>
      </c>
      <c r="K4912" s="295" t="s">
        <v>1603</v>
      </c>
      <c r="L4912" s="286">
        <v>0</v>
      </c>
      <c r="M4912" s="295" t="s">
        <v>16372</v>
      </c>
    </row>
    <row r="4913" spans="1:13" ht="15" customHeight="1" x14ac:dyDescent="0.25">
      <c r="A4913" s="295" t="s">
        <v>1251</v>
      </c>
      <c r="B4913" s="295" t="s">
        <v>1251</v>
      </c>
      <c r="C4913" s="295" t="s">
        <v>1252</v>
      </c>
      <c r="D4913" s="295" t="s">
        <v>1252</v>
      </c>
      <c r="E4913" s="295" t="s">
        <v>5183</v>
      </c>
      <c r="F4913" s="295" t="s">
        <v>14572</v>
      </c>
      <c r="G4913" s="295" t="s">
        <v>168</v>
      </c>
      <c r="H4913" s="295" t="s">
        <v>1589</v>
      </c>
      <c r="I4913" s="295" t="s">
        <v>1598</v>
      </c>
      <c r="J4913" s="295" t="s">
        <v>177</v>
      </c>
      <c r="K4913" s="295" t="s">
        <v>1603</v>
      </c>
      <c r="L4913" s="286">
        <v>0</v>
      </c>
      <c r="M4913" s="295" t="s">
        <v>16372</v>
      </c>
    </row>
    <row r="4914" spans="1:13" ht="15" customHeight="1" x14ac:dyDescent="0.25">
      <c r="A4914" s="295" t="s">
        <v>14573</v>
      </c>
      <c r="B4914" s="295" t="s">
        <v>14573</v>
      </c>
      <c r="C4914" s="295" t="s">
        <v>14574</v>
      </c>
      <c r="D4914" s="295" t="s">
        <v>14574</v>
      </c>
      <c r="E4914" s="295" t="s">
        <v>1606</v>
      </c>
      <c r="F4914" s="295" t="s">
        <v>14575</v>
      </c>
      <c r="G4914" s="295" t="s">
        <v>168</v>
      </c>
      <c r="H4914" s="295" t="s">
        <v>1589</v>
      </c>
      <c r="I4914" s="295" t="s">
        <v>1598</v>
      </c>
      <c r="J4914" s="295" t="s">
        <v>177</v>
      </c>
      <c r="K4914" s="295" t="s">
        <v>1603</v>
      </c>
      <c r="L4914" s="286">
        <v>0</v>
      </c>
      <c r="M4914" s="295" t="s">
        <v>16372</v>
      </c>
    </row>
    <row r="4915" spans="1:13" ht="15" customHeight="1" x14ac:dyDescent="0.25">
      <c r="A4915" s="295" t="s">
        <v>14576</v>
      </c>
      <c r="B4915" s="295" t="s">
        <v>14576</v>
      </c>
      <c r="C4915" s="295" t="s">
        <v>1253</v>
      </c>
      <c r="D4915" s="295" t="s">
        <v>1253</v>
      </c>
      <c r="E4915" s="295" t="s">
        <v>1606</v>
      </c>
      <c r="F4915" s="295" t="s">
        <v>14577</v>
      </c>
      <c r="G4915" s="295" t="s">
        <v>1594</v>
      </c>
      <c r="H4915" s="295" t="s">
        <v>1589</v>
      </c>
      <c r="I4915" s="295" t="s">
        <v>1598</v>
      </c>
      <c r="J4915" s="295" t="s">
        <v>177</v>
      </c>
      <c r="L4915" s="286">
        <v>0</v>
      </c>
      <c r="M4915" s="295" t="s">
        <v>16372</v>
      </c>
    </row>
    <row r="4916" spans="1:13" ht="15" customHeight="1" x14ac:dyDescent="0.25">
      <c r="A4916" s="295" t="s">
        <v>8185</v>
      </c>
      <c r="B4916" s="295" t="s">
        <v>8182</v>
      </c>
      <c r="C4916" s="295" t="s">
        <v>14578</v>
      </c>
      <c r="D4916" s="295" t="s">
        <v>8183</v>
      </c>
      <c r="E4916" s="295" t="s">
        <v>10402</v>
      </c>
      <c r="F4916" s="295" t="s">
        <v>14579</v>
      </c>
      <c r="G4916" s="295" t="s">
        <v>168</v>
      </c>
      <c r="H4916" s="295" t="s">
        <v>1632</v>
      </c>
      <c r="I4916" s="295" t="s">
        <v>1598</v>
      </c>
      <c r="J4916" s="295" t="s">
        <v>836</v>
      </c>
      <c r="K4916" s="295" t="s">
        <v>1603</v>
      </c>
      <c r="L4916" s="287">
        <v>6</v>
      </c>
      <c r="M4916" s="295" t="s">
        <v>171</v>
      </c>
    </row>
    <row r="4917" spans="1:13" ht="15" customHeight="1" x14ac:dyDescent="0.25">
      <c r="A4917" s="295" t="s">
        <v>14580</v>
      </c>
      <c r="B4917" s="295" t="s">
        <v>14580</v>
      </c>
      <c r="C4917" s="295" t="s">
        <v>14581</v>
      </c>
      <c r="D4917" s="295" t="s">
        <v>14581</v>
      </c>
      <c r="E4917" s="295" t="s">
        <v>3375</v>
      </c>
      <c r="F4917" s="295" t="s">
        <v>14582</v>
      </c>
      <c r="G4917" s="295" t="s">
        <v>168</v>
      </c>
      <c r="H4917" s="295" t="s">
        <v>1589</v>
      </c>
      <c r="I4917" s="295" t="s">
        <v>1598</v>
      </c>
      <c r="J4917" s="295" t="s">
        <v>226</v>
      </c>
      <c r="K4917" s="295" t="s">
        <v>1325</v>
      </c>
      <c r="L4917" s="286">
        <v>8</v>
      </c>
      <c r="M4917" s="295" t="s">
        <v>171</v>
      </c>
    </row>
    <row r="4918" spans="1:13" ht="15" customHeight="1" x14ac:dyDescent="0.25">
      <c r="A4918" s="295" t="s">
        <v>14583</v>
      </c>
      <c r="B4918" s="295" t="s">
        <v>14583</v>
      </c>
      <c r="C4918" s="295" t="s">
        <v>1254</v>
      </c>
      <c r="D4918" s="295" t="s">
        <v>1254</v>
      </c>
      <c r="E4918" s="295" t="s">
        <v>1606</v>
      </c>
      <c r="F4918" s="295" t="s">
        <v>14584</v>
      </c>
      <c r="G4918" s="295" t="s">
        <v>1594</v>
      </c>
      <c r="H4918" s="295" t="s">
        <v>1589</v>
      </c>
      <c r="I4918" s="295" t="s">
        <v>1598</v>
      </c>
      <c r="J4918" s="295" t="s">
        <v>226</v>
      </c>
      <c r="L4918" s="286">
        <v>8</v>
      </c>
      <c r="M4918" s="295" t="s">
        <v>171</v>
      </c>
    </row>
    <row r="4919" spans="1:13" ht="15" customHeight="1" x14ac:dyDescent="0.25">
      <c r="A4919" s="295" t="s">
        <v>14585</v>
      </c>
      <c r="B4919" s="295" t="s">
        <v>14585</v>
      </c>
      <c r="C4919" s="295" t="s">
        <v>14586</v>
      </c>
      <c r="D4919" s="295" t="s">
        <v>14586</v>
      </c>
      <c r="E4919" s="295" t="s">
        <v>13621</v>
      </c>
      <c r="F4919" s="295" t="s">
        <v>14587</v>
      </c>
      <c r="G4919" s="295" t="s">
        <v>168</v>
      </c>
      <c r="H4919" s="295" t="s">
        <v>1589</v>
      </c>
      <c r="I4919" s="295" t="s">
        <v>1714</v>
      </c>
      <c r="J4919" s="295" t="s">
        <v>174</v>
      </c>
      <c r="K4919" s="295" t="s">
        <v>1892</v>
      </c>
      <c r="L4919" s="286">
        <v>7</v>
      </c>
      <c r="M4919" s="295" t="s">
        <v>171</v>
      </c>
    </row>
    <row r="4920" spans="1:13" ht="15" customHeight="1" x14ac:dyDescent="0.25">
      <c r="A4920" s="295" t="s">
        <v>14588</v>
      </c>
      <c r="B4920" s="295" t="s">
        <v>14588</v>
      </c>
      <c r="C4920" s="295" t="s">
        <v>14589</v>
      </c>
      <c r="D4920" s="295" t="s">
        <v>14589</v>
      </c>
      <c r="E4920" s="295" t="s">
        <v>11202</v>
      </c>
      <c r="F4920" s="295" t="s">
        <v>14590</v>
      </c>
      <c r="G4920" s="295" t="s">
        <v>1594</v>
      </c>
      <c r="H4920" s="295" t="s">
        <v>1589</v>
      </c>
      <c r="I4920" s="295" t="s">
        <v>1714</v>
      </c>
      <c r="J4920" s="295" t="s">
        <v>174</v>
      </c>
      <c r="L4920" s="286">
        <v>7</v>
      </c>
      <c r="M4920" s="295" t="s">
        <v>171</v>
      </c>
    </row>
    <row r="4921" spans="1:13" ht="15" customHeight="1" x14ac:dyDescent="0.25">
      <c r="A4921" s="295" t="s">
        <v>14591</v>
      </c>
      <c r="B4921" s="295" t="s">
        <v>14591</v>
      </c>
      <c r="C4921" s="295" t="s">
        <v>14592</v>
      </c>
      <c r="D4921" s="295" t="s">
        <v>14592</v>
      </c>
      <c r="E4921" s="295" t="s">
        <v>2009</v>
      </c>
      <c r="F4921" s="295" t="s">
        <v>14593</v>
      </c>
      <c r="G4921" s="295" t="s">
        <v>168</v>
      </c>
      <c r="H4921" s="295" t="s">
        <v>1589</v>
      </c>
      <c r="I4921" s="295" t="s">
        <v>1714</v>
      </c>
      <c r="J4921" s="295" t="s">
        <v>174</v>
      </c>
      <c r="K4921" s="295" t="s">
        <v>1892</v>
      </c>
      <c r="L4921" s="286">
        <v>0</v>
      </c>
      <c r="M4921" s="295" t="s">
        <v>16372</v>
      </c>
    </row>
    <row r="4922" spans="1:13" ht="15" customHeight="1" x14ac:dyDescent="0.25">
      <c r="A4922" s="295" t="s">
        <v>14594</v>
      </c>
      <c r="B4922" s="295" t="s">
        <v>14594</v>
      </c>
      <c r="C4922" s="295" t="s">
        <v>14595</v>
      </c>
      <c r="D4922" s="295" t="s">
        <v>14595</v>
      </c>
      <c r="E4922" s="295" t="s">
        <v>5564</v>
      </c>
      <c r="F4922" s="295" t="s">
        <v>14596</v>
      </c>
      <c r="G4922" s="295" t="s">
        <v>168</v>
      </c>
      <c r="H4922" s="295" t="s">
        <v>1589</v>
      </c>
      <c r="I4922" s="295" t="s">
        <v>1714</v>
      </c>
      <c r="J4922" s="295" t="s">
        <v>174</v>
      </c>
      <c r="K4922" s="295" t="s">
        <v>1892</v>
      </c>
      <c r="L4922" s="286">
        <v>0</v>
      </c>
      <c r="M4922" s="295" t="s">
        <v>16372</v>
      </c>
    </row>
    <row r="4923" spans="1:13" ht="15" customHeight="1" x14ac:dyDescent="0.25">
      <c r="A4923" s="295" t="s">
        <v>14597</v>
      </c>
      <c r="B4923" s="295" t="s">
        <v>14597</v>
      </c>
      <c r="C4923" s="295" t="s">
        <v>14598</v>
      </c>
      <c r="D4923" s="295" t="s">
        <v>14598</v>
      </c>
      <c r="E4923" s="295" t="s">
        <v>3734</v>
      </c>
      <c r="F4923" s="295" t="s">
        <v>14599</v>
      </c>
      <c r="G4923" s="295" t="s">
        <v>1594</v>
      </c>
      <c r="H4923" s="295" t="s">
        <v>1589</v>
      </c>
      <c r="I4923" s="295" t="s">
        <v>1714</v>
      </c>
      <c r="J4923" s="295" t="s">
        <v>174</v>
      </c>
      <c r="L4923" s="286">
        <v>0</v>
      </c>
      <c r="M4923" s="295" t="s">
        <v>16372</v>
      </c>
    </row>
    <row r="4924" spans="1:13" ht="15" customHeight="1" x14ac:dyDescent="0.25">
      <c r="A4924" s="295" t="s">
        <v>14600</v>
      </c>
      <c r="B4924" s="295" t="s">
        <v>14600</v>
      </c>
      <c r="C4924" s="295" t="s">
        <v>14601</v>
      </c>
      <c r="D4924" s="295" t="s">
        <v>14601</v>
      </c>
      <c r="E4924" s="295" t="s">
        <v>2665</v>
      </c>
      <c r="F4924" s="295" t="s">
        <v>14602</v>
      </c>
      <c r="G4924" s="295" t="s">
        <v>168</v>
      </c>
      <c r="H4924" s="295" t="s">
        <v>1589</v>
      </c>
      <c r="I4924" s="295" t="s">
        <v>1714</v>
      </c>
      <c r="J4924" s="295" t="s">
        <v>14603</v>
      </c>
      <c r="K4924" s="295" t="s">
        <v>1603</v>
      </c>
      <c r="L4924" s="286">
        <v>6</v>
      </c>
      <c r="M4924" s="295" t="s">
        <v>171</v>
      </c>
    </row>
    <row r="4925" spans="1:13" ht="15" customHeight="1" x14ac:dyDescent="0.25">
      <c r="A4925" s="295" t="s">
        <v>14604</v>
      </c>
      <c r="B4925" s="295" t="s">
        <v>14604</v>
      </c>
      <c r="C4925" s="295" t="s">
        <v>1258</v>
      </c>
      <c r="D4925" s="295" t="s">
        <v>1258</v>
      </c>
      <c r="E4925" s="295" t="s">
        <v>14605</v>
      </c>
      <c r="F4925" s="295" t="s">
        <v>14606</v>
      </c>
      <c r="G4925" s="295" t="s">
        <v>168</v>
      </c>
      <c r="H4925" s="295" t="s">
        <v>1589</v>
      </c>
      <c r="I4925" s="295" t="s">
        <v>1714</v>
      </c>
      <c r="J4925" s="295" t="s">
        <v>14603</v>
      </c>
      <c r="K4925" s="295" t="s">
        <v>1603</v>
      </c>
      <c r="L4925" s="286">
        <v>8</v>
      </c>
      <c r="M4925" s="295" t="s">
        <v>171</v>
      </c>
    </row>
    <row r="4926" spans="1:13" ht="15" customHeight="1" x14ac:dyDescent="0.25">
      <c r="A4926" s="295" t="s">
        <v>1256</v>
      </c>
      <c r="B4926" s="295" t="s">
        <v>1256</v>
      </c>
      <c r="C4926" s="295" t="s">
        <v>1257</v>
      </c>
      <c r="D4926" s="295" t="s">
        <v>1257</v>
      </c>
      <c r="E4926" s="295" t="s">
        <v>1880</v>
      </c>
      <c r="F4926" s="295" t="s">
        <v>14607</v>
      </c>
      <c r="G4926" s="295" t="s">
        <v>168</v>
      </c>
      <c r="H4926" s="295" t="s">
        <v>1589</v>
      </c>
      <c r="I4926" s="295" t="s">
        <v>1714</v>
      </c>
      <c r="J4926" s="295" t="s">
        <v>14603</v>
      </c>
      <c r="K4926" s="295" t="s">
        <v>1603</v>
      </c>
      <c r="L4926" s="286">
        <v>5</v>
      </c>
      <c r="M4926" s="295" t="s">
        <v>171</v>
      </c>
    </row>
    <row r="4927" spans="1:13" ht="15" customHeight="1" x14ac:dyDescent="0.25">
      <c r="A4927" s="295" t="s">
        <v>14608</v>
      </c>
      <c r="B4927" s="295" t="s">
        <v>1260</v>
      </c>
      <c r="C4927" s="295" t="s">
        <v>14609</v>
      </c>
      <c r="D4927" s="295" t="s">
        <v>1261</v>
      </c>
      <c r="E4927" s="295" t="s">
        <v>5064</v>
      </c>
      <c r="F4927" s="295" t="s">
        <v>14610</v>
      </c>
      <c r="G4927" s="295" t="s">
        <v>168</v>
      </c>
      <c r="H4927" s="295" t="s">
        <v>1632</v>
      </c>
      <c r="I4927" s="295" t="s">
        <v>1714</v>
      </c>
      <c r="J4927" s="295" t="s">
        <v>14603</v>
      </c>
      <c r="K4927" s="295" t="s">
        <v>1603</v>
      </c>
      <c r="L4927" s="286">
        <v>8</v>
      </c>
      <c r="M4927" s="295" t="s">
        <v>171</v>
      </c>
    </row>
    <row r="4928" spans="1:13" ht="15" customHeight="1" x14ac:dyDescent="0.25">
      <c r="A4928" s="295" t="s">
        <v>1260</v>
      </c>
      <c r="B4928" s="295" t="s">
        <v>1260</v>
      </c>
      <c r="C4928" s="295" t="s">
        <v>1261</v>
      </c>
      <c r="D4928" s="295" t="s">
        <v>1261</v>
      </c>
      <c r="E4928" s="295" t="s">
        <v>14611</v>
      </c>
      <c r="F4928" s="295" t="s">
        <v>14612</v>
      </c>
      <c r="G4928" s="295" t="s">
        <v>168</v>
      </c>
      <c r="H4928" s="295" t="s">
        <v>1589</v>
      </c>
      <c r="I4928" s="295" t="s">
        <v>1714</v>
      </c>
      <c r="J4928" s="295" t="s">
        <v>14603</v>
      </c>
      <c r="K4928" s="295" t="s">
        <v>1603</v>
      </c>
      <c r="L4928" s="286">
        <v>8</v>
      </c>
      <c r="M4928" s="295" t="s">
        <v>171</v>
      </c>
    </row>
    <row r="4929" spans="1:13" ht="15" customHeight="1" x14ac:dyDescent="0.25">
      <c r="A4929" s="295" t="s">
        <v>1262</v>
      </c>
      <c r="B4929" s="295" t="s">
        <v>1262</v>
      </c>
      <c r="C4929" s="295" t="s">
        <v>1263</v>
      </c>
      <c r="D4929" s="295" t="s">
        <v>1263</v>
      </c>
      <c r="E4929" s="295" t="s">
        <v>7492</v>
      </c>
      <c r="F4929" s="295" t="s">
        <v>14613</v>
      </c>
      <c r="G4929" s="295" t="s">
        <v>168</v>
      </c>
      <c r="H4929" s="295" t="s">
        <v>1589</v>
      </c>
      <c r="I4929" s="295" t="s">
        <v>1714</v>
      </c>
      <c r="J4929" s="295" t="s">
        <v>14603</v>
      </c>
      <c r="K4929" s="295" t="s">
        <v>1603</v>
      </c>
      <c r="L4929" s="286">
        <v>7</v>
      </c>
      <c r="M4929" s="295" t="s">
        <v>171</v>
      </c>
    </row>
    <row r="4930" spans="1:13" ht="15" customHeight="1" x14ac:dyDescent="0.25">
      <c r="A4930" s="295" t="s">
        <v>14614</v>
      </c>
      <c r="B4930" s="295" t="s">
        <v>1264</v>
      </c>
      <c r="C4930" s="295" t="s">
        <v>14615</v>
      </c>
      <c r="D4930" s="295" t="s">
        <v>1265</v>
      </c>
      <c r="E4930" s="295" t="s">
        <v>1860</v>
      </c>
      <c r="F4930" s="295" t="s">
        <v>14616</v>
      </c>
      <c r="G4930" s="295" t="s">
        <v>168</v>
      </c>
      <c r="H4930" s="295" t="s">
        <v>1632</v>
      </c>
      <c r="I4930" s="295" t="s">
        <v>1714</v>
      </c>
      <c r="J4930" s="295" t="s">
        <v>14603</v>
      </c>
      <c r="K4930" s="295" t="s">
        <v>1603</v>
      </c>
      <c r="L4930" s="286">
        <v>10</v>
      </c>
      <c r="M4930" s="295" t="s">
        <v>171</v>
      </c>
    </row>
    <row r="4931" spans="1:13" ht="15" customHeight="1" x14ac:dyDescent="0.25">
      <c r="A4931" s="295" t="s">
        <v>1264</v>
      </c>
      <c r="B4931" s="295" t="s">
        <v>1264</v>
      </c>
      <c r="C4931" s="295" t="s">
        <v>1265</v>
      </c>
      <c r="D4931" s="295" t="s">
        <v>1265</v>
      </c>
      <c r="E4931" s="295" t="s">
        <v>1606</v>
      </c>
      <c r="F4931" s="295" t="s">
        <v>14616</v>
      </c>
      <c r="G4931" s="295" t="s">
        <v>168</v>
      </c>
      <c r="H4931" s="295" t="s">
        <v>1589</v>
      </c>
      <c r="I4931" s="295" t="s">
        <v>1714</v>
      </c>
      <c r="J4931" s="295" t="s">
        <v>14603</v>
      </c>
      <c r="K4931" s="295" t="s">
        <v>1603</v>
      </c>
      <c r="L4931" s="286">
        <v>10</v>
      </c>
      <c r="M4931" s="295" t="s">
        <v>171</v>
      </c>
    </row>
    <row r="4932" spans="1:13" ht="15" customHeight="1" x14ac:dyDescent="0.25">
      <c r="A4932" s="295" t="s">
        <v>14617</v>
      </c>
      <c r="B4932" s="295" t="s">
        <v>14617</v>
      </c>
      <c r="C4932" s="295" t="s">
        <v>1266</v>
      </c>
      <c r="D4932" s="295" t="s">
        <v>1266</v>
      </c>
      <c r="E4932" s="295" t="s">
        <v>1606</v>
      </c>
      <c r="F4932" s="295" t="s">
        <v>14618</v>
      </c>
      <c r="G4932" s="295" t="s">
        <v>1594</v>
      </c>
      <c r="H4932" s="295" t="s">
        <v>1589</v>
      </c>
      <c r="I4932" s="295" t="s">
        <v>1714</v>
      </c>
      <c r="J4932" s="295" t="s">
        <v>14603</v>
      </c>
      <c r="L4932" s="286">
        <v>8</v>
      </c>
      <c r="M4932" s="295" t="s">
        <v>171</v>
      </c>
    </row>
    <row r="4933" spans="1:13" ht="15" customHeight="1" x14ac:dyDescent="0.25">
      <c r="A4933" s="295" t="s">
        <v>14619</v>
      </c>
      <c r="B4933" s="295" t="s">
        <v>14619</v>
      </c>
      <c r="C4933" s="295" t="s">
        <v>14620</v>
      </c>
      <c r="D4933" s="295" t="s">
        <v>14620</v>
      </c>
      <c r="E4933" s="295" t="s">
        <v>9110</v>
      </c>
      <c r="F4933" s="295" t="s">
        <v>14621</v>
      </c>
      <c r="G4933" s="295" t="s">
        <v>168</v>
      </c>
      <c r="H4933" s="295" t="s">
        <v>1589</v>
      </c>
      <c r="I4933" s="295" t="s">
        <v>1714</v>
      </c>
      <c r="J4933" s="295" t="s">
        <v>174</v>
      </c>
      <c r="K4933" s="295" t="s">
        <v>1892</v>
      </c>
      <c r="L4933" s="286">
        <v>6</v>
      </c>
      <c r="M4933" s="295" t="s">
        <v>171</v>
      </c>
    </row>
    <row r="4934" spans="1:13" ht="15" customHeight="1" x14ac:dyDescent="0.25">
      <c r="A4934" s="295" t="s">
        <v>14622</v>
      </c>
      <c r="B4934" s="295" t="s">
        <v>14622</v>
      </c>
      <c r="C4934" s="295" t="s">
        <v>14623</v>
      </c>
      <c r="D4934" s="295" t="s">
        <v>14623</v>
      </c>
      <c r="E4934" s="295" t="s">
        <v>3171</v>
      </c>
      <c r="F4934" s="295" t="s">
        <v>14624</v>
      </c>
      <c r="G4934" s="295" t="s">
        <v>168</v>
      </c>
      <c r="H4934" s="295" t="s">
        <v>1589</v>
      </c>
      <c r="I4934" s="295" t="s">
        <v>1714</v>
      </c>
      <c r="J4934" s="295" t="s">
        <v>174</v>
      </c>
      <c r="K4934" s="295" t="s">
        <v>1892</v>
      </c>
      <c r="L4934" s="286">
        <v>7</v>
      </c>
      <c r="M4934" s="295" t="s">
        <v>171</v>
      </c>
    </row>
    <row r="4935" spans="1:13" ht="15" customHeight="1" x14ac:dyDescent="0.25">
      <c r="A4935" s="295" t="s">
        <v>14625</v>
      </c>
      <c r="B4935" s="295" t="s">
        <v>14625</v>
      </c>
      <c r="C4935" s="295" t="s">
        <v>14626</v>
      </c>
      <c r="D4935" s="295" t="s">
        <v>14626</v>
      </c>
      <c r="E4935" s="295" t="s">
        <v>14627</v>
      </c>
      <c r="F4935" s="295" t="s">
        <v>14628</v>
      </c>
      <c r="G4935" s="295" t="s">
        <v>168</v>
      </c>
      <c r="H4935" s="295" t="s">
        <v>1589</v>
      </c>
      <c r="I4935" s="295" t="s">
        <v>1714</v>
      </c>
      <c r="J4935" s="295" t="s">
        <v>174</v>
      </c>
      <c r="K4935" s="295" t="s">
        <v>1892</v>
      </c>
      <c r="L4935" s="286">
        <v>5</v>
      </c>
      <c r="M4935" s="295" t="s">
        <v>171</v>
      </c>
    </row>
    <row r="4936" spans="1:13" ht="15" customHeight="1" x14ac:dyDescent="0.25">
      <c r="A4936" s="295" t="s">
        <v>14629</v>
      </c>
      <c r="B4936" s="295" t="s">
        <v>14629</v>
      </c>
      <c r="C4936" s="295" t="s">
        <v>14630</v>
      </c>
      <c r="D4936" s="295" t="s">
        <v>14630</v>
      </c>
      <c r="E4936" s="295" t="s">
        <v>14631</v>
      </c>
      <c r="F4936" s="295" t="s">
        <v>14632</v>
      </c>
      <c r="G4936" s="295" t="s">
        <v>168</v>
      </c>
      <c r="H4936" s="295" t="s">
        <v>1589</v>
      </c>
      <c r="I4936" s="295" t="s">
        <v>1714</v>
      </c>
      <c r="J4936" s="295" t="s">
        <v>174</v>
      </c>
      <c r="K4936" s="295" t="s">
        <v>1892</v>
      </c>
      <c r="L4936" s="286">
        <v>7</v>
      </c>
      <c r="M4936" s="295" t="s">
        <v>171</v>
      </c>
    </row>
    <row r="4937" spans="1:13" ht="15" customHeight="1" x14ac:dyDescent="0.25">
      <c r="A4937" s="295" t="s">
        <v>14633</v>
      </c>
      <c r="B4937" s="295" t="s">
        <v>14633</v>
      </c>
      <c r="C4937" s="295" t="s">
        <v>14634</v>
      </c>
      <c r="D4937" s="295" t="s">
        <v>14634</v>
      </c>
      <c r="E4937" s="295" t="s">
        <v>3608</v>
      </c>
      <c r="F4937" s="295" t="s">
        <v>14635</v>
      </c>
      <c r="G4937" s="295" t="s">
        <v>1594</v>
      </c>
      <c r="H4937" s="295" t="s">
        <v>1589</v>
      </c>
      <c r="I4937" s="295" t="s">
        <v>1714</v>
      </c>
      <c r="J4937" s="295" t="s">
        <v>174</v>
      </c>
      <c r="L4937" s="286">
        <v>7</v>
      </c>
      <c r="M4937" s="295" t="s">
        <v>171</v>
      </c>
    </row>
    <row r="4938" spans="1:13" ht="15" customHeight="1" x14ac:dyDescent="0.25">
      <c r="A4938" s="295" t="s">
        <v>14636</v>
      </c>
      <c r="B4938" s="295" t="s">
        <v>14636</v>
      </c>
      <c r="C4938" s="295" t="s">
        <v>14637</v>
      </c>
      <c r="D4938" s="295" t="s">
        <v>14637</v>
      </c>
      <c r="E4938" s="295" t="s">
        <v>1606</v>
      </c>
      <c r="F4938" s="295" t="s">
        <v>14638</v>
      </c>
      <c r="G4938" s="295" t="s">
        <v>168</v>
      </c>
      <c r="H4938" s="295" t="s">
        <v>1589</v>
      </c>
      <c r="I4938" s="295" t="s">
        <v>1598</v>
      </c>
      <c r="J4938" s="295" t="s">
        <v>270</v>
      </c>
      <c r="K4938" s="295" t="s">
        <v>1603</v>
      </c>
      <c r="L4938" s="286">
        <v>0</v>
      </c>
      <c r="M4938" s="295" t="s">
        <v>16372</v>
      </c>
    </row>
    <row r="4939" spans="1:13" ht="15" customHeight="1" x14ac:dyDescent="0.25">
      <c r="A4939" s="295" t="s">
        <v>14639</v>
      </c>
      <c r="B4939" s="295" t="s">
        <v>14639</v>
      </c>
      <c r="C4939" s="295" t="s">
        <v>14640</v>
      </c>
      <c r="D4939" s="295" t="s">
        <v>14640</v>
      </c>
      <c r="E4939" s="295" t="s">
        <v>14641</v>
      </c>
      <c r="F4939" s="295" t="s">
        <v>14642</v>
      </c>
      <c r="G4939" s="295" t="s">
        <v>168</v>
      </c>
      <c r="H4939" s="295" t="s">
        <v>1589</v>
      </c>
      <c r="I4939" s="295" t="s">
        <v>1598</v>
      </c>
      <c r="J4939" s="295" t="s">
        <v>270</v>
      </c>
      <c r="K4939" s="295" t="s">
        <v>1603</v>
      </c>
      <c r="L4939" s="286">
        <v>0</v>
      </c>
      <c r="M4939" s="295" t="s">
        <v>16372</v>
      </c>
    </row>
    <row r="4940" spans="1:13" ht="15" customHeight="1" x14ac:dyDescent="0.25">
      <c r="A4940" s="295" t="s">
        <v>14643</v>
      </c>
      <c r="B4940" s="295" t="s">
        <v>14643</v>
      </c>
      <c r="C4940" s="295" t="s">
        <v>14644</v>
      </c>
      <c r="D4940" s="295" t="s">
        <v>14644</v>
      </c>
      <c r="E4940" s="295" t="s">
        <v>1606</v>
      </c>
      <c r="F4940" s="295" t="s">
        <v>14645</v>
      </c>
      <c r="G4940" s="295" t="s">
        <v>168</v>
      </c>
      <c r="H4940" s="295" t="s">
        <v>1589</v>
      </c>
      <c r="I4940" s="295" t="s">
        <v>1598</v>
      </c>
      <c r="J4940" s="295" t="s">
        <v>270</v>
      </c>
      <c r="K4940" s="295" t="s">
        <v>1603</v>
      </c>
      <c r="L4940" s="286">
        <v>0</v>
      </c>
      <c r="M4940" s="295" t="s">
        <v>16372</v>
      </c>
    </row>
    <row r="4941" spans="1:13" ht="15" customHeight="1" x14ac:dyDescent="0.25">
      <c r="A4941" s="295" t="s">
        <v>14646</v>
      </c>
      <c r="B4941" s="295" t="s">
        <v>14646</v>
      </c>
      <c r="C4941" s="295" t="s">
        <v>14647</v>
      </c>
      <c r="D4941" s="295" t="s">
        <v>14647</v>
      </c>
      <c r="E4941" s="295" t="s">
        <v>1606</v>
      </c>
      <c r="F4941" s="295" t="s">
        <v>14648</v>
      </c>
      <c r="G4941" s="295" t="s">
        <v>1594</v>
      </c>
      <c r="H4941" s="295" t="s">
        <v>1589</v>
      </c>
      <c r="I4941" s="295" t="s">
        <v>1598</v>
      </c>
      <c r="J4941" s="295" t="s">
        <v>270</v>
      </c>
      <c r="L4941" s="286">
        <v>0</v>
      </c>
      <c r="M4941" s="295" t="s">
        <v>16372</v>
      </c>
    </row>
    <row r="4942" spans="1:13" ht="15" customHeight="1" x14ac:dyDescent="0.25">
      <c r="A4942" s="295" t="s">
        <v>14649</v>
      </c>
      <c r="B4942" s="295" t="s">
        <v>14650</v>
      </c>
      <c r="C4942" s="295" t="s">
        <v>1267</v>
      </c>
      <c r="D4942" s="295" t="s">
        <v>14651</v>
      </c>
      <c r="E4942" s="295" t="s">
        <v>14652</v>
      </c>
      <c r="F4942" s="295" t="s">
        <v>14653</v>
      </c>
      <c r="G4942" s="295" t="s">
        <v>168</v>
      </c>
      <c r="H4942" s="295" t="s">
        <v>1632</v>
      </c>
      <c r="I4942" s="295" t="s">
        <v>1598</v>
      </c>
      <c r="J4942" s="295" t="s">
        <v>270</v>
      </c>
      <c r="K4942" s="295" t="s">
        <v>1603</v>
      </c>
      <c r="L4942" s="286">
        <v>0</v>
      </c>
      <c r="M4942" s="295" t="s">
        <v>16372</v>
      </c>
    </row>
    <row r="4943" spans="1:13" ht="15" customHeight="1" x14ac:dyDescent="0.25">
      <c r="A4943" s="295" t="s">
        <v>14654</v>
      </c>
      <c r="B4943" s="295" t="s">
        <v>14654</v>
      </c>
      <c r="C4943" s="295" t="s">
        <v>14655</v>
      </c>
      <c r="D4943" s="295" t="s">
        <v>14655</v>
      </c>
      <c r="E4943" s="295" t="s">
        <v>14656</v>
      </c>
      <c r="F4943" s="295" t="s">
        <v>14657</v>
      </c>
      <c r="G4943" s="295" t="s">
        <v>168</v>
      </c>
      <c r="H4943" s="295" t="s">
        <v>1589</v>
      </c>
      <c r="I4943" s="295" t="s">
        <v>1598</v>
      </c>
      <c r="J4943" s="295" t="s">
        <v>270</v>
      </c>
      <c r="K4943" s="295" t="s">
        <v>1603</v>
      </c>
      <c r="L4943" s="286">
        <v>0</v>
      </c>
      <c r="M4943" s="295" t="s">
        <v>16372</v>
      </c>
    </row>
    <row r="4944" spans="1:13" ht="15" customHeight="1" x14ac:dyDescent="0.25">
      <c r="A4944" s="295" t="s">
        <v>14650</v>
      </c>
      <c r="B4944" s="295" t="s">
        <v>14650</v>
      </c>
      <c r="C4944" s="295" t="s">
        <v>14651</v>
      </c>
      <c r="D4944" s="295" t="s">
        <v>14651</v>
      </c>
      <c r="E4944" s="295" t="s">
        <v>14658</v>
      </c>
      <c r="F4944" s="295" t="s">
        <v>14653</v>
      </c>
      <c r="G4944" s="295" t="s">
        <v>168</v>
      </c>
      <c r="H4944" s="295" t="s">
        <v>1589</v>
      </c>
      <c r="I4944" s="295" t="s">
        <v>1598</v>
      </c>
      <c r="J4944" s="295" t="s">
        <v>270</v>
      </c>
      <c r="K4944" s="295" t="s">
        <v>1603</v>
      </c>
      <c r="L4944" s="286">
        <v>0</v>
      </c>
      <c r="M4944" s="295" t="s">
        <v>16372</v>
      </c>
    </row>
    <row r="4945" spans="1:13" ht="15" customHeight="1" x14ac:dyDescent="0.25">
      <c r="A4945" s="295" t="s">
        <v>14659</v>
      </c>
      <c r="B4945" s="295" t="s">
        <v>14659</v>
      </c>
      <c r="C4945" s="295" t="s">
        <v>14660</v>
      </c>
      <c r="D4945" s="295" t="s">
        <v>14660</v>
      </c>
      <c r="E4945" s="295" t="s">
        <v>14661</v>
      </c>
      <c r="F4945" s="295" t="s">
        <v>14662</v>
      </c>
      <c r="G4945" s="295" t="s">
        <v>1594</v>
      </c>
      <c r="H4945" s="295" t="s">
        <v>1589</v>
      </c>
      <c r="I4945" s="295" t="s">
        <v>1598</v>
      </c>
      <c r="J4945" s="295" t="s">
        <v>270</v>
      </c>
      <c r="L4945" s="286">
        <v>0</v>
      </c>
      <c r="M4945" s="295" t="s">
        <v>16372</v>
      </c>
    </row>
    <row r="4946" spans="1:13" ht="15" customHeight="1" x14ac:dyDescent="0.25">
      <c r="A4946" s="295" t="s">
        <v>14663</v>
      </c>
      <c r="B4946" s="295" t="s">
        <v>14663</v>
      </c>
      <c r="C4946" s="295" t="s">
        <v>14664</v>
      </c>
      <c r="D4946" s="295" t="s">
        <v>14664</v>
      </c>
      <c r="E4946" s="295" t="s">
        <v>14665</v>
      </c>
      <c r="F4946" s="295" t="s">
        <v>14666</v>
      </c>
      <c r="G4946" s="295" t="s">
        <v>168</v>
      </c>
      <c r="H4946" s="295" t="s">
        <v>1589</v>
      </c>
      <c r="I4946" s="295" t="s">
        <v>1598</v>
      </c>
      <c r="J4946" s="295" t="s">
        <v>237</v>
      </c>
      <c r="K4946" s="295" t="s">
        <v>1603</v>
      </c>
      <c r="L4946" s="286">
        <v>0</v>
      </c>
      <c r="M4946" s="295" t="s">
        <v>16372</v>
      </c>
    </row>
    <row r="4947" spans="1:13" ht="15" customHeight="1" x14ac:dyDescent="0.25">
      <c r="A4947" s="295" t="s">
        <v>14667</v>
      </c>
      <c r="B4947" s="295" t="s">
        <v>14667</v>
      </c>
      <c r="C4947" s="295" t="s">
        <v>14668</v>
      </c>
      <c r="D4947" s="295" t="s">
        <v>14668</v>
      </c>
      <c r="E4947" s="295" t="s">
        <v>1618</v>
      </c>
      <c r="F4947" s="295" t="s">
        <v>14669</v>
      </c>
      <c r="G4947" s="295" t="s">
        <v>1594</v>
      </c>
      <c r="H4947" s="295" t="s">
        <v>1589</v>
      </c>
      <c r="I4947" s="295" t="s">
        <v>1598</v>
      </c>
      <c r="J4947" s="295" t="s">
        <v>237</v>
      </c>
      <c r="L4947" s="286">
        <v>0</v>
      </c>
      <c r="M4947" s="295" t="s">
        <v>16372</v>
      </c>
    </row>
    <row r="4948" spans="1:13" ht="15" customHeight="1" x14ac:dyDescent="0.25">
      <c r="A4948" s="295" t="s">
        <v>14670</v>
      </c>
      <c r="B4948" s="295" t="s">
        <v>14670</v>
      </c>
      <c r="C4948" s="295" t="s">
        <v>14671</v>
      </c>
      <c r="D4948" s="295" t="s">
        <v>14671</v>
      </c>
      <c r="E4948" s="295" t="s">
        <v>14672</v>
      </c>
      <c r="F4948" s="295" t="s">
        <v>1270</v>
      </c>
      <c r="G4948" s="295" t="s">
        <v>168</v>
      </c>
      <c r="H4948" s="295" t="s">
        <v>1589</v>
      </c>
      <c r="I4948" s="295" t="s">
        <v>14673</v>
      </c>
      <c r="J4948" s="295" t="s">
        <v>1269</v>
      </c>
      <c r="K4948" s="295" t="s">
        <v>14674</v>
      </c>
      <c r="L4948" s="287">
        <v>6</v>
      </c>
      <c r="M4948" s="295" t="s">
        <v>171</v>
      </c>
    </row>
    <row r="4949" spans="1:13" ht="15" customHeight="1" x14ac:dyDescent="0.25">
      <c r="A4949" s="295" t="s">
        <v>14675</v>
      </c>
      <c r="B4949" s="295" t="s">
        <v>14675</v>
      </c>
      <c r="C4949" s="295" t="s">
        <v>14676</v>
      </c>
      <c r="D4949" s="295" t="s">
        <v>14676</v>
      </c>
      <c r="E4949" s="295" t="s">
        <v>14677</v>
      </c>
      <c r="F4949" s="295" t="s">
        <v>1270</v>
      </c>
      <c r="G4949" s="295" t="s">
        <v>168</v>
      </c>
      <c r="H4949" s="295" t="s">
        <v>1589</v>
      </c>
      <c r="I4949" s="295" t="s">
        <v>14673</v>
      </c>
      <c r="J4949" s="295" t="s">
        <v>1269</v>
      </c>
      <c r="K4949" s="295" t="s">
        <v>14674</v>
      </c>
      <c r="L4949" s="287">
        <v>8</v>
      </c>
      <c r="M4949" s="295" t="s">
        <v>171</v>
      </c>
    </row>
    <row r="4950" spans="1:13" ht="15" customHeight="1" x14ac:dyDescent="0.25">
      <c r="A4950" s="295" t="s">
        <v>1452</v>
      </c>
      <c r="B4950" s="295" t="s">
        <v>1452</v>
      </c>
      <c r="C4950" s="295" t="s">
        <v>1453</v>
      </c>
      <c r="D4950" s="295" t="s">
        <v>1453</v>
      </c>
      <c r="E4950" s="295" t="s">
        <v>14678</v>
      </c>
      <c r="F4950" s="295" t="s">
        <v>1270</v>
      </c>
      <c r="G4950" s="295" t="s">
        <v>168</v>
      </c>
      <c r="H4950" s="295" t="s">
        <v>1589</v>
      </c>
      <c r="I4950" s="295" t="s">
        <v>14673</v>
      </c>
      <c r="J4950" s="295" t="s">
        <v>1269</v>
      </c>
      <c r="K4950" s="295" t="s">
        <v>14674</v>
      </c>
      <c r="L4950" s="287">
        <v>6</v>
      </c>
      <c r="M4950" s="295" t="s">
        <v>171</v>
      </c>
    </row>
    <row r="4951" spans="1:13" ht="15" customHeight="1" x14ac:dyDescent="0.25">
      <c r="A4951" s="295" t="s">
        <v>14679</v>
      </c>
      <c r="B4951" s="295" t="s">
        <v>14679</v>
      </c>
      <c r="C4951" s="295" t="s">
        <v>14680</v>
      </c>
      <c r="D4951" s="295" t="s">
        <v>14680</v>
      </c>
      <c r="E4951" s="295" t="s">
        <v>14681</v>
      </c>
      <c r="F4951" s="295" t="s">
        <v>1270</v>
      </c>
      <c r="G4951" s="295" t="s">
        <v>168</v>
      </c>
      <c r="H4951" s="295" t="s">
        <v>1589</v>
      </c>
      <c r="I4951" s="295" t="s">
        <v>14673</v>
      </c>
      <c r="J4951" s="295" t="s">
        <v>1269</v>
      </c>
      <c r="K4951" s="295" t="s">
        <v>14674</v>
      </c>
      <c r="L4951" s="287">
        <v>7</v>
      </c>
      <c r="M4951" s="295" t="s">
        <v>171</v>
      </c>
    </row>
    <row r="4952" spans="1:13" ht="15" customHeight="1" x14ac:dyDescent="0.25">
      <c r="A4952" s="295" t="s">
        <v>14682</v>
      </c>
      <c r="B4952" s="295" t="s">
        <v>14682</v>
      </c>
      <c r="C4952" s="295" t="s">
        <v>14683</v>
      </c>
      <c r="D4952" s="295" t="s">
        <v>14683</v>
      </c>
      <c r="E4952" s="295" t="s">
        <v>14684</v>
      </c>
      <c r="F4952" s="295" t="s">
        <v>1270</v>
      </c>
      <c r="G4952" s="295" t="s">
        <v>168</v>
      </c>
      <c r="H4952" s="295" t="s">
        <v>1589</v>
      </c>
      <c r="I4952" s="295" t="s">
        <v>14673</v>
      </c>
      <c r="J4952" s="295" t="s">
        <v>1269</v>
      </c>
      <c r="K4952" s="295" t="s">
        <v>14674</v>
      </c>
      <c r="L4952" s="287">
        <v>7</v>
      </c>
      <c r="M4952" s="295" t="s">
        <v>171</v>
      </c>
    </row>
    <row r="4953" spans="1:13" ht="15" customHeight="1" x14ac:dyDescent="0.25">
      <c r="A4953" s="295" t="s">
        <v>1271</v>
      </c>
      <c r="B4953" s="295" t="s">
        <v>1271</v>
      </c>
      <c r="C4953" s="295" t="s">
        <v>1272</v>
      </c>
      <c r="D4953" s="295" t="s">
        <v>1272</v>
      </c>
      <c r="E4953" s="295" t="s">
        <v>14685</v>
      </c>
      <c r="F4953" s="295" t="s">
        <v>1270</v>
      </c>
      <c r="G4953" s="295" t="s">
        <v>168</v>
      </c>
      <c r="H4953" s="295" t="s">
        <v>1589</v>
      </c>
      <c r="I4953" s="295" t="s">
        <v>14673</v>
      </c>
      <c r="J4953" s="295" t="s">
        <v>1269</v>
      </c>
      <c r="K4953" s="295" t="s">
        <v>14674</v>
      </c>
      <c r="L4953" s="287">
        <v>6</v>
      </c>
      <c r="M4953" s="295" t="s">
        <v>171</v>
      </c>
    </row>
    <row r="4954" spans="1:13" ht="15" customHeight="1" x14ac:dyDescent="0.25">
      <c r="A4954" s="295" t="s">
        <v>14686</v>
      </c>
      <c r="B4954" s="295" t="s">
        <v>14686</v>
      </c>
      <c r="C4954" s="295" t="s">
        <v>14687</v>
      </c>
      <c r="D4954" s="295" t="s">
        <v>14687</v>
      </c>
      <c r="E4954" s="295" t="s">
        <v>14688</v>
      </c>
      <c r="F4954" s="295" t="s">
        <v>1270</v>
      </c>
      <c r="G4954" s="295" t="s">
        <v>168</v>
      </c>
      <c r="H4954" s="295" t="s">
        <v>1589</v>
      </c>
      <c r="I4954" s="295" t="s">
        <v>14673</v>
      </c>
      <c r="J4954" s="295" t="s">
        <v>1269</v>
      </c>
      <c r="K4954" s="295" t="s">
        <v>14674</v>
      </c>
      <c r="L4954" s="287">
        <v>8</v>
      </c>
      <c r="M4954" s="295" t="s">
        <v>171</v>
      </c>
    </row>
    <row r="4955" spans="1:13" ht="15" customHeight="1" x14ac:dyDescent="0.25">
      <c r="A4955" s="295" t="s">
        <v>14689</v>
      </c>
      <c r="B4955" s="295" t="s">
        <v>14689</v>
      </c>
      <c r="C4955" s="295" t="s">
        <v>14690</v>
      </c>
      <c r="D4955" s="295" t="s">
        <v>14690</v>
      </c>
      <c r="E4955" s="295" t="s">
        <v>14691</v>
      </c>
      <c r="F4955" s="295" t="s">
        <v>1270</v>
      </c>
      <c r="G4955" s="295" t="s">
        <v>168</v>
      </c>
      <c r="H4955" s="295" t="s">
        <v>1589</v>
      </c>
      <c r="I4955" s="295" t="s">
        <v>14673</v>
      </c>
      <c r="J4955" s="295" t="s">
        <v>1269</v>
      </c>
      <c r="K4955" s="295" t="s">
        <v>14674</v>
      </c>
      <c r="L4955" s="287">
        <v>7</v>
      </c>
      <c r="M4955" s="295" t="s">
        <v>171</v>
      </c>
    </row>
    <row r="4956" spans="1:13" ht="15" customHeight="1" x14ac:dyDescent="0.25">
      <c r="A4956" s="295" t="s">
        <v>14692</v>
      </c>
      <c r="B4956" s="295" t="s">
        <v>14692</v>
      </c>
      <c r="C4956" s="295" t="s">
        <v>14693</v>
      </c>
      <c r="D4956" s="295" t="s">
        <v>14693</v>
      </c>
      <c r="E4956" s="295" t="s">
        <v>14694</v>
      </c>
      <c r="F4956" s="295" t="s">
        <v>1270</v>
      </c>
      <c r="G4956" s="295" t="s">
        <v>168</v>
      </c>
      <c r="H4956" s="295" t="s">
        <v>1589</v>
      </c>
      <c r="I4956" s="295" t="s">
        <v>14673</v>
      </c>
      <c r="J4956" s="295" t="s">
        <v>1269</v>
      </c>
      <c r="K4956" s="295" t="s">
        <v>14674</v>
      </c>
      <c r="L4956" s="287">
        <v>7</v>
      </c>
      <c r="M4956" s="295" t="s">
        <v>171</v>
      </c>
    </row>
    <row r="4957" spans="1:13" ht="15" customHeight="1" x14ac:dyDescent="0.25">
      <c r="A4957" s="295" t="s">
        <v>14695</v>
      </c>
      <c r="B4957" s="295" t="s">
        <v>14695</v>
      </c>
      <c r="C4957" s="295" t="s">
        <v>14696</v>
      </c>
      <c r="D4957" s="295" t="s">
        <v>14696</v>
      </c>
      <c r="E4957" s="295" t="s">
        <v>14697</v>
      </c>
      <c r="F4957" s="295" t="s">
        <v>1270</v>
      </c>
      <c r="G4957" s="295" t="s">
        <v>168</v>
      </c>
      <c r="H4957" s="295" t="s">
        <v>1589</v>
      </c>
      <c r="I4957" s="295" t="s">
        <v>14673</v>
      </c>
      <c r="J4957" s="295" t="s">
        <v>1269</v>
      </c>
      <c r="K4957" s="295" t="s">
        <v>14674</v>
      </c>
      <c r="L4957" s="287">
        <v>8</v>
      </c>
      <c r="M4957" s="295" t="s">
        <v>171</v>
      </c>
    </row>
    <row r="4958" spans="1:13" ht="15" customHeight="1" x14ac:dyDescent="0.25">
      <c r="A4958" s="295" t="s">
        <v>14698</v>
      </c>
      <c r="B4958" s="295" t="s">
        <v>14698</v>
      </c>
      <c r="C4958" s="295" t="s">
        <v>14699</v>
      </c>
      <c r="D4958" s="295" t="s">
        <v>14699</v>
      </c>
      <c r="E4958" s="295" t="s">
        <v>14700</v>
      </c>
      <c r="F4958" s="295" t="s">
        <v>1270</v>
      </c>
      <c r="G4958" s="295" t="s">
        <v>168</v>
      </c>
      <c r="H4958" s="295" t="s">
        <v>1589</v>
      </c>
      <c r="I4958" s="295" t="s">
        <v>14673</v>
      </c>
      <c r="J4958" s="295" t="s">
        <v>1269</v>
      </c>
      <c r="K4958" s="295" t="s">
        <v>14674</v>
      </c>
      <c r="L4958" s="287">
        <v>9</v>
      </c>
      <c r="M4958" s="295" t="s">
        <v>171</v>
      </c>
    </row>
    <row r="4959" spans="1:13" ht="15" customHeight="1" x14ac:dyDescent="0.25">
      <c r="A4959" s="295" t="s">
        <v>14702</v>
      </c>
      <c r="B4959" s="295" t="s">
        <v>14702</v>
      </c>
      <c r="C4959" s="295" t="s">
        <v>14703</v>
      </c>
      <c r="D4959" s="295" t="s">
        <v>14703</v>
      </c>
      <c r="E4959" s="295" t="s">
        <v>3455</v>
      </c>
      <c r="F4959" s="295" t="s">
        <v>1270</v>
      </c>
      <c r="G4959" s="295" t="s">
        <v>168</v>
      </c>
      <c r="H4959" s="295" t="s">
        <v>1589</v>
      </c>
      <c r="I4959" s="295" t="s">
        <v>14673</v>
      </c>
      <c r="J4959" s="295" t="s">
        <v>1269</v>
      </c>
      <c r="K4959" s="295" t="s">
        <v>14674</v>
      </c>
      <c r="L4959" s="287">
        <v>7</v>
      </c>
      <c r="M4959" s="295" t="s">
        <v>171</v>
      </c>
    </row>
    <row r="4960" spans="1:13" ht="15" customHeight="1" x14ac:dyDescent="0.25">
      <c r="A4960" s="295" t="s">
        <v>14705</v>
      </c>
      <c r="B4960" s="295" t="s">
        <v>14705</v>
      </c>
      <c r="C4960" s="295" t="s">
        <v>14706</v>
      </c>
      <c r="D4960" s="295" t="s">
        <v>14706</v>
      </c>
      <c r="E4960" s="295" t="s">
        <v>14707</v>
      </c>
      <c r="F4960" s="295" t="s">
        <v>1270</v>
      </c>
      <c r="G4960" s="295" t="s">
        <v>168</v>
      </c>
      <c r="H4960" s="295" t="s">
        <v>1589</v>
      </c>
      <c r="I4960" s="295" t="s">
        <v>14673</v>
      </c>
      <c r="J4960" s="295" t="s">
        <v>1269</v>
      </c>
      <c r="K4960" s="295" t="s">
        <v>14674</v>
      </c>
      <c r="L4960" s="287">
        <v>7</v>
      </c>
      <c r="M4960" s="295" t="s">
        <v>171</v>
      </c>
    </row>
    <row r="4961" spans="1:13" ht="15" customHeight="1" x14ac:dyDescent="0.25">
      <c r="A4961" s="295" t="s">
        <v>14708</v>
      </c>
      <c r="B4961" s="295" t="s">
        <v>14708</v>
      </c>
      <c r="C4961" s="295" t="s">
        <v>14709</v>
      </c>
      <c r="D4961" s="295" t="s">
        <v>14709</v>
      </c>
      <c r="E4961" s="295" t="s">
        <v>14710</v>
      </c>
      <c r="F4961" s="295" t="s">
        <v>1270</v>
      </c>
      <c r="G4961" s="295" t="s">
        <v>168</v>
      </c>
      <c r="H4961" s="295" t="s">
        <v>1589</v>
      </c>
      <c r="I4961" s="295" t="s">
        <v>14673</v>
      </c>
      <c r="J4961" s="295" t="s">
        <v>1269</v>
      </c>
      <c r="K4961" s="295" t="s">
        <v>14674</v>
      </c>
      <c r="L4961" s="287">
        <v>7</v>
      </c>
      <c r="M4961" s="295" t="s">
        <v>171</v>
      </c>
    </row>
    <row r="4962" spans="1:13" ht="15" customHeight="1" x14ac:dyDescent="0.25">
      <c r="A4962" s="295" t="s">
        <v>14712</v>
      </c>
      <c r="B4962" s="295" t="s">
        <v>14712</v>
      </c>
      <c r="C4962" s="295" t="s">
        <v>14713</v>
      </c>
      <c r="D4962" s="295" t="s">
        <v>14713</v>
      </c>
      <c r="E4962" s="295" t="s">
        <v>14714</v>
      </c>
      <c r="F4962" s="295" t="s">
        <v>1270</v>
      </c>
      <c r="G4962" s="295" t="s">
        <v>168</v>
      </c>
      <c r="H4962" s="295" t="s">
        <v>1589</v>
      </c>
      <c r="I4962" s="295" t="s">
        <v>14673</v>
      </c>
      <c r="J4962" s="295" t="s">
        <v>1269</v>
      </c>
      <c r="K4962" s="295" t="s">
        <v>14674</v>
      </c>
      <c r="L4962" s="287">
        <v>6</v>
      </c>
      <c r="M4962" s="295" t="s">
        <v>171</v>
      </c>
    </row>
    <row r="4963" spans="1:13" ht="15" customHeight="1" x14ac:dyDescent="0.25">
      <c r="A4963" s="295" t="s">
        <v>14716</v>
      </c>
      <c r="B4963" s="295" t="s">
        <v>14716</v>
      </c>
      <c r="C4963" s="295" t="s">
        <v>14717</v>
      </c>
      <c r="D4963" s="295" t="s">
        <v>14717</v>
      </c>
      <c r="E4963" s="295" t="s">
        <v>14718</v>
      </c>
      <c r="F4963" s="295" t="s">
        <v>1270</v>
      </c>
      <c r="G4963" s="295" t="s">
        <v>168</v>
      </c>
      <c r="H4963" s="295" t="s">
        <v>1589</v>
      </c>
      <c r="I4963" s="295" t="s">
        <v>14673</v>
      </c>
      <c r="J4963" s="295" t="s">
        <v>1269</v>
      </c>
      <c r="K4963" s="295" t="s">
        <v>14674</v>
      </c>
      <c r="L4963" s="287">
        <v>5</v>
      </c>
      <c r="M4963" s="295" t="s">
        <v>171</v>
      </c>
    </row>
    <row r="4964" spans="1:13" ht="15" customHeight="1" x14ac:dyDescent="0.25">
      <c r="A4964" s="295" t="s">
        <v>14719</v>
      </c>
      <c r="B4964" s="295" t="s">
        <v>14719</v>
      </c>
      <c r="C4964" s="295" t="s">
        <v>14720</v>
      </c>
      <c r="D4964" s="295" t="s">
        <v>14720</v>
      </c>
      <c r="E4964" s="295" t="s">
        <v>14721</v>
      </c>
      <c r="F4964" s="295" t="s">
        <v>1270</v>
      </c>
      <c r="G4964" s="295" t="s">
        <v>168</v>
      </c>
      <c r="H4964" s="295" t="s">
        <v>1589</v>
      </c>
      <c r="I4964" s="295" t="s">
        <v>14673</v>
      </c>
      <c r="J4964" s="295" t="s">
        <v>1269</v>
      </c>
      <c r="K4964" s="295" t="s">
        <v>14674</v>
      </c>
      <c r="L4964" s="287">
        <v>7</v>
      </c>
      <c r="M4964" s="295" t="s">
        <v>171</v>
      </c>
    </row>
    <row r="4965" spans="1:13" ht="15" customHeight="1" x14ac:dyDescent="0.25">
      <c r="A4965" s="295" t="s">
        <v>14722</v>
      </c>
      <c r="B4965" s="295" t="s">
        <v>14722</v>
      </c>
      <c r="C4965" s="295" t="s">
        <v>14723</v>
      </c>
      <c r="D4965" s="295" t="s">
        <v>14723</v>
      </c>
      <c r="E4965" s="295" t="s">
        <v>14724</v>
      </c>
      <c r="F4965" s="295" t="s">
        <v>1270</v>
      </c>
      <c r="G4965" s="295" t="s">
        <v>168</v>
      </c>
      <c r="H4965" s="295" t="s">
        <v>1589</v>
      </c>
      <c r="I4965" s="295" t="s">
        <v>14673</v>
      </c>
      <c r="J4965" s="295" t="s">
        <v>1269</v>
      </c>
      <c r="K4965" s="295" t="s">
        <v>14674</v>
      </c>
      <c r="L4965" s="287">
        <v>7</v>
      </c>
      <c r="M4965" s="295" t="s">
        <v>171</v>
      </c>
    </row>
    <row r="4966" spans="1:13" ht="15" customHeight="1" x14ac:dyDescent="0.25">
      <c r="A4966" s="295" t="s">
        <v>1456</v>
      </c>
      <c r="B4966" s="295" t="s">
        <v>1456</v>
      </c>
      <c r="C4966" s="295" t="s">
        <v>1457</v>
      </c>
      <c r="D4966" s="295" t="s">
        <v>1457</v>
      </c>
      <c r="E4966" s="295" t="s">
        <v>14725</v>
      </c>
      <c r="F4966" s="295" t="s">
        <v>1270</v>
      </c>
      <c r="G4966" s="295" t="s">
        <v>168</v>
      </c>
      <c r="H4966" s="295" t="s">
        <v>1589</v>
      </c>
      <c r="I4966" s="295" t="s">
        <v>14673</v>
      </c>
      <c r="J4966" s="295" t="s">
        <v>1269</v>
      </c>
      <c r="K4966" s="295" t="s">
        <v>14674</v>
      </c>
      <c r="L4966" s="287">
        <v>7</v>
      </c>
      <c r="M4966" s="295" t="s">
        <v>171</v>
      </c>
    </row>
    <row r="4967" spans="1:13" ht="15" customHeight="1" x14ac:dyDescent="0.25">
      <c r="A4967" s="295" t="s">
        <v>1273</v>
      </c>
      <c r="B4967" s="295" t="s">
        <v>1273</v>
      </c>
      <c r="C4967" s="295" t="s">
        <v>1274</v>
      </c>
      <c r="D4967" s="295" t="s">
        <v>1274</v>
      </c>
      <c r="E4967" s="295" t="s">
        <v>14726</v>
      </c>
      <c r="F4967" s="295" t="s">
        <v>1270</v>
      </c>
      <c r="G4967" s="295" t="s">
        <v>168</v>
      </c>
      <c r="H4967" s="295" t="s">
        <v>1589</v>
      </c>
      <c r="I4967" s="295" t="s">
        <v>14673</v>
      </c>
      <c r="J4967" s="295" t="s">
        <v>1269</v>
      </c>
      <c r="K4967" s="295" t="s">
        <v>14674</v>
      </c>
      <c r="L4967" s="287">
        <v>6</v>
      </c>
      <c r="M4967" s="295" t="s">
        <v>171</v>
      </c>
    </row>
    <row r="4968" spans="1:13" ht="15" customHeight="1" x14ac:dyDescent="0.25">
      <c r="A4968" s="295" t="s">
        <v>14727</v>
      </c>
      <c r="B4968" s="295" t="s">
        <v>14728</v>
      </c>
      <c r="C4968" s="295" t="s">
        <v>14729</v>
      </c>
      <c r="D4968" s="295" t="s">
        <v>14730</v>
      </c>
      <c r="E4968" s="295" t="s">
        <v>14684</v>
      </c>
      <c r="F4968" s="295" t="s">
        <v>1270</v>
      </c>
      <c r="G4968" s="295" t="s">
        <v>168</v>
      </c>
      <c r="H4968" s="295" t="s">
        <v>1632</v>
      </c>
      <c r="I4968" s="295" t="s">
        <v>14673</v>
      </c>
      <c r="J4968" s="295" t="s">
        <v>1269</v>
      </c>
      <c r="K4968" s="295" t="s">
        <v>14674</v>
      </c>
      <c r="L4968" s="287">
        <v>5</v>
      </c>
      <c r="M4968" s="295" t="s">
        <v>171</v>
      </c>
    </row>
    <row r="4969" spans="1:13" ht="15" customHeight="1" x14ac:dyDescent="0.25">
      <c r="A4969" s="295" t="s">
        <v>14715</v>
      </c>
      <c r="B4969" s="295" t="s">
        <v>14712</v>
      </c>
      <c r="C4969" s="295" t="s">
        <v>14731</v>
      </c>
      <c r="D4969" s="295" t="s">
        <v>14713</v>
      </c>
      <c r="E4969" s="295" t="s">
        <v>14732</v>
      </c>
      <c r="F4969" s="295" t="s">
        <v>1270</v>
      </c>
      <c r="G4969" s="295" t="s">
        <v>168</v>
      </c>
      <c r="H4969" s="295" t="s">
        <v>1632</v>
      </c>
      <c r="I4969" s="295" t="s">
        <v>14673</v>
      </c>
      <c r="J4969" s="295" t="s">
        <v>1269</v>
      </c>
      <c r="K4969" s="295" t="s">
        <v>14674</v>
      </c>
      <c r="L4969" s="287">
        <v>6</v>
      </c>
      <c r="M4969" s="295" t="s">
        <v>171</v>
      </c>
    </row>
    <row r="4970" spans="1:13" ht="15" customHeight="1" x14ac:dyDescent="0.25">
      <c r="A4970" s="295" t="s">
        <v>14733</v>
      </c>
      <c r="B4970" s="295" t="s">
        <v>14733</v>
      </c>
      <c r="C4970" s="295" t="s">
        <v>14734</v>
      </c>
      <c r="D4970" s="295" t="s">
        <v>14734</v>
      </c>
      <c r="E4970" s="295" t="s">
        <v>6878</v>
      </c>
      <c r="F4970" s="295" t="s">
        <v>1270</v>
      </c>
      <c r="G4970" s="295" t="s">
        <v>168</v>
      </c>
      <c r="H4970" s="295" t="s">
        <v>1589</v>
      </c>
      <c r="I4970" s="295" t="s">
        <v>14673</v>
      </c>
      <c r="J4970" s="295" t="s">
        <v>1269</v>
      </c>
      <c r="K4970" s="295" t="s">
        <v>14674</v>
      </c>
      <c r="L4970" s="287">
        <v>6</v>
      </c>
      <c r="M4970" s="295" t="s">
        <v>171</v>
      </c>
    </row>
    <row r="4971" spans="1:13" ht="15" customHeight="1" x14ac:dyDescent="0.25">
      <c r="A4971" s="295" t="s">
        <v>14735</v>
      </c>
      <c r="B4971" s="295" t="s">
        <v>14735</v>
      </c>
      <c r="C4971" s="295" t="s">
        <v>14736</v>
      </c>
      <c r="D4971" s="295" t="s">
        <v>14736</v>
      </c>
      <c r="E4971" s="295" t="s">
        <v>14737</v>
      </c>
      <c r="F4971" s="295" t="s">
        <v>1270</v>
      </c>
      <c r="G4971" s="295" t="s">
        <v>168</v>
      </c>
      <c r="H4971" s="295" t="s">
        <v>1589</v>
      </c>
      <c r="I4971" s="295" t="s">
        <v>14673</v>
      </c>
      <c r="J4971" s="295" t="s">
        <v>1269</v>
      </c>
      <c r="K4971" s="295" t="s">
        <v>14674</v>
      </c>
      <c r="L4971" s="287">
        <v>7</v>
      </c>
      <c r="M4971" s="295" t="s">
        <v>171</v>
      </c>
    </row>
    <row r="4972" spans="1:13" ht="15" customHeight="1" x14ac:dyDescent="0.25">
      <c r="A4972" s="295" t="s">
        <v>14701</v>
      </c>
      <c r="B4972" s="295" t="s">
        <v>14698</v>
      </c>
      <c r="C4972" s="295" t="s">
        <v>14738</v>
      </c>
      <c r="D4972" s="295" t="s">
        <v>14699</v>
      </c>
      <c r="E4972" s="295" t="s">
        <v>14739</v>
      </c>
      <c r="F4972" s="295" t="s">
        <v>1270</v>
      </c>
      <c r="G4972" s="295" t="s">
        <v>1678</v>
      </c>
      <c r="H4972" s="295" t="s">
        <v>1632</v>
      </c>
      <c r="I4972" s="295" t="s">
        <v>14673</v>
      </c>
      <c r="J4972" s="295" t="s">
        <v>1269</v>
      </c>
      <c r="K4972" s="295" t="s">
        <v>14674</v>
      </c>
      <c r="L4972" s="287">
        <v>9</v>
      </c>
      <c r="M4972" s="295" t="s">
        <v>171</v>
      </c>
    </row>
    <row r="4973" spans="1:13" ht="15" customHeight="1" x14ac:dyDescent="0.25">
      <c r="A4973" s="295" t="s">
        <v>14711</v>
      </c>
      <c r="B4973" s="295" t="s">
        <v>14740</v>
      </c>
      <c r="C4973" s="295" t="s">
        <v>14741</v>
      </c>
      <c r="D4973" s="295" t="s">
        <v>1268</v>
      </c>
      <c r="E4973" s="295" t="s">
        <v>14737</v>
      </c>
      <c r="F4973" s="295" t="s">
        <v>1270</v>
      </c>
      <c r="G4973" s="295" t="s">
        <v>168</v>
      </c>
      <c r="H4973" s="295" t="s">
        <v>1632</v>
      </c>
      <c r="I4973" s="295" t="s">
        <v>14673</v>
      </c>
      <c r="J4973" s="295" t="s">
        <v>1269</v>
      </c>
      <c r="K4973" s="295" t="s">
        <v>14674</v>
      </c>
      <c r="L4973" s="287">
        <v>7</v>
      </c>
      <c r="M4973" s="295" t="s">
        <v>171</v>
      </c>
    </row>
    <row r="4974" spans="1:13" ht="15" customHeight="1" x14ac:dyDescent="0.25">
      <c r="A4974" s="295" t="s">
        <v>14742</v>
      </c>
      <c r="B4974" s="295" t="s">
        <v>14742</v>
      </c>
      <c r="C4974" s="295" t="s">
        <v>14743</v>
      </c>
      <c r="D4974" s="295" t="s">
        <v>14743</v>
      </c>
      <c r="E4974" s="295" t="s">
        <v>14744</v>
      </c>
      <c r="F4974" s="295" t="s">
        <v>1270</v>
      </c>
      <c r="G4974" s="295" t="s">
        <v>1738</v>
      </c>
      <c r="H4974" s="295" t="s">
        <v>1589</v>
      </c>
      <c r="I4974" s="295" t="s">
        <v>14673</v>
      </c>
      <c r="J4974" s="295" t="s">
        <v>1269</v>
      </c>
      <c r="K4974" s="295" t="s">
        <v>14674</v>
      </c>
      <c r="L4974" s="287">
        <v>6</v>
      </c>
      <c r="M4974" s="295" t="s">
        <v>171</v>
      </c>
    </row>
    <row r="4975" spans="1:13" ht="15" customHeight="1" x14ac:dyDescent="0.25">
      <c r="A4975" s="295" t="s">
        <v>14745</v>
      </c>
      <c r="B4975" s="295" t="s">
        <v>14745</v>
      </c>
      <c r="C4975" s="295" t="s">
        <v>14746</v>
      </c>
      <c r="D4975" s="295" t="s">
        <v>14746</v>
      </c>
      <c r="E4975" s="295" t="s">
        <v>14747</v>
      </c>
      <c r="F4975" s="295" t="s">
        <v>1270</v>
      </c>
      <c r="G4975" s="295" t="s">
        <v>168</v>
      </c>
      <c r="H4975" s="295" t="s">
        <v>1589</v>
      </c>
      <c r="I4975" s="295" t="s">
        <v>14673</v>
      </c>
      <c r="J4975" s="295" t="s">
        <v>1269</v>
      </c>
      <c r="K4975" s="295" t="s">
        <v>14674</v>
      </c>
      <c r="L4975" s="287">
        <v>7</v>
      </c>
      <c r="M4975" s="295" t="s">
        <v>171</v>
      </c>
    </row>
    <row r="4976" spans="1:13" ht="15" customHeight="1" x14ac:dyDescent="0.25">
      <c r="A4976" s="295" t="s">
        <v>14748</v>
      </c>
      <c r="B4976" s="295" t="s">
        <v>14748</v>
      </c>
      <c r="C4976" s="295" t="s">
        <v>14749</v>
      </c>
      <c r="D4976" s="295" t="s">
        <v>14749</v>
      </c>
      <c r="E4976" s="295" t="s">
        <v>14688</v>
      </c>
      <c r="F4976" s="295" t="s">
        <v>1270</v>
      </c>
      <c r="G4976" s="295" t="s">
        <v>168</v>
      </c>
      <c r="H4976" s="295" t="s">
        <v>1589</v>
      </c>
      <c r="I4976" s="295" t="s">
        <v>14673</v>
      </c>
      <c r="J4976" s="295" t="s">
        <v>1269</v>
      </c>
      <c r="K4976" s="295" t="s">
        <v>14674</v>
      </c>
      <c r="L4976" s="287">
        <v>9</v>
      </c>
      <c r="M4976" s="295" t="s">
        <v>171</v>
      </c>
    </row>
    <row r="4977" spans="1:13" ht="15" customHeight="1" x14ac:dyDescent="0.25">
      <c r="A4977" s="295" t="s">
        <v>14750</v>
      </c>
      <c r="B4977" s="295" t="s">
        <v>14750</v>
      </c>
      <c r="C4977" s="295" t="s">
        <v>14751</v>
      </c>
      <c r="D4977" s="295" t="s">
        <v>14751</v>
      </c>
      <c r="E4977" s="295" t="s">
        <v>14752</v>
      </c>
      <c r="F4977" s="295" t="s">
        <v>1270</v>
      </c>
      <c r="G4977" s="295" t="s">
        <v>168</v>
      </c>
      <c r="H4977" s="295" t="s">
        <v>1589</v>
      </c>
      <c r="I4977" s="295" t="s">
        <v>14673</v>
      </c>
      <c r="J4977" s="295" t="s">
        <v>1269</v>
      </c>
      <c r="K4977" s="295" t="s">
        <v>14674</v>
      </c>
      <c r="L4977" s="287">
        <v>6</v>
      </c>
      <c r="M4977" s="295" t="s">
        <v>171</v>
      </c>
    </row>
    <row r="4978" spans="1:13" ht="15" customHeight="1" x14ac:dyDescent="0.25">
      <c r="A4978" s="295" t="s">
        <v>14753</v>
      </c>
      <c r="B4978" s="295" t="s">
        <v>14753</v>
      </c>
      <c r="C4978" s="295" t="s">
        <v>14754</v>
      </c>
      <c r="D4978" s="295" t="s">
        <v>14754</v>
      </c>
      <c r="E4978" s="295" t="s">
        <v>6878</v>
      </c>
      <c r="F4978" s="295" t="s">
        <v>1270</v>
      </c>
      <c r="G4978" s="295" t="s">
        <v>168</v>
      </c>
      <c r="H4978" s="295" t="s">
        <v>1589</v>
      </c>
      <c r="I4978" s="295" t="s">
        <v>14673</v>
      </c>
      <c r="J4978" s="295" t="s">
        <v>1269</v>
      </c>
      <c r="K4978" s="295" t="s">
        <v>14674</v>
      </c>
      <c r="L4978" s="287">
        <v>6</v>
      </c>
      <c r="M4978" s="295" t="s">
        <v>171</v>
      </c>
    </row>
    <row r="4979" spans="1:13" ht="15" customHeight="1" x14ac:dyDescent="0.25">
      <c r="A4979" s="295" t="s">
        <v>14728</v>
      </c>
      <c r="B4979" s="295" t="s">
        <v>14728</v>
      </c>
      <c r="C4979" s="295" t="s">
        <v>14730</v>
      </c>
      <c r="D4979" s="295" t="s">
        <v>14730</v>
      </c>
      <c r="E4979" s="295" t="s">
        <v>1606</v>
      </c>
      <c r="F4979" s="295" t="s">
        <v>1270</v>
      </c>
      <c r="G4979" s="295" t="s">
        <v>168</v>
      </c>
      <c r="H4979" s="295" t="s">
        <v>1589</v>
      </c>
      <c r="I4979" s="295" t="s">
        <v>14673</v>
      </c>
      <c r="J4979" s="295" t="s">
        <v>1269</v>
      </c>
      <c r="K4979" s="295" t="s">
        <v>14674</v>
      </c>
      <c r="L4979" s="287">
        <v>5</v>
      </c>
      <c r="M4979" s="295" t="s">
        <v>171</v>
      </c>
    </row>
    <row r="4980" spans="1:13" ht="15" customHeight="1" x14ac:dyDescent="0.25">
      <c r="A4980" s="295" t="s">
        <v>1275</v>
      </c>
      <c r="B4980" s="295" t="s">
        <v>1275</v>
      </c>
      <c r="C4980" s="295" t="s">
        <v>1276</v>
      </c>
      <c r="D4980" s="295" t="s">
        <v>1276</v>
      </c>
      <c r="E4980" s="295" t="s">
        <v>14755</v>
      </c>
      <c r="F4980" s="295" t="s">
        <v>1270</v>
      </c>
      <c r="G4980" s="295" t="s">
        <v>168</v>
      </c>
      <c r="H4980" s="295" t="s">
        <v>1589</v>
      </c>
      <c r="I4980" s="295" t="s">
        <v>14673</v>
      </c>
      <c r="J4980" s="295" t="s">
        <v>1269</v>
      </c>
      <c r="K4980" s="295" t="s">
        <v>14674</v>
      </c>
      <c r="L4980" s="287">
        <v>7</v>
      </c>
      <c r="M4980" s="295" t="s">
        <v>171</v>
      </c>
    </row>
    <row r="4981" spans="1:13" ht="15" customHeight="1" x14ac:dyDescent="0.25">
      <c r="A4981" s="295" t="s">
        <v>14756</v>
      </c>
      <c r="B4981" s="295" t="s">
        <v>14756</v>
      </c>
      <c r="C4981" s="295" t="s">
        <v>14757</v>
      </c>
      <c r="D4981" s="295" t="s">
        <v>14757</v>
      </c>
      <c r="E4981" s="295" t="s">
        <v>14758</v>
      </c>
      <c r="F4981" s="295" t="s">
        <v>1270</v>
      </c>
      <c r="G4981" s="295" t="s">
        <v>168</v>
      </c>
      <c r="H4981" s="295" t="s">
        <v>1589</v>
      </c>
      <c r="I4981" s="295" t="s">
        <v>14673</v>
      </c>
      <c r="J4981" s="295" t="s">
        <v>1269</v>
      </c>
      <c r="K4981" s="295" t="s">
        <v>14674</v>
      </c>
      <c r="L4981" s="287">
        <v>6</v>
      </c>
      <c r="M4981" s="295" t="s">
        <v>171</v>
      </c>
    </row>
    <row r="4982" spans="1:13" ht="15" customHeight="1" x14ac:dyDescent="0.25">
      <c r="A4982" s="295" t="s">
        <v>14759</v>
      </c>
      <c r="B4982" s="295" t="s">
        <v>14759</v>
      </c>
      <c r="C4982" s="295" t="s">
        <v>14760</v>
      </c>
      <c r="D4982" s="295" t="s">
        <v>14760</v>
      </c>
      <c r="E4982" s="295" t="s">
        <v>14761</v>
      </c>
      <c r="F4982" s="295" t="s">
        <v>1270</v>
      </c>
      <c r="G4982" s="295" t="s">
        <v>168</v>
      </c>
      <c r="H4982" s="295" t="s">
        <v>1589</v>
      </c>
      <c r="I4982" s="295" t="s">
        <v>14673</v>
      </c>
      <c r="J4982" s="295" t="s">
        <v>1269</v>
      </c>
      <c r="K4982" s="295" t="s">
        <v>14674</v>
      </c>
      <c r="L4982" s="287">
        <v>8</v>
      </c>
      <c r="M4982" s="295" t="s">
        <v>171</v>
      </c>
    </row>
    <row r="4983" spans="1:13" ht="15" customHeight="1" x14ac:dyDescent="0.25">
      <c r="A4983" s="295" t="s">
        <v>14762</v>
      </c>
      <c r="B4983" s="295" t="s">
        <v>14762</v>
      </c>
      <c r="C4983" s="295" t="s">
        <v>14763</v>
      </c>
      <c r="D4983" s="295" t="s">
        <v>14763</v>
      </c>
      <c r="E4983" s="295" t="s">
        <v>14758</v>
      </c>
      <c r="F4983" s="295" t="s">
        <v>1270</v>
      </c>
      <c r="G4983" s="295" t="s">
        <v>168</v>
      </c>
      <c r="H4983" s="295" t="s">
        <v>1589</v>
      </c>
      <c r="I4983" s="295" t="s">
        <v>14673</v>
      </c>
      <c r="J4983" s="295" t="s">
        <v>1269</v>
      </c>
      <c r="K4983" s="295" t="s">
        <v>14674</v>
      </c>
      <c r="L4983" s="287">
        <v>8</v>
      </c>
      <c r="M4983" s="295" t="s">
        <v>171</v>
      </c>
    </row>
    <row r="4984" spans="1:13" ht="15" customHeight="1" x14ac:dyDescent="0.25">
      <c r="A4984" s="295" t="s">
        <v>14764</v>
      </c>
      <c r="B4984" s="295" t="s">
        <v>14764</v>
      </c>
      <c r="C4984" s="295" t="s">
        <v>14765</v>
      </c>
      <c r="D4984" s="295" t="s">
        <v>14765</v>
      </c>
      <c r="E4984" s="295" t="s">
        <v>14766</v>
      </c>
      <c r="F4984" s="295" t="s">
        <v>1270</v>
      </c>
      <c r="G4984" s="295" t="s">
        <v>168</v>
      </c>
      <c r="H4984" s="295" t="s">
        <v>1589</v>
      </c>
      <c r="I4984" s="295" t="s">
        <v>14673</v>
      </c>
      <c r="J4984" s="295" t="s">
        <v>1269</v>
      </c>
      <c r="K4984" s="295" t="s">
        <v>14674</v>
      </c>
      <c r="L4984" s="287">
        <v>7</v>
      </c>
      <c r="M4984" s="295" t="s">
        <v>171</v>
      </c>
    </row>
    <row r="4985" spans="1:13" ht="15" customHeight="1" x14ac:dyDescent="0.25">
      <c r="A4985" s="295" t="s">
        <v>14767</v>
      </c>
      <c r="B4985" s="295" t="s">
        <v>14767</v>
      </c>
      <c r="C4985" s="295" t="s">
        <v>14768</v>
      </c>
      <c r="D4985" s="295" t="s">
        <v>14768</v>
      </c>
      <c r="E4985" s="295" t="s">
        <v>14737</v>
      </c>
      <c r="F4985" s="295" t="s">
        <v>1270</v>
      </c>
      <c r="G4985" s="295" t="s">
        <v>168</v>
      </c>
      <c r="H4985" s="295" t="s">
        <v>1589</v>
      </c>
      <c r="I4985" s="295" t="s">
        <v>14673</v>
      </c>
      <c r="J4985" s="295" t="s">
        <v>1269</v>
      </c>
      <c r="K4985" s="295" t="s">
        <v>14674</v>
      </c>
      <c r="L4985" s="287">
        <v>7</v>
      </c>
      <c r="M4985" s="295" t="s">
        <v>171</v>
      </c>
    </row>
    <row r="4986" spans="1:13" ht="15" customHeight="1" x14ac:dyDescent="0.25">
      <c r="A4986" s="295" t="s">
        <v>14769</v>
      </c>
      <c r="B4986" s="295" t="s">
        <v>14769</v>
      </c>
      <c r="C4986" s="295" t="s">
        <v>14770</v>
      </c>
      <c r="D4986" s="295" t="s">
        <v>14770</v>
      </c>
      <c r="E4986" s="295" t="s">
        <v>14766</v>
      </c>
      <c r="F4986" s="295" t="s">
        <v>1270</v>
      </c>
      <c r="G4986" s="295" t="s">
        <v>168</v>
      </c>
      <c r="H4986" s="295" t="s">
        <v>1589</v>
      </c>
      <c r="I4986" s="295" t="s">
        <v>14673</v>
      </c>
      <c r="J4986" s="295" t="s">
        <v>1269</v>
      </c>
      <c r="K4986" s="295" t="s">
        <v>14674</v>
      </c>
      <c r="L4986" s="287">
        <v>7</v>
      </c>
      <c r="M4986" s="295" t="s">
        <v>171</v>
      </c>
    </row>
    <row r="4987" spans="1:13" ht="15" customHeight="1" x14ac:dyDescent="0.25">
      <c r="A4987" s="295" t="s">
        <v>14771</v>
      </c>
      <c r="B4987" s="295" t="s">
        <v>14771</v>
      </c>
      <c r="C4987" s="295" t="s">
        <v>14772</v>
      </c>
      <c r="D4987" s="295" t="s">
        <v>14772</v>
      </c>
      <c r="E4987" s="295" t="s">
        <v>2734</v>
      </c>
      <c r="F4987" s="295" t="s">
        <v>1270</v>
      </c>
      <c r="G4987" s="295" t="s">
        <v>168</v>
      </c>
      <c r="H4987" s="295" t="s">
        <v>1589</v>
      </c>
      <c r="I4987" s="295" t="s">
        <v>14673</v>
      </c>
      <c r="J4987" s="295" t="s">
        <v>1269</v>
      </c>
      <c r="K4987" s="295" t="s">
        <v>14674</v>
      </c>
      <c r="L4987" s="287">
        <v>6</v>
      </c>
      <c r="M4987" s="295" t="s">
        <v>171</v>
      </c>
    </row>
    <row r="4988" spans="1:13" ht="15" customHeight="1" x14ac:dyDescent="0.25">
      <c r="A4988" s="295" t="s">
        <v>14773</v>
      </c>
      <c r="B4988" s="295" t="s">
        <v>14773</v>
      </c>
      <c r="C4988" s="295" t="s">
        <v>14774</v>
      </c>
      <c r="D4988" s="295" t="s">
        <v>14774</v>
      </c>
      <c r="E4988" s="295" t="s">
        <v>14775</v>
      </c>
      <c r="F4988" s="295" t="s">
        <v>1270</v>
      </c>
      <c r="G4988" s="295" t="s">
        <v>168</v>
      </c>
      <c r="H4988" s="295" t="s">
        <v>1589</v>
      </c>
      <c r="I4988" s="295" t="s">
        <v>14673</v>
      </c>
      <c r="J4988" s="295" t="s">
        <v>1269</v>
      </c>
      <c r="K4988" s="295" t="s">
        <v>14674</v>
      </c>
      <c r="L4988" s="287">
        <v>8</v>
      </c>
      <c r="M4988" s="295" t="s">
        <v>171</v>
      </c>
    </row>
    <row r="4989" spans="1:13" ht="15" customHeight="1" x14ac:dyDescent="0.25">
      <c r="A4989" s="295" t="s">
        <v>1454</v>
      </c>
      <c r="B4989" s="295" t="s">
        <v>1454</v>
      </c>
      <c r="C4989" s="295" t="s">
        <v>1455</v>
      </c>
      <c r="D4989" s="295" t="s">
        <v>1455</v>
      </c>
      <c r="E4989" s="295" t="s">
        <v>14776</v>
      </c>
      <c r="F4989" s="295" t="s">
        <v>1270</v>
      </c>
      <c r="G4989" s="295" t="s">
        <v>168</v>
      </c>
      <c r="H4989" s="295" t="s">
        <v>1589</v>
      </c>
      <c r="I4989" s="295" t="s">
        <v>14673</v>
      </c>
      <c r="J4989" s="295" t="s">
        <v>1269</v>
      </c>
      <c r="K4989" s="295" t="s">
        <v>14674</v>
      </c>
      <c r="L4989" s="287">
        <v>7</v>
      </c>
      <c r="M4989" s="295" t="s">
        <v>171</v>
      </c>
    </row>
    <row r="4990" spans="1:13" ht="15" customHeight="1" x14ac:dyDescent="0.25">
      <c r="A4990" s="295" t="s">
        <v>14777</v>
      </c>
      <c r="B4990" s="295" t="s">
        <v>14777</v>
      </c>
      <c r="C4990" s="295" t="s">
        <v>14778</v>
      </c>
      <c r="D4990" s="295" t="s">
        <v>14778</v>
      </c>
      <c r="E4990" s="295" t="s">
        <v>14684</v>
      </c>
      <c r="F4990" s="295" t="s">
        <v>1270</v>
      </c>
      <c r="G4990" s="295" t="s">
        <v>168</v>
      </c>
      <c r="H4990" s="295" t="s">
        <v>1589</v>
      </c>
      <c r="I4990" s="295" t="s">
        <v>14673</v>
      </c>
      <c r="J4990" s="295" t="s">
        <v>1269</v>
      </c>
      <c r="K4990" s="295" t="s">
        <v>14674</v>
      </c>
      <c r="L4990" s="287">
        <v>6</v>
      </c>
      <c r="M4990" s="295" t="s">
        <v>171</v>
      </c>
    </row>
    <row r="4991" spans="1:13" ht="15" customHeight="1" x14ac:dyDescent="0.25">
      <c r="A4991" s="295" t="s">
        <v>14740</v>
      </c>
      <c r="B4991" s="295" t="s">
        <v>14740</v>
      </c>
      <c r="C4991" s="295" t="s">
        <v>1268</v>
      </c>
      <c r="D4991" s="295" t="s">
        <v>1268</v>
      </c>
      <c r="E4991" s="295" t="s">
        <v>1606</v>
      </c>
      <c r="F4991" s="295" t="s">
        <v>1270</v>
      </c>
      <c r="G4991" s="295" t="s">
        <v>14779</v>
      </c>
      <c r="H4991" s="295" t="s">
        <v>1589</v>
      </c>
      <c r="I4991" s="295" t="s">
        <v>14673</v>
      </c>
      <c r="J4991" s="295" t="s">
        <v>1269</v>
      </c>
      <c r="K4991" s="295" t="s">
        <v>14674</v>
      </c>
      <c r="L4991" s="287">
        <v>7</v>
      </c>
      <c r="M4991" s="295" t="s">
        <v>171</v>
      </c>
    </row>
    <row r="4992" spans="1:13" ht="15" customHeight="1" x14ac:dyDescent="0.25">
      <c r="A4992" s="295" t="s">
        <v>14780</v>
      </c>
      <c r="B4992" s="295" t="s">
        <v>14780</v>
      </c>
      <c r="C4992" s="295" t="s">
        <v>14781</v>
      </c>
      <c r="D4992" s="295" t="s">
        <v>14781</v>
      </c>
      <c r="E4992" s="295" t="s">
        <v>14782</v>
      </c>
      <c r="F4992" s="295" t="s">
        <v>1270</v>
      </c>
      <c r="G4992" s="295" t="s">
        <v>168</v>
      </c>
      <c r="H4992" s="295" t="s">
        <v>1589</v>
      </c>
      <c r="I4992" s="295" t="s">
        <v>14673</v>
      </c>
      <c r="J4992" s="295" t="s">
        <v>1269</v>
      </c>
      <c r="K4992" s="295" t="s">
        <v>14674</v>
      </c>
      <c r="L4992" s="287">
        <v>7</v>
      </c>
      <c r="M4992" s="295" t="s">
        <v>171</v>
      </c>
    </row>
    <row r="4993" spans="1:13" ht="15" customHeight="1" x14ac:dyDescent="0.25">
      <c r="A4993" s="295" t="s">
        <v>14783</v>
      </c>
      <c r="B4993" s="295" t="s">
        <v>14783</v>
      </c>
      <c r="C4993" s="295" t="s">
        <v>14784</v>
      </c>
      <c r="D4993" s="295" t="s">
        <v>14784</v>
      </c>
      <c r="E4993" s="295" t="s">
        <v>6878</v>
      </c>
      <c r="F4993" s="295" t="s">
        <v>1270</v>
      </c>
      <c r="G4993" s="295" t="s">
        <v>168</v>
      </c>
      <c r="H4993" s="295" t="s">
        <v>1589</v>
      </c>
      <c r="I4993" s="295" t="s">
        <v>14673</v>
      </c>
      <c r="J4993" s="295" t="s">
        <v>1269</v>
      </c>
      <c r="K4993" s="295" t="s">
        <v>14674</v>
      </c>
      <c r="L4993" s="287">
        <v>7</v>
      </c>
      <c r="M4993" s="295" t="s">
        <v>171</v>
      </c>
    </row>
    <row r="4994" spans="1:13" ht="15" customHeight="1" x14ac:dyDescent="0.25">
      <c r="A4994" s="295" t="s">
        <v>14785</v>
      </c>
      <c r="B4994" s="295" t="s">
        <v>14785</v>
      </c>
      <c r="C4994" s="295" t="s">
        <v>14786</v>
      </c>
      <c r="D4994" s="295" t="s">
        <v>14786</v>
      </c>
      <c r="E4994" s="295" t="s">
        <v>14787</v>
      </c>
      <c r="F4994" s="295" t="s">
        <v>1270</v>
      </c>
      <c r="G4994" s="295" t="s">
        <v>168</v>
      </c>
      <c r="H4994" s="295" t="s">
        <v>1589</v>
      </c>
      <c r="I4994" s="295" t="s">
        <v>14673</v>
      </c>
      <c r="J4994" s="295" t="s">
        <v>1269</v>
      </c>
      <c r="K4994" s="295" t="s">
        <v>14674</v>
      </c>
      <c r="L4994" s="287">
        <v>8</v>
      </c>
      <c r="M4994" s="295" t="s">
        <v>171</v>
      </c>
    </row>
    <row r="4995" spans="1:13" ht="15" customHeight="1" x14ac:dyDescent="0.25">
      <c r="A4995" s="295" t="s">
        <v>14788</v>
      </c>
      <c r="B4995" s="295" t="s">
        <v>14788</v>
      </c>
      <c r="C4995" s="295" t="s">
        <v>1458</v>
      </c>
      <c r="D4995" s="295" t="s">
        <v>1458</v>
      </c>
      <c r="E4995" s="295" t="s">
        <v>2957</v>
      </c>
      <c r="F4995" s="295" t="s">
        <v>1270</v>
      </c>
      <c r="G4995" s="295" t="s">
        <v>168</v>
      </c>
      <c r="H4995" s="295" t="s">
        <v>1589</v>
      </c>
      <c r="I4995" s="295" t="s">
        <v>14673</v>
      </c>
      <c r="J4995" s="295" t="s">
        <v>1269</v>
      </c>
      <c r="K4995" s="295" t="s">
        <v>14674</v>
      </c>
      <c r="L4995" s="287">
        <v>7</v>
      </c>
      <c r="M4995" s="295" t="s">
        <v>171</v>
      </c>
    </row>
    <row r="4996" spans="1:13" ht="15" customHeight="1" x14ac:dyDescent="0.25">
      <c r="A4996" s="295" t="s">
        <v>14789</v>
      </c>
      <c r="B4996" s="295" t="s">
        <v>14789</v>
      </c>
      <c r="C4996" s="295" t="s">
        <v>14790</v>
      </c>
      <c r="D4996" s="295" t="s">
        <v>14790</v>
      </c>
      <c r="E4996" s="295" t="s">
        <v>14791</v>
      </c>
      <c r="F4996" s="295" t="s">
        <v>1270</v>
      </c>
      <c r="G4996" s="295" t="s">
        <v>168</v>
      </c>
      <c r="H4996" s="295" t="s">
        <v>1589</v>
      </c>
      <c r="I4996" s="295" t="s">
        <v>14673</v>
      </c>
      <c r="J4996" s="295" t="s">
        <v>1269</v>
      </c>
      <c r="K4996" s="295" t="s">
        <v>14674</v>
      </c>
      <c r="L4996" s="287">
        <v>7</v>
      </c>
      <c r="M4996" s="295" t="s">
        <v>171</v>
      </c>
    </row>
    <row r="4997" spans="1:13" ht="15" customHeight="1" x14ac:dyDescent="0.25">
      <c r="A4997" s="295" t="s">
        <v>14792</v>
      </c>
      <c r="B4997" s="295" t="s">
        <v>14792</v>
      </c>
      <c r="C4997" s="295" t="s">
        <v>14793</v>
      </c>
      <c r="D4997" s="295" t="s">
        <v>14793</v>
      </c>
      <c r="E4997" s="295" t="s">
        <v>14794</v>
      </c>
      <c r="F4997" s="295" t="s">
        <v>1270</v>
      </c>
      <c r="G4997" s="295" t="s">
        <v>168</v>
      </c>
      <c r="H4997" s="295" t="s">
        <v>1589</v>
      </c>
      <c r="I4997" s="295" t="s">
        <v>14673</v>
      </c>
      <c r="J4997" s="295" t="s">
        <v>1269</v>
      </c>
      <c r="K4997" s="295" t="s">
        <v>14674</v>
      </c>
      <c r="L4997" s="287">
        <v>7</v>
      </c>
      <c r="M4997" s="295" t="s">
        <v>171</v>
      </c>
    </row>
    <row r="4998" spans="1:13" ht="15" customHeight="1" x14ac:dyDescent="0.25">
      <c r="A4998" s="295" t="s">
        <v>14795</v>
      </c>
      <c r="B4998" s="295" t="s">
        <v>14795</v>
      </c>
      <c r="C4998" s="295" t="s">
        <v>14796</v>
      </c>
      <c r="D4998" s="295" t="s">
        <v>14796</v>
      </c>
      <c r="E4998" s="295" t="s">
        <v>14707</v>
      </c>
      <c r="F4998" s="295" t="s">
        <v>1270</v>
      </c>
      <c r="G4998" s="295" t="s">
        <v>168</v>
      </c>
      <c r="H4998" s="295" t="s">
        <v>1589</v>
      </c>
      <c r="I4998" s="295" t="s">
        <v>14673</v>
      </c>
      <c r="J4998" s="295" t="s">
        <v>1269</v>
      </c>
      <c r="K4998" s="295" t="s">
        <v>14674</v>
      </c>
      <c r="L4998" s="287">
        <v>7</v>
      </c>
      <c r="M4998" s="295" t="s">
        <v>171</v>
      </c>
    </row>
    <row r="4999" spans="1:13" ht="15" customHeight="1" x14ac:dyDescent="0.25">
      <c r="A4999" s="295" t="s">
        <v>14797</v>
      </c>
      <c r="B4999" s="295" t="s">
        <v>14797</v>
      </c>
      <c r="C4999" s="295" t="s">
        <v>14798</v>
      </c>
      <c r="D4999" s="295" t="s">
        <v>14798</v>
      </c>
      <c r="E4999" s="295" t="s">
        <v>14799</v>
      </c>
      <c r="F4999" s="295" t="s">
        <v>1270</v>
      </c>
      <c r="G4999" s="295" t="s">
        <v>168</v>
      </c>
      <c r="H4999" s="295" t="s">
        <v>1589</v>
      </c>
      <c r="I4999" s="295" t="s">
        <v>14673</v>
      </c>
      <c r="J4999" s="295" t="s">
        <v>1269</v>
      </c>
      <c r="K4999" s="295" t="s">
        <v>14674</v>
      </c>
      <c r="L4999" s="287">
        <v>7</v>
      </c>
      <c r="M4999" s="295" t="s">
        <v>171</v>
      </c>
    </row>
    <row r="5000" spans="1:13" ht="15" customHeight="1" x14ac:dyDescent="0.25">
      <c r="A5000" s="295" t="s">
        <v>14800</v>
      </c>
      <c r="B5000" s="295" t="s">
        <v>14800</v>
      </c>
      <c r="C5000" s="295" t="s">
        <v>14801</v>
      </c>
      <c r="D5000" s="295" t="s">
        <v>14801</v>
      </c>
      <c r="E5000" s="295" t="s">
        <v>6878</v>
      </c>
      <c r="F5000" s="295" t="s">
        <v>1270</v>
      </c>
      <c r="G5000" s="295" t="s">
        <v>168</v>
      </c>
      <c r="H5000" s="295" t="s">
        <v>1589</v>
      </c>
      <c r="I5000" s="295" t="s">
        <v>14673</v>
      </c>
      <c r="J5000" s="295" t="s">
        <v>1269</v>
      </c>
      <c r="K5000" s="295" t="s">
        <v>14674</v>
      </c>
      <c r="L5000" s="287">
        <v>8</v>
      </c>
      <c r="M5000" s="295" t="s">
        <v>171</v>
      </c>
    </row>
    <row r="5001" spans="1:13" ht="15" customHeight="1" x14ac:dyDescent="0.25">
      <c r="A5001" s="295" t="s">
        <v>14802</v>
      </c>
      <c r="B5001" s="295" t="s">
        <v>14802</v>
      </c>
      <c r="C5001" s="295" t="s">
        <v>14803</v>
      </c>
      <c r="D5001" s="295" t="s">
        <v>14803</v>
      </c>
      <c r="E5001" s="295" t="s">
        <v>14804</v>
      </c>
      <c r="F5001" s="295" t="s">
        <v>1270</v>
      </c>
      <c r="G5001" s="295" t="s">
        <v>168</v>
      </c>
      <c r="H5001" s="295" t="s">
        <v>1589</v>
      </c>
      <c r="I5001" s="295" t="s">
        <v>14673</v>
      </c>
      <c r="J5001" s="295" t="s">
        <v>1269</v>
      </c>
      <c r="K5001" s="295" t="s">
        <v>14674</v>
      </c>
      <c r="L5001" s="287">
        <v>6</v>
      </c>
      <c r="M5001" s="295" t="s">
        <v>171</v>
      </c>
    </row>
    <row r="5002" spans="1:13" ht="15" customHeight="1" x14ac:dyDescent="0.25">
      <c r="A5002" s="295" t="s">
        <v>14704</v>
      </c>
      <c r="B5002" s="295" t="s">
        <v>14702</v>
      </c>
      <c r="C5002" s="295" t="s">
        <v>14805</v>
      </c>
      <c r="D5002" s="295" t="s">
        <v>14703</v>
      </c>
      <c r="E5002" s="295" t="s">
        <v>14732</v>
      </c>
      <c r="F5002" s="295" t="s">
        <v>1270</v>
      </c>
      <c r="G5002" s="295" t="s">
        <v>168</v>
      </c>
      <c r="H5002" s="295" t="s">
        <v>1632</v>
      </c>
      <c r="I5002" s="295" t="s">
        <v>14673</v>
      </c>
      <c r="J5002" s="295" t="s">
        <v>1269</v>
      </c>
      <c r="K5002" s="295" t="s">
        <v>14674</v>
      </c>
      <c r="L5002" s="287">
        <v>7</v>
      </c>
      <c r="M5002" s="295" t="s">
        <v>171</v>
      </c>
    </row>
    <row r="5003" spans="1:13" ht="15" customHeight="1" x14ac:dyDescent="0.25">
      <c r="A5003" s="295" t="s">
        <v>14806</v>
      </c>
      <c r="B5003" s="295" t="s">
        <v>14806</v>
      </c>
      <c r="C5003" s="295" t="s">
        <v>14807</v>
      </c>
      <c r="D5003" s="295" t="s">
        <v>14807</v>
      </c>
      <c r="E5003" s="295" t="s">
        <v>14726</v>
      </c>
      <c r="F5003" s="295" t="s">
        <v>1270</v>
      </c>
      <c r="G5003" s="295" t="s">
        <v>168</v>
      </c>
      <c r="H5003" s="295" t="s">
        <v>1589</v>
      </c>
      <c r="I5003" s="295" t="s">
        <v>14673</v>
      </c>
      <c r="J5003" s="295" t="s">
        <v>1269</v>
      </c>
      <c r="K5003" s="295" t="s">
        <v>14674</v>
      </c>
      <c r="L5003" s="287">
        <v>8</v>
      </c>
      <c r="M5003" s="295" t="s">
        <v>171</v>
      </c>
    </row>
    <row r="5004" spans="1:13" ht="15" customHeight="1" x14ac:dyDescent="0.25">
      <c r="A5004" s="295" t="s">
        <v>14808</v>
      </c>
      <c r="B5004" s="295" t="s">
        <v>14808</v>
      </c>
      <c r="C5004" s="295" t="s">
        <v>14809</v>
      </c>
      <c r="D5004" s="295" t="s">
        <v>14809</v>
      </c>
      <c r="E5004" s="295" t="s">
        <v>14810</v>
      </c>
      <c r="F5004" s="295" t="s">
        <v>14811</v>
      </c>
      <c r="G5004" s="295" t="s">
        <v>168</v>
      </c>
      <c r="H5004" s="295" t="s">
        <v>1589</v>
      </c>
      <c r="I5004" s="295" t="s">
        <v>1714</v>
      </c>
      <c r="J5004" s="295" t="s">
        <v>174</v>
      </c>
      <c r="K5004" s="295" t="s">
        <v>1892</v>
      </c>
      <c r="L5004" s="286">
        <v>5</v>
      </c>
      <c r="M5004" s="295" t="s">
        <v>171</v>
      </c>
    </row>
    <row r="5005" spans="1:13" ht="15" customHeight="1" x14ac:dyDescent="0.25">
      <c r="A5005" s="295" t="s">
        <v>14812</v>
      </c>
      <c r="B5005" s="295" t="s">
        <v>14812</v>
      </c>
      <c r="C5005" s="295" t="s">
        <v>14813</v>
      </c>
      <c r="D5005" s="295" t="s">
        <v>14813</v>
      </c>
      <c r="E5005" s="295" t="s">
        <v>14814</v>
      </c>
      <c r="F5005" s="295" t="s">
        <v>14815</v>
      </c>
      <c r="G5005" s="295" t="s">
        <v>168</v>
      </c>
      <c r="H5005" s="295" t="s">
        <v>1589</v>
      </c>
      <c r="I5005" s="295" t="s">
        <v>1714</v>
      </c>
      <c r="J5005" s="295" t="s">
        <v>174</v>
      </c>
      <c r="K5005" s="295" t="s">
        <v>1892</v>
      </c>
      <c r="L5005" s="286">
        <v>8</v>
      </c>
      <c r="M5005" s="295" t="s">
        <v>171</v>
      </c>
    </row>
    <row r="5006" spans="1:13" ht="15" customHeight="1" x14ac:dyDescent="0.25">
      <c r="A5006" s="295" t="s">
        <v>14816</v>
      </c>
      <c r="B5006" s="295" t="s">
        <v>14816</v>
      </c>
      <c r="C5006" s="295" t="s">
        <v>14817</v>
      </c>
      <c r="D5006" s="295" t="s">
        <v>14817</v>
      </c>
      <c r="E5006" s="295" t="s">
        <v>14818</v>
      </c>
      <c r="F5006" s="295" t="s">
        <v>14819</v>
      </c>
      <c r="G5006" s="295" t="s">
        <v>168</v>
      </c>
      <c r="H5006" s="295" t="s">
        <v>1589</v>
      </c>
      <c r="I5006" s="295" t="s">
        <v>1714</v>
      </c>
      <c r="J5006" s="295" t="s">
        <v>174</v>
      </c>
      <c r="K5006" s="295" t="s">
        <v>1892</v>
      </c>
      <c r="L5006" s="286">
        <v>8</v>
      </c>
      <c r="M5006" s="295" t="s">
        <v>171</v>
      </c>
    </row>
    <row r="5007" spans="1:13" ht="15" customHeight="1" x14ac:dyDescent="0.25">
      <c r="A5007" s="295" t="s">
        <v>14820</v>
      </c>
      <c r="B5007" s="295" t="s">
        <v>14820</v>
      </c>
      <c r="C5007" s="295" t="s">
        <v>14821</v>
      </c>
      <c r="D5007" s="295" t="s">
        <v>14821</v>
      </c>
      <c r="E5007" s="295" t="s">
        <v>14822</v>
      </c>
      <c r="F5007" s="295" t="s">
        <v>14823</v>
      </c>
      <c r="G5007" s="295" t="s">
        <v>168</v>
      </c>
      <c r="H5007" s="295" t="s">
        <v>1589</v>
      </c>
      <c r="I5007" s="295" t="s">
        <v>1714</v>
      </c>
      <c r="J5007" s="295" t="s">
        <v>174</v>
      </c>
      <c r="K5007" s="295" t="s">
        <v>1892</v>
      </c>
      <c r="L5007" s="286">
        <v>7</v>
      </c>
      <c r="M5007" s="295" t="s">
        <v>171</v>
      </c>
    </row>
    <row r="5008" spans="1:13" ht="15" customHeight="1" x14ac:dyDescent="0.25">
      <c r="A5008" s="295" t="s">
        <v>14824</v>
      </c>
      <c r="B5008" s="295" t="s">
        <v>14824</v>
      </c>
      <c r="C5008" s="295" t="s">
        <v>14825</v>
      </c>
      <c r="D5008" s="295" t="s">
        <v>14825</v>
      </c>
      <c r="E5008" s="295" t="s">
        <v>11209</v>
      </c>
      <c r="F5008" s="295" t="s">
        <v>14826</v>
      </c>
      <c r="G5008" s="295" t="s">
        <v>1594</v>
      </c>
      <c r="H5008" s="295" t="s">
        <v>1589</v>
      </c>
      <c r="I5008" s="295" t="s">
        <v>1714</v>
      </c>
      <c r="J5008" s="295" t="s">
        <v>174</v>
      </c>
      <c r="L5008" s="286">
        <v>7</v>
      </c>
      <c r="M5008" s="295" t="s">
        <v>171</v>
      </c>
    </row>
    <row r="5009" spans="1:13" ht="15" customHeight="1" x14ac:dyDescent="0.25">
      <c r="A5009" s="295" t="s">
        <v>14827</v>
      </c>
      <c r="B5009" s="295" t="s">
        <v>14827</v>
      </c>
      <c r="C5009" s="295" t="s">
        <v>14828</v>
      </c>
      <c r="D5009" s="295" t="s">
        <v>14828</v>
      </c>
      <c r="E5009" s="295" t="s">
        <v>14829</v>
      </c>
      <c r="F5009" s="295" t="s">
        <v>14830</v>
      </c>
      <c r="G5009" s="295" t="s">
        <v>1702</v>
      </c>
      <c r="H5009" s="295" t="s">
        <v>1589</v>
      </c>
      <c r="I5009" s="295" t="s">
        <v>1714</v>
      </c>
      <c r="J5009" s="295" t="s">
        <v>174</v>
      </c>
      <c r="K5009" s="295" t="s">
        <v>1892</v>
      </c>
      <c r="L5009" s="286">
        <v>7</v>
      </c>
      <c r="M5009" s="295" t="s">
        <v>171</v>
      </c>
    </row>
    <row r="5010" spans="1:13" ht="15" customHeight="1" x14ac:dyDescent="0.25">
      <c r="A5010" s="295" t="s">
        <v>875</v>
      </c>
      <c r="B5010" s="295" t="s">
        <v>9985</v>
      </c>
      <c r="C5010" s="295" t="s">
        <v>14831</v>
      </c>
      <c r="D5010" s="295" t="s">
        <v>876</v>
      </c>
      <c r="E5010" s="295" t="s">
        <v>6166</v>
      </c>
      <c r="F5010" s="295" t="s">
        <v>14832</v>
      </c>
      <c r="G5010" s="295" t="s">
        <v>168</v>
      </c>
      <c r="H5010" s="295" t="s">
        <v>1632</v>
      </c>
      <c r="I5010" s="295" t="s">
        <v>1746</v>
      </c>
      <c r="J5010" s="295" t="s">
        <v>755</v>
      </c>
      <c r="K5010" s="295" t="s">
        <v>1603</v>
      </c>
      <c r="L5010" s="287">
        <v>8</v>
      </c>
      <c r="M5010" s="295" t="s">
        <v>171</v>
      </c>
    </row>
    <row r="5011" spans="1:13" ht="15" customHeight="1" x14ac:dyDescent="0.25">
      <c r="A5011" s="295" t="s">
        <v>14833</v>
      </c>
      <c r="B5011" s="295" t="s">
        <v>14833</v>
      </c>
      <c r="C5011" s="295" t="s">
        <v>14834</v>
      </c>
      <c r="D5011" s="295" t="s">
        <v>14834</v>
      </c>
      <c r="E5011" s="295" t="s">
        <v>14835</v>
      </c>
      <c r="F5011" s="295" t="s">
        <v>14836</v>
      </c>
      <c r="G5011" s="295" t="s">
        <v>1676</v>
      </c>
      <c r="H5011" s="295" t="s">
        <v>1589</v>
      </c>
      <c r="I5011" s="295" t="s">
        <v>1598</v>
      </c>
      <c r="J5011" s="295" t="s">
        <v>226</v>
      </c>
      <c r="K5011" s="295" t="s">
        <v>1230</v>
      </c>
      <c r="L5011" s="287">
        <v>5</v>
      </c>
      <c r="M5011" s="295" t="s">
        <v>171</v>
      </c>
    </row>
    <row r="5012" spans="1:13" ht="15" customHeight="1" x14ac:dyDescent="0.25">
      <c r="A5012" s="295" t="s">
        <v>14837</v>
      </c>
      <c r="B5012" s="295" t="s">
        <v>14837</v>
      </c>
      <c r="C5012" s="295" t="s">
        <v>14838</v>
      </c>
      <c r="D5012" s="295" t="s">
        <v>14838</v>
      </c>
      <c r="E5012" s="295" t="s">
        <v>14835</v>
      </c>
      <c r="F5012" s="295" t="s">
        <v>14839</v>
      </c>
      <c r="G5012" s="295" t="s">
        <v>1678</v>
      </c>
      <c r="H5012" s="295" t="s">
        <v>1589</v>
      </c>
      <c r="I5012" s="295" t="s">
        <v>1598</v>
      </c>
      <c r="J5012" s="295" t="s">
        <v>226</v>
      </c>
      <c r="K5012" s="295" t="s">
        <v>1230</v>
      </c>
      <c r="L5012" s="286">
        <v>7</v>
      </c>
      <c r="M5012" s="295" t="s">
        <v>171</v>
      </c>
    </row>
    <row r="5013" spans="1:13" ht="15" customHeight="1" x14ac:dyDescent="0.25">
      <c r="A5013" s="295" t="s">
        <v>14840</v>
      </c>
      <c r="B5013" s="295" t="s">
        <v>14840</v>
      </c>
      <c r="C5013" s="295" t="s">
        <v>14841</v>
      </c>
      <c r="D5013" s="295" t="s">
        <v>14841</v>
      </c>
      <c r="E5013" s="295" t="s">
        <v>14842</v>
      </c>
      <c r="F5013" s="295" t="s">
        <v>14836</v>
      </c>
      <c r="G5013" s="295" t="s">
        <v>1678</v>
      </c>
      <c r="H5013" s="295" t="s">
        <v>1589</v>
      </c>
      <c r="I5013" s="295" t="s">
        <v>1598</v>
      </c>
      <c r="J5013" s="295" t="s">
        <v>226</v>
      </c>
      <c r="K5013" s="295" t="s">
        <v>1230</v>
      </c>
      <c r="L5013" s="286">
        <v>5</v>
      </c>
      <c r="M5013" s="295" t="s">
        <v>171</v>
      </c>
    </row>
    <row r="5014" spans="1:13" ht="15" customHeight="1" x14ac:dyDescent="0.25">
      <c r="A5014" s="295" t="s">
        <v>14844</v>
      </c>
      <c r="B5014" s="295" t="s">
        <v>14844</v>
      </c>
      <c r="C5014" s="295" t="s">
        <v>14845</v>
      </c>
      <c r="D5014" s="295" t="s">
        <v>14845</v>
      </c>
      <c r="E5014" s="295" t="s">
        <v>13227</v>
      </c>
      <c r="F5014" s="295" t="s">
        <v>14846</v>
      </c>
      <c r="G5014" s="295" t="s">
        <v>168</v>
      </c>
      <c r="H5014" s="295" t="s">
        <v>1589</v>
      </c>
      <c r="I5014" s="295" t="s">
        <v>1598</v>
      </c>
      <c r="J5014" s="295" t="s">
        <v>226</v>
      </c>
      <c r="K5014" s="295" t="s">
        <v>1230</v>
      </c>
      <c r="L5014" s="287">
        <v>-99</v>
      </c>
      <c r="M5014" s="295" t="s">
        <v>16367</v>
      </c>
    </row>
    <row r="5015" spans="1:13" ht="15" customHeight="1" x14ac:dyDescent="0.25">
      <c r="A5015" s="295" t="s">
        <v>14847</v>
      </c>
      <c r="B5015" s="295" t="s">
        <v>14847</v>
      </c>
      <c r="C5015" s="295" t="s">
        <v>14848</v>
      </c>
      <c r="D5015" s="295" t="s">
        <v>14848</v>
      </c>
      <c r="E5015" s="295" t="s">
        <v>3124</v>
      </c>
      <c r="F5015" s="295" t="s">
        <v>14849</v>
      </c>
      <c r="G5015" s="295" t="s">
        <v>1676</v>
      </c>
      <c r="H5015" s="295" t="s">
        <v>1589</v>
      </c>
      <c r="I5015" s="295" t="s">
        <v>1598</v>
      </c>
      <c r="J5015" s="295" t="s">
        <v>226</v>
      </c>
      <c r="K5015" s="295" t="s">
        <v>1230</v>
      </c>
      <c r="L5015" s="286">
        <v>0</v>
      </c>
      <c r="M5015" s="295" t="s">
        <v>16372</v>
      </c>
    </row>
    <row r="5016" spans="1:13" ht="15" customHeight="1" x14ac:dyDescent="0.25">
      <c r="A5016" s="295" t="s">
        <v>14850</v>
      </c>
      <c r="B5016" s="295" t="s">
        <v>14850</v>
      </c>
      <c r="C5016" s="295" t="s">
        <v>14851</v>
      </c>
      <c r="D5016" s="295" t="s">
        <v>14851</v>
      </c>
      <c r="E5016" s="295" t="s">
        <v>14852</v>
      </c>
      <c r="F5016" s="295" t="s">
        <v>14849</v>
      </c>
      <c r="G5016" s="295" t="s">
        <v>1678</v>
      </c>
      <c r="H5016" s="295" t="s">
        <v>1589</v>
      </c>
      <c r="I5016" s="295" t="s">
        <v>1598</v>
      </c>
      <c r="J5016" s="295" t="s">
        <v>226</v>
      </c>
      <c r="K5016" s="295" t="s">
        <v>1230</v>
      </c>
      <c r="L5016" s="287">
        <v>0</v>
      </c>
      <c r="M5016" s="295" t="s">
        <v>16372</v>
      </c>
    </row>
    <row r="5017" spans="1:13" ht="15" customHeight="1" x14ac:dyDescent="0.25">
      <c r="A5017" s="295" t="s">
        <v>14843</v>
      </c>
      <c r="B5017" s="295" t="s">
        <v>14840</v>
      </c>
      <c r="C5017" s="295" t="s">
        <v>14853</v>
      </c>
      <c r="D5017" s="295" t="s">
        <v>14841</v>
      </c>
      <c r="E5017" s="295" t="s">
        <v>14854</v>
      </c>
      <c r="F5017" s="295" t="s">
        <v>14836</v>
      </c>
      <c r="G5017" s="295" t="s">
        <v>168</v>
      </c>
      <c r="H5017" s="295" t="s">
        <v>1632</v>
      </c>
      <c r="I5017" s="295" t="s">
        <v>1598</v>
      </c>
      <c r="J5017" s="295" t="s">
        <v>226</v>
      </c>
      <c r="K5017" s="295" t="s">
        <v>1230</v>
      </c>
      <c r="L5017" s="286">
        <v>5</v>
      </c>
      <c r="M5017" s="295" t="s">
        <v>171</v>
      </c>
    </row>
    <row r="5018" spans="1:13" ht="15" customHeight="1" x14ac:dyDescent="0.25">
      <c r="A5018" s="295" t="s">
        <v>14855</v>
      </c>
      <c r="B5018" s="295" t="s">
        <v>14855</v>
      </c>
      <c r="C5018" s="295" t="s">
        <v>14856</v>
      </c>
      <c r="D5018" s="295" t="s">
        <v>14856</v>
      </c>
      <c r="E5018" s="295" t="s">
        <v>9590</v>
      </c>
      <c r="F5018" s="295" t="s">
        <v>14857</v>
      </c>
      <c r="G5018" s="295" t="s">
        <v>168</v>
      </c>
      <c r="H5018" s="295" t="s">
        <v>1589</v>
      </c>
      <c r="I5018" s="295" t="s">
        <v>1598</v>
      </c>
      <c r="J5018" s="295" t="s">
        <v>226</v>
      </c>
      <c r="K5018" s="295" t="s">
        <v>1230</v>
      </c>
      <c r="L5018" s="286">
        <v>0</v>
      </c>
      <c r="M5018" s="295" t="s">
        <v>16372</v>
      </c>
    </row>
    <row r="5019" spans="1:13" ht="15" customHeight="1" x14ac:dyDescent="0.25">
      <c r="A5019" s="295" t="s">
        <v>14858</v>
      </c>
      <c r="B5019" s="295" t="s">
        <v>14858</v>
      </c>
      <c r="C5019" s="295" t="s">
        <v>1279</v>
      </c>
      <c r="D5019" s="295" t="s">
        <v>1279</v>
      </c>
      <c r="E5019" s="295" t="s">
        <v>1606</v>
      </c>
      <c r="F5019" s="295" t="s">
        <v>14859</v>
      </c>
      <c r="G5019" s="295" t="s">
        <v>1594</v>
      </c>
      <c r="H5019" s="295" t="s">
        <v>1589</v>
      </c>
      <c r="I5019" s="295" t="s">
        <v>1598</v>
      </c>
      <c r="J5019" s="295" t="s">
        <v>226</v>
      </c>
      <c r="L5019" s="286">
        <v>5</v>
      </c>
      <c r="M5019" s="295" t="s">
        <v>171</v>
      </c>
    </row>
    <row r="5020" spans="1:13" ht="15" customHeight="1" x14ac:dyDescent="0.25">
      <c r="A5020" s="295" t="s">
        <v>14860</v>
      </c>
      <c r="B5020" s="295" t="s">
        <v>14860</v>
      </c>
      <c r="C5020" s="295" t="s">
        <v>14861</v>
      </c>
      <c r="D5020" s="295" t="s">
        <v>14861</v>
      </c>
      <c r="E5020" s="295" t="s">
        <v>1606</v>
      </c>
      <c r="F5020" s="295" t="s">
        <v>14862</v>
      </c>
      <c r="G5020" s="295" t="s">
        <v>168</v>
      </c>
      <c r="H5020" s="295" t="s">
        <v>1589</v>
      </c>
      <c r="I5020" s="295" t="s">
        <v>1598</v>
      </c>
      <c r="J5020" s="295" t="s">
        <v>226</v>
      </c>
      <c r="K5020" s="295" t="s">
        <v>1230</v>
      </c>
      <c r="L5020" s="286">
        <v>5</v>
      </c>
      <c r="M5020" s="295" t="s">
        <v>171</v>
      </c>
    </row>
    <row r="5021" spans="1:13" ht="15" customHeight="1" x14ac:dyDescent="0.25">
      <c r="A5021" s="295" t="s">
        <v>14863</v>
      </c>
      <c r="B5021" s="295" t="s">
        <v>14863</v>
      </c>
      <c r="C5021" s="295" t="s">
        <v>14864</v>
      </c>
      <c r="D5021" s="295" t="s">
        <v>14864</v>
      </c>
      <c r="E5021" s="295" t="s">
        <v>14865</v>
      </c>
      <c r="F5021" s="295" t="s">
        <v>14866</v>
      </c>
      <c r="G5021" s="295" t="s">
        <v>168</v>
      </c>
      <c r="H5021" s="295" t="s">
        <v>1589</v>
      </c>
      <c r="I5021" s="295" t="s">
        <v>1714</v>
      </c>
      <c r="J5021" s="295" t="s">
        <v>355</v>
      </c>
      <c r="K5021" s="295" t="s">
        <v>1603</v>
      </c>
      <c r="L5021" s="286">
        <v>5</v>
      </c>
      <c r="M5021" s="295" t="s">
        <v>171</v>
      </c>
    </row>
    <row r="5022" spans="1:13" ht="15" customHeight="1" x14ac:dyDescent="0.25">
      <c r="A5022" s="295" t="s">
        <v>14867</v>
      </c>
      <c r="B5022" s="295" t="s">
        <v>14867</v>
      </c>
      <c r="C5022" s="295" t="s">
        <v>14868</v>
      </c>
      <c r="D5022" s="295" t="s">
        <v>14868</v>
      </c>
      <c r="E5022" s="295" t="s">
        <v>14865</v>
      </c>
      <c r="F5022" s="295" t="s">
        <v>14869</v>
      </c>
      <c r="G5022" s="295" t="s">
        <v>168</v>
      </c>
      <c r="H5022" s="295" t="s">
        <v>1589</v>
      </c>
      <c r="I5022" s="295" t="s">
        <v>1714</v>
      </c>
      <c r="J5022" s="295" t="s">
        <v>355</v>
      </c>
      <c r="K5022" s="295" t="s">
        <v>1603</v>
      </c>
      <c r="L5022" s="287">
        <v>7</v>
      </c>
      <c r="M5022" s="295" t="s">
        <v>171</v>
      </c>
    </row>
    <row r="5023" spans="1:13" ht="15" customHeight="1" x14ac:dyDescent="0.25">
      <c r="A5023" s="295" t="s">
        <v>14870</v>
      </c>
      <c r="B5023" s="295" t="s">
        <v>14870</v>
      </c>
      <c r="C5023" s="295" t="s">
        <v>14871</v>
      </c>
      <c r="D5023" s="295" t="s">
        <v>14871</v>
      </c>
      <c r="E5023" s="295" t="s">
        <v>9722</v>
      </c>
      <c r="F5023" s="295" t="s">
        <v>14872</v>
      </c>
      <c r="G5023" s="295" t="s">
        <v>168</v>
      </c>
      <c r="H5023" s="295" t="s">
        <v>1589</v>
      </c>
      <c r="I5023" s="295" t="s">
        <v>1714</v>
      </c>
      <c r="J5023" s="295" t="s">
        <v>355</v>
      </c>
      <c r="K5023" s="295" t="s">
        <v>1603</v>
      </c>
      <c r="L5023" s="286">
        <v>5</v>
      </c>
      <c r="M5023" s="295" t="s">
        <v>171</v>
      </c>
    </row>
    <row r="5024" spans="1:13" ht="15" customHeight="1" x14ac:dyDescent="0.25">
      <c r="A5024" s="295" t="s">
        <v>14873</v>
      </c>
      <c r="B5024" s="295" t="s">
        <v>14873</v>
      </c>
      <c r="C5024" s="295" t="s">
        <v>14874</v>
      </c>
      <c r="D5024" s="295" t="s">
        <v>14874</v>
      </c>
      <c r="E5024" s="295" t="s">
        <v>1712</v>
      </c>
      <c r="F5024" s="295" t="s">
        <v>14875</v>
      </c>
      <c r="G5024" s="295" t="s">
        <v>1676</v>
      </c>
      <c r="H5024" s="295" t="s">
        <v>1589</v>
      </c>
      <c r="I5024" s="295" t="s">
        <v>1714</v>
      </c>
      <c r="J5024" s="295" t="s">
        <v>355</v>
      </c>
      <c r="K5024" s="295" t="s">
        <v>1603</v>
      </c>
      <c r="L5024" s="287">
        <v>5</v>
      </c>
      <c r="M5024" s="295" t="s">
        <v>171</v>
      </c>
    </row>
    <row r="5025" spans="1:13" ht="15" customHeight="1" x14ac:dyDescent="0.25">
      <c r="A5025" s="295" t="s">
        <v>14876</v>
      </c>
      <c r="B5025" s="295" t="s">
        <v>14876</v>
      </c>
      <c r="C5025" s="295" t="s">
        <v>14877</v>
      </c>
      <c r="D5025" s="295" t="s">
        <v>14877</v>
      </c>
      <c r="E5025" s="295" t="s">
        <v>14878</v>
      </c>
      <c r="F5025" s="295" t="s">
        <v>14879</v>
      </c>
      <c r="G5025" s="295" t="s">
        <v>1678</v>
      </c>
      <c r="H5025" s="295" t="s">
        <v>1589</v>
      </c>
      <c r="I5025" s="295" t="s">
        <v>1714</v>
      </c>
      <c r="J5025" s="295" t="s">
        <v>355</v>
      </c>
      <c r="K5025" s="295" t="s">
        <v>1603</v>
      </c>
      <c r="L5025" s="286">
        <v>5</v>
      </c>
      <c r="M5025" s="295" t="s">
        <v>171</v>
      </c>
    </row>
    <row r="5026" spans="1:13" ht="15" customHeight="1" x14ac:dyDescent="0.25">
      <c r="A5026" s="295" t="s">
        <v>14880</v>
      </c>
      <c r="B5026" s="295" t="s">
        <v>14880</v>
      </c>
      <c r="C5026" s="295" t="s">
        <v>14881</v>
      </c>
      <c r="D5026" s="295" t="s">
        <v>14881</v>
      </c>
      <c r="E5026" s="295" t="s">
        <v>1712</v>
      </c>
      <c r="F5026" s="295" t="s">
        <v>14875</v>
      </c>
      <c r="G5026" s="295" t="s">
        <v>1678</v>
      </c>
      <c r="H5026" s="295" t="s">
        <v>1589</v>
      </c>
      <c r="I5026" s="295" t="s">
        <v>1714</v>
      </c>
      <c r="J5026" s="295" t="s">
        <v>355</v>
      </c>
      <c r="K5026" s="295" t="s">
        <v>1603</v>
      </c>
      <c r="L5026" s="286">
        <v>5</v>
      </c>
      <c r="M5026" s="295" t="s">
        <v>171</v>
      </c>
    </row>
    <row r="5027" spans="1:13" ht="15" customHeight="1" x14ac:dyDescent="0.25">
      <c r="A5027" s="295" t="s">
        <v>14882</v>
      </c>
      <c r="B5027" s="295" t="s">
        <v>14882</v>
      </c>
      <c r="C5027" s="295" t="s">
        <v>14883</v>
      </c>
      <c r="D5027" s="295" t="s">
        <v>14883</v>
      </c>
      <c r="E5027" s="295" t="s">
        <v>14884</v>
      </c>
      <c r="F5027" s="295" t="s">
        <v>14885</v>
      </c>
      <c r="G5027" s="295" t="s">
        <v>168</v>
      </c>
      <c r="H5027" s="295" t="s">
        <v>1589</v>
      </c>
      <c r="I5027" s="295" t="s">
        <v>1714</v>
      </c>
      <c r="J5027" s="295" t="s">
        <v>355</v>
      </c>
      <c r="K5027" s="295" t="s">
        <v>1603</v>
      </c>
      <c r="L5027" s="286">
        <v>10</v>
      </c>
      <c r="M5027" s="295" t="s">
        <v>171</v>
      </c>
    </row>
    <row r="5028" spans="1:13" ht="15" customHeight="1" x14ac:dyDescent="0.25">
      <c r="A5028" s="295" t="s">
        <v>14886</v>
      </c>
      <c r="B5028" s="295" t="s">
        <v>14886</v>
      </c>
      <c r="C5028" s="295" t="s">
        <v>14887</v>
      </c>
      <c r="D5028" s="295" t="s">
        <v>14887</v>
      </c>
      <c r="E5028" s="295" t="s">
        <v>14888</v>
      </c>
      <c r="F5028" s="295" t="s">
        <v>14889</v>
      </c>
      <c r="G5028" s="295" t="s">
        <v>168</v>
      </c>
      <c r="H5028" s="295" t="s">
        <v>1589</v>
      </c>
      <c r="I5028" s="295" t="s">
        <v>1714</v>
      </c>
      <c r="J5028" s="295" t="s">
        <v>355</v>
      </c>
      <c r="K5028" s="295" t="s">
        <v>1603</v>
      </c>
      <c r="L5028" s="286">
        <v>10</v>
      </c>
      <c r="M5028" s="295" t="s">
        <v>171</v>
      </c>
    </row>
    <row r="5029" spans="1:13" ht="15" customHeight="1" x14ac:dyDescent="0.25">
      <c r="A5029" s="295" t="s">
        <v>14890</v>
      </c>
      <c r="B5029" s="295" t="s">
        <v>14890</v>
      </c>
      <c r="C5029" s="295" t="s">
        <v>14891</v>
      </c>
      <c r="D5029" s="295" t="s">
        <v>14891</v>
      </c>
      <c r="E5029" s="295" t="s">
        <v>14810</v>
      </c>
      <c r="F5029" s="295" t="s">
        <v>14892</v>
      </c>
      <c r="G5029" s="295" t="s">
        <v>168</v>
      </c>
      <c r="H5029" s="295" t="s">
        <v>1589</v>
      </c>
      <c r="I5029" s="295" t="s">
        <v>1714</v>
      </c>
      <c r="J5029" s="295" t="s">
        <v>355</v>
      </c>
      <c r="K5029" s="295" t="s">
        <v>1603</v>
      </c>
      <c r="L5029" s="286">
        <v>5</v>
      </c>
      <c r="M5029" s="295" t="s">
        <v>171</v>
      </c>
    </row>
    <row r="5030" spans="1:13" ht="15" customHeight="1" x14ac:dyDescent="0.25">
      <c r="A5030" s="295" t="s">
        <v>14893</v>
      </c>
      <c r="B5030" s="295" t="s">
        <v>14893</v>
      </c>
      <c r="C5030" s="295" t="s">
        <v>14894</v>
      </c>
      <c r="D5030" s="295" t="s">
        <v>14894</v>
      </c>
      <c r="E5030" s="295" t="s">
        <v>12043</v>
      </c>
      <c r="F5030" s="295" t="s">
        <v>14895</v>
      </c>
      <c r="G5030" s="295" t="s">
        <v>168</v>
      </c>
      <c r="H5030" s="295" t="s">
        <v>1589</v>
      </c>
      <c r="I5030" s="295" t="s">
        <v>1714</v>
      </c>
      <c r="J5030" s="295" t="s">
        <v>355</v>
      </c>
      <c r="K5030" s="295" t="s">
        <v>1603</v>
      </c>
      <c r="L5030" s="286">
        <v>7</v>
      </c>
      <c r="M5030" s="295" t="s">
        <v>171</v>
      </c>
    </row>
    <row r="5031" spans="1:13" ht="15" customHeight="1" x14ac:dyDescent="0.25">
      <c r="A5031" s="295" t="s">
        <v>14896</v>
      </c>
      <c r="B5031" s="295" t="s">
        <v>14896</v>
      </c>
      <c r="C5031" s="295" t="s">
        <v>14897</v>
      </c>
      <c r="D5031" s="295" t="s">
        <v>14897</v>
      </c>
      <c r="E5031" s="295" t="s">
        <v>3150</v>
      </c>
      <c r="F5031" s="295" t="s">
        <v>14898</v>
      </c>
      <c r="G5031" s="295" t="s">
        <v>1676</v>
      </c>
      <c r="H5031" s="295" t="s">
        <v>1589</v>
      </c>
      <c r="I5031" s="295" t="s">
        <v>1714</v>
      </c>
      <c r="J5031" s="295" t="s">
        <v>355</v>
      </c>
      <c r="K5031" s="295" t="s">
        <v>1603</v>
      </c>
      <c r="L5031" s="286">
        <v>4</v>
      </c>
      <c r="M5031" s="295" t="s">
        <v>171</v>
      </c>
    </row>
    <row r="5032" spans="1:13" ht="15" customHeight="1" x14ac:dyDescent="0.25">
      <c r="A5032" s="295" t="s">
        <v>14899</v>
      </c>
      <c r="B5032" s="295" t="s">
        <v>14899</v>
      </c>
      <c r="C5032" s="295" t="s">
        <v>14900</v>
      </c>
      <c r="D5032" s="295" t="s">
        <v>14900</v>
      </c>
      <c r="E5032" s="295" t="s">
        <v>14901</v>
      </c>
      <c r="F5032" s="295" t="s">
        <v>14898</v>
      </c>
      <c r="G5032" s="295" t="s">
        <v>1678</v>
      </c>
      <c r="H5032" s="295" t="s">
        <v>1589</v>
      </c>
      <c r="I5032" s="295" t="s">
        <v>1714</v>
      </c>
      <c r="J5032" s="295" t="s">
        <v>355</v>
      </c>
      <c r="K5032" s="295" t="s">
        <v>1603</v>
      </c>
      <c r="L5032" s="286">
        <v>4</v>
      </c>
      <c r="M5032" s="295" t="s">
        <v>171</v>
      </c>
    </row>
    <row r="5033" spans="1:13" ht="15" customHeight="1" x14ac:dyDescent="0.25">
      <c r="A5033" s="295" t="s">
        <v>14902</v>
      </c>
      <c r="B5033" s="295" t="s">
        <v>14902</v>
      </c>
      <c r="C5033" s="295" t="s">
        <v>1280</v>
      </c>
      <c r="D5033" s="295" t="s">
        <v>1280</v>
      </c>
      <c r="E5033" s="295" t="s">
        <v>5866</v>
      </c>
      <c r="F5033" s="295" t="s">
        <v>14903</v>
      </c>
      <c r="G5033" s="295" t="s">
        <v>1594</v>
      </c>
      <c r="H5033" s="295" t="s">
        <v>1589</v>
      </c>
      <c r="I5033" s="295" t="s">
        <v>1714</v>
      </c>
      <c r="J5033" s="295" t="s">
        <v>355</v>
      </c>
      <c r="L5033" s="286">
        <v>5</v>
      </c>
      <c r="M5033" s="295" t="s">
        <v>171</v>
      </c>
    </row>
    <row r="5034" spans="1:13" ht="15" customHeight="1" x14ac:dyDescent="0.25">
      <c r="A5034" s="295" t="s">
        <v>14904</v>
      </c>
      <c r="B5034" s="295" t="s">
        <v>14904</v>
      </c>
      <c r="C5034" s="295" t="s">
        <v>14905</v>
      </c>
      <c r="D5034" s="295" t="s">
        <v>14905</v>
      </c>
      <c r="E5034" s="295" t="s">
        <v>1618</v>
      </c>
      <c r="F5034" s="295" t="s">
        <v>14906</v>
      </c>
      <c r="G5034" s="295" t="s">
        <v>168</v>
      </c>
      <c r="H5034" s="295" t="s">
        <v>1589</v>
      </c>
      <c r="I5034" s="295" t="s">
        <v>1714</v>
      </c>
      <c r="J5034" s="295" t="s">
        <v>355</v>
      </c>
      <c r="K5034" s="295" t="s">
        <v>1603</v>
      </c>
      <c r="L5034" s="286">
        <v>5</v>
      </c>
      <c r="M5034" s="295" t="s">
        <v>171</v>
      </c>
    </row>
    <row r="5035" spans="1:13" ht="15" customHeight="1" x14ac:dyDescent="0.25">
      <c r="A5035" s="295" t="s">
        <v>14907</v>
      </c>
      <c r="B5035" s="295" t="s">
        <v>14907</v>
      </c>
      <c r="C5035" s="295" t="s">
        <v>14908</v>
      </c>
      <c r="D5035" s="295" t="s">
        <v>14908</v>
      </c>
      <c r="E5035" s="295" t="s">
        <v>8766</v>
      </c>
      <c r="F5035" s="295" t="s">
        <v>14909</v>
      </c>
      <c r="G5035" s="295" t="s">
        <v>168</v>
      </c>
      <c r="H5035" s="295" t="s">
        <v>1589</v>
      </c>
      <c r="I5035" s="295" t="s">
        <v>1714</v>
      </c>
      <c r="J5035" s="295" t="s">
        <v>355</v>
      </c>
      <c r="K5035" s="295" t="s">
        <v>1603</v>
      </c>
      <c r="L5035" s="286">
        <v>5</v>
      </c>
      <c r="M5035" s="295" t="s">
        <v>171</v>
      </c>
    </row>
    <row r="5036" spans="1:13" ht="15" customHeight="1" x14ac:dyDescent="0.25">
      <c r="A5036" s="295" t="s">
        <v>1277</v>
      </c>
      <c r="B5036" s="295" t="s">
        <v>14910</v>
      </c>
      <c r="C5036" s="295" t="s">
        <v>14911</v>
      </c>
      <c r="D5036" s="295" t="s">
        <v>1278</v>
      </c>
      <c r="E5036" s="295" t="s">
        <v>14912</v>
      </c>
      <c r="F5036" s="295" t="s">
        <v>14913</v>
      </c>
      <c r="G5036" s="295" t="s">
        <v>168</v>
      </c>
      <c r="H5036" s="295" t="s">
        <v>1632</v>
      </c>
      <c r="I5036" s="295" t="s">
        <v>1714</v>
      </c>
      <c r="J5036" s="295" t="s">
        <v>9425</v>
      </c>
      <c r="K5036" s="295" t="s">
        <v>1603</v>
      </c>
      <c r="L5036" s="287">
        <v>3</v>
      </c>
      <c r="M5036" s="295" t="s">
        <v>171</v>
      </c>
    </row>
    <row r="5037" spans="1:13" ht="15" customHeight="1" x14ac:dyDescent="0.25">
      <c r="A5037" s="295" t="s">
        <v>14910</v>
      </c>
      <c r="B5037" s="295" t="s">
        <v>14910</v>
      </c>
      <c r="C5037" s="295" t="s">
        <v>1278</v>
      </c>
      <c r="D5037" s="295" t="s">
        <v>1278</v>
      </c>
      <c r="E5037" s="295" t="s">
        <v>14912</v>
      </c>
      <c r="F5037" s="295" t="s">
        <v>14913</v>
      </c>
      <c r="G5037" s="295" t="s">
        <v>168</v>
      </c>
      <c r="H5037" s="295" t="s">
        <v>1589</v>
      </c>
      <c r="I5037" s="295" t="s">
        <v>1714</v>
      </c>
      <c r="J5037" s="295" t="s">
        <v>9425</v>
      </c>
      <c r="K5037" s="295" t="s">
        <v>1603</v>
      </c>
      <c r="L5037" s="286">
        <v>3</v>
      </c>
      <c r="M5037" s="295" t="s">
        <v>171</v>
      </c>
    </row>
    <row r="5038" spans="1:13" ht="15" customHeight="1" x14ac:dyDescent="0.25">
      <c r="A5038" s="295" t="s">
        <v>14914</v>
      </c>
      <c r="B5038" s="295" t="s">
        <v>14914</v>
      </c>
      <c r="C5038" s="295" t="s">
        <v>14915</v>
      </c>
      <c r="D5038" s="295" t="s">
        <v>14915</v>
      </c>
      <c r="E5038" s="295" t="s">
        <v>14916</v>
      </c>
      <c r="F5038" s="295" t="s">
        <v>14917</v>
      </c>
      <c r="G5038" s="295" t="s">
        <v>1594</v>
      </c>
      <c r="H5038" s="295" t="s">
        <v>1589</v>
      </c>
      <c r="I5038" s="295" t="s">
        <v>1714</v>
      </c>
      <c r="J5038" s="295" t="s">
        <v>9425</v>
      </c>
      <c r="L5038" s="286">
        <v>3</v>
      </c>
      <c r="M5038" s="295" t="s">
        <v>171</v>
      </c>
    </row>
    <row r="5039" spans="1:13" ht="15" customHeight="1" x14ac:dyDescent="0.25">
      <c r="A5039" s="295" t="s">
        <v>17005</v>
      </c>
      <c r="B5039" s="295" t="s">
        <v>17005</v>
      </c>
      <c r="C5039" s="295" t="s">
        <v>17590</v>
      </c>
      <c r="D5039" s="295" t="s">
        <v>17590</v>
      </c>
      <c r="E5039" s="295" t="s">
        <v>17658</v>
      </c>
      <c r="G5039" s="295" t="s">
        <v>168</v>
      </c>
      <c r="H5039" s="295" t="s">
        <v>1589</v>
      </c>
      <c r="I5039" s="295" t="s">
        <v>14673</v>
      </c>
      <c r="J5039" s="295" t="s">
        <v>17972</v>
      </c>
      <c r="K5039" s="295" t="s">
        <v>14674</v>
      </c>
      <c r="L5039" s="287">
        <v>9</v>
      </c>
      <c r="M5039" s="295" t="s">
        <v>171</v>
      </c>
    </row>
    <row r="5040" spans="1:13" ht="15" customHeight="1" x14ac:dyDescent="0.25">
      <c r="A5040" s="295" t="s">
        <v>17006</v>
      </c>
      <c r="B5040" s="295" t="s">
        <v>17006</v>
      </c>
      <c r="C5040" s="295" t="s">
        <v>17591</v>
      </c>
      <c r="D5040" s="295" t="s">
        <v>17591</v>
      </c>
      <c r="E5040" s="295" t="s">
        <v>17691</v>
      </c>
      <c r="G5040" s="295" t="s">
        <v>168</v>
      </c>
      <c r="H5040" s="295" t="s">
        <v>1589</v>
      </c>
      <c r="I5040" s="295" t="s">
        <v>14673</v>
      </c>
      <c r="J5040" s="295" t="s">
        <v>17972</v>
      </c>
      <c r="K5040" s="295" t="s">
        <v>14674</v>
      </c>
      <c r="L5040" s="287">
        <v>7</v>
      </c>
      <c r="M5040" s="295" t="s">
        <v>171</v>
      </c>
    </row>
    <row r="5041" spans="1:13" ht="15" customHeight="1" x14ac:dyDescent="0.25">
      <c r="A5041" s="295" t="s">
        <v>17004</v>
      </c>
      <c r="B5041" s="295" t="s">
        <v>17004</v>
      </c>
      <c r="C5041" s="295" t="s">
        <v>17589</v>
      </c>
      <c r="D5041" s="295" t="s">
        <v>17589</v>
      </c>
      <c r="G5041" s="295" t="s">
        <v>1594</v>
      </c>
      <c r="H5041" s="295" t="s">
        <v>1589</v>
      </c>
      <c r="I5041" s="295" t="s">
        <v>14673</v>
      </c>
      <c r="J5041" s="295" t="s">
        <v>17972</v>
      </c>
      <c r="K5041" s="295" t="s">
        <v>14674</v>
      </c>
      <c r="L5041" s="287">
        <v>8</v>
      </c>
      <c r="M5041" s="295" t="s">
        <v>171</v>
      </c>
    </row>
    <row r="5042" spans="1:13" ht="15" customHeight="1" x14ac:dyDescent="0.25">
      <c r="A5042" s="295" t="s">
        <v>14918</v>
      </c>
      <c r="B5042" s="295" t="s">
        <v>14919</v>
      </c>
      <c r="C5042" s="295" t="s">
        <v>14920</v>
      </c>
      <c r="D5042" s="295" t="s">
        <v>14921</v>
      </c>
      <c r="E5042" s="295" t="s">
        <v>14922</v>
      </c>
      <c r="F5042" s="295" t="s">
        <v>14923</v>
      </c>
      <c r="G5042" s="295" t="s">
        <v>168</v>
      </c>
      <c r="H5042" s="295" t="s">
        <v>1632</v>
      </c>
      <c r="I5042" s="295" t="s">
        <v>1714</v>
      </c>
      <c r="J5042" s="295" t="s">
        <v>174</v>
      </c>
      <c r="K5042" s="295" t="s">
        <v>1892</v>
      </c>
      <c r="L5042" s="286">
        <v>2</v>
      </c>
      <c r="M5042" s="295" t="s">
        <v>171</v>
      </c>
    </row>
    <row r="5043" spans="1:13" ht="15" customHeight="1" x14ac:dyDescent="0.25">
      <c r="A5043" s="295" t="s">
        <v>14925</v>
      </c>
      <c r="B5043" s="295" t="s">
        <v>14925</v>
      </c>
      <c r="C5043" s="295" t="s">
        <v>14926</v>
      </c>
      <c r="D5043" s="295" t="s">
        <v>14926</v>
      </c>
      <c r="E5043" s="295" t="s">
        <v>14927</v>
      </c>
      <c r="F5043" s="295" t="s">
        <v>14928</v>
      </c>
      <c r="G5043" s="295" t="s">
        <v>168</v>
      </c>
      <c r="H5043" s="295" t="s">
        <v>1589</v>
      </c>
      <c r="I5043" s="295" t="s">
        <v>1714</v>
      </c>
      <c r="J5043" s="295" t="s">
        <v>174</v>
      </c>
      <c r="K5043" s="295" t="s">
        <v>1892</v>
      </c>
      <c r="L5043" s="286">
        <v>5</v>
      </c>
      <c r="M5043" s="295" t="s">
        <v>171</v>
      </c>
    </row>
    <row r="5044" spans="1:13" ht="15" customHeight="1" x14ac:dyDescent="0.25">
      <c r="A5044" s="295" t="s">
        <v>14924</v>
      </c>
      <c r="B5044" s="295" t="s">
        <v>14924</v>
      </c>
      <c r="C5044" s="295" t="s">
        <v>14929</v>
      </c>
      <c r="D5044" s="295" t="s">
        <v>14929</v>
      </c>
      <c r="E5044" s="295" t="s">
        <v>14930</v>
      </c>
      <c r="F5044" s="295" t="s">
        <v>14923</v>
      </c>
      <c r="G5044" s="295" t="s">
        <v>1676</v>
      </c>
      <c r="H5044" s="295" t="s">
        <v>1589</v>
      </c>
      <c r="I5044" s="295" t="s">
        <v>1714</v>
      </c>
      <c r="J5044" s="295" t="s">
        <v>174</v>
      </c>
      <c r="K5044" s="295" t="s">
        <v>1892</v>
      </c>
      <c r="L5044" s="287">
        <v>2</v>
      </c>
      <c r="M5044" s="295" t="s">
        <v>171</v>
      </c>
    </row>
    <row r="5045" spans="1:13" ht="15" customHeight="1" x14ac:dyDescent="0.25">
      <c r="A5045" s="295" t="s">
        <v>14919</v>
      </c>
      <c r="B5045" s="295" t="s">
        <v>14919</v>
      </c>
      <c r="C5045" s="295" t="s">
        <v>14921</v>
      </c>
      <c r="D5045" s="295" t="s">
        <v>14921</v>
      </c>
      <c r="E5045" s="295" t="s">
        <v>14930</v>
      </c>
      <c r="F5045" s="295" t="s">
        <v>14931</v>
      </c>
      <c r="G5045" s="295" t="s">
        <v>1678</v>
      </c>
      <c r="H5045" s="295" t="s">
        <v>1589</v>
      </c>
      <c r="I5045" s="295" t="s">
        <v>1714</v>
      </c>
      <c r="J5045" s="295" t="s">
        <v>174</v>
      </c>
      <c r="K5045" s="295" t="s">
        <v>1892</v>
      </c>
      <c r="L5045" s="286">
        <v>2</v>
      </c>
      <c r="M5045" s="295" t="s">
        <v>171</v>
      </c>
    </row>
    <row r="5046" spans="1:13" ht="15" customHeight="1" x14ac:dyDescent="0.25">
      <c r="A5046" s="295" t="s">
        <v>1465</v>
      </c>
      <c r="B5046" s="295" t="s">
        <v>1465</v>
      </c>
      <c r="C5046" s="295" t="s">
        <v>1464</v>
      </c>
      <c r="D5046" s="295" t="s">
        <v>1464</v>
      </c>
      <c r="E5046" s="295" t="s">
        <v>13181</v>
      </c>
      <c r="F5046" s="295" t="s">
        <v>14932</v>
      </c>
      <c r="G5046" s="295" t="s">
        <v>168</v>
      </c>
      <c r="H5046" s="295" t="s">
        <v>1589</v>
      </c>
      <c r="I5046" s="295" t="s">
        <v>1714</v>
      </c>
      <c r="J5046" s="295" t="s">
        <v>174</v>
      </c>
      <c r="K5046" s="295" t="s">
        <v>1892</v>
      </c>
      <c r="L5046" s="287">
        <v>0</v>
      </c>
      <c r="M5046" s="295" t="s">
        <v>16372</v>
      </c>
    </row>
    <row r="5047" spans="1:13" ht="15" customHeight="1" x14ac:dyDescent="0.25">
      <c r="A5047" s="295" t="s">
        <v>14933</v>
      </c>
      <c r="B5047" s="295" t="s">
        <v>14933</v>
      </c>
      <c r="C5047" s="295" t="s">
        <v>14934</v>
      </c>
      <c r="D5047" s="295" t="s">
        <v>14934</v>
      </c>
      <c r="E5047" s="295" t="s">
        <v>3292</v>
      </c>
      <c r="F5047" s="295" t="s">
        <v>14935</v>
      </c>
      <c r="G5047" s="295" t="s">
        <v>168</v>
      </c>
      <c r="H5047" s="295" t="s">
        <v>1589</v>
      </c>
      <c r="I5047" s="295" t="s">
        <v>1714</v>
      </c>
      <c r="J5047" s="295" t="s">
        <v>174</v>
      </c>
      <c r="K5047" s="295" t="s">
        <v>1892</v>
      </c>
      <c r="L5047" s="286">
        <v>0</v>
      </c>
      <c r="M5047" s="295" t="s">
        <v>16372</v>
      </c>
    </row>
    <row r="5048" spans="1:13" ht="15" customHeight="1" x14ac:dyDescent="0.25">
      <c r="A5048" s="295" t="s">
        <v>14936</v>
      </c>
      <c r="B5048" s="295" t="s">
        <v>14936</v>
      </c>
      <c r="C5048" s="295" t="s">
        <v>14937</v>
      </c>
      <c r="D5048" s="295" t="s">
        <v>14937</v>
      </c>
      <c r="E5048" s="295" t="s">
        <v>11202</v>
      </c>
      <c r="F5048" s="295" t="s">
        <v>14938</v>
      </c>
      <c r="G5048" s="295" t="s">
        <v>168</v>
      </c>
      <c r="H5048" s="295" t="s">
        <v>1589</v>
      </c>
      <c r="I5048" s="295" t="s">
        <v>1714</v>
      </c>
      <c r="J5048" s="295" t="s">
        <v>174</v>
      </c>
      <c r="K5048" s="295" t="s">
        <v>1892</v>
      </c>
      <c r="L5048" s="286">
        <v>6</v>
      </c>
      <c r="M5048" s="295" t="s">
        <v>171</v>
      </c>
    </row>
    <row r="5049" spans="1:13" ht="15" customHeight="1" x14ac:dyDescent="0.25">
      <c r="A5049" s="295" t="s">
        <v>14939</v>
      </c>
      <c r="B5049" s="295" t="s">
        <v>14939</v>
      </c>
      <c r="C5049" s="295" t="s">
        <v>14940</v>
      </c>
      <c r="D5049" s="295" t="s">
        <v>14940</v>
      </c>
      <c r="E5049" s="295" t="s">
        <v>3833</v>
      </c>
      <c r="F5049" s="295" t="s">
        <v>14941</v>
      </c>
      <c r="G5049" s="295" t="s">
        <v>1594</v>
      </c>
      <c r="H5049" s="295" t="s">
        <v>1589</v>
      </c>
      <c r="I5049" s="295" t="s">
        <v>1714</v>
      </c>
      <c r="J5049" s="295" t="s">
        <v>174</v>
      </c>
      <c r="L5049" s="286">
        <v>2</v>
      </c>
      <c r="M5049" s="295" t="s">
        <v>171</v>
      </c>
    </row>
    <row r="5050" spans="1:13" ht="15" customHeight="1" x14ac:dyDescent="0.25">
      <c r="A5050" s="295" t="s">
        <v>14942</v>
      </c>
      <c r="B5050" s="295" t="s">
        <v>14942</v>
      </c>
      <c r="C5050" s="295" t="s">
        <v>14943</v>
      </c>
      <c r="D5050" s="295" t="s">
        <v>14943</v>
      </c>
      <c r="E5050" s="295" t="s">
        <v>14944</v>
      </c>
      <c r="F5050" s="295" t="s">
        <v>14945</v>
      </c>
      <c r="G5050" s="295" t="s">
        <v>168</v>
      </c>
      <c r="H5050" s="295" t="s">
        <v>1589</v>
      </c>
      <c r="I5050" s="295" t="s">
        <v>1714</v>
      </c>
      <c r="J5050" s="295" t="s">
        <v>174</v>
      </c>
      <c r="K5050" s="295" t="s">
        <v>1892</v>
      </c>
      <c r="L5050" s="286">
        <v>2</v>
      </c>
      <c r="M5050" s="295" t="s">
        <v>171</v>
      </c>
    </row>
    <row r="5051" spans="1:13" ht="15" customHeight="1" x14ac:dyDescent="0.25">
      <c r="A5051" s="295" t="s">
        <v>14946</v>
      </c>
      <c r="B5051" s="295" t="s">
        <v>14946</v>
      </c>
      <c r="C5051" s="295" t="s">
        <v>14947</v>
      </c>
      <c r="D5051" s="295" t="s">
        <v>14947</v>
      </c>
      <c r="E5051" s="295" t="s">
        <v>5795</v>
      </c>
      <c r="F5051" s="295" t="s">
        <v>14948</v>
      </c>
      <c r="G5051" s="295" t="s">
        <v>168</v>
      </c>
      <c r="H5051" s="295" t="s">
        <v>1589</v>
      </c>
      <c r="I5051" s="295" t="s">
        <v>1598</v>
      </c>
      <c r="J5051" s="295" t="s">
        <v>188</v>
      </c>
      <c r="K5051" s="295" t="s">
        <v>1603</v>
      </c>
      <c r="L5051" s="286">
        <v>0</v>
      </c>
      <c r="M5051" s="295" t="s">
        <v>16372</v>
      </c>
    </row>
    <row r="5052" spans="1:13" ht="15" customHeight="1" x14ac:dyDescent="0.25">
      <c r="A5052" s="295" t="s">
        <v>14949</v>
      </c>
      <c r="B5052" s="295" t="s">
        <v>14949</v>
      </c>
      <c r="C5052" s="295" t="s">
        <v>14950</v>
      </c>
      <c r="D5052" s="295" t="s">
        <v>14950</v>
      </c>
      <c r="E5052" s="295" t="s">
        <v>5795</v>
      </c>
      <c r="F5052" s="295" t="s">
        <v>14951</v>
      </c>
      <c r="G5052" s="295" t="s">
        <v>168</v>
      </c>
      <c r="H5052" s="295" t="s">
        <v>1589</v>
      </c>
      <c r="I5052" s="295" t="s">
        <v>1598</v>
      </c>
      <c r="J5052" s="295" t="s">
        <v>188</v>
      </c>
      <c r="K5052" s="295" t="s">
        <v>1603</v>
      </c>
      <c r="L5052" s="286">
        <v>0</v>
      </c>
      <c r="M5052" s="295" t="s">
        <v>16372</v>
      </c>
    </row>
    <row r="5053" spans="1:13" ht="15" customHeight="1" x14ac:dyDescent="0.25">
      <c r="A5053" s="295" t="s">
        <v>14952</v>
      </c>
      <c r="B5053" s="295" t="s">
        <v>14952</v>
      </c>
      <c r="C5053" s="295" t="s">
        <v>14953</v>
      </c>
      <c r="D5053" s="295" t="s">
        <v>14953</v>
      </c>
      <c r="E5053" s="295" t="s">
        <v>1880</v>
      </c>
      <c r="F5053" s="295" t="s">
        <v>14954</v>
      </c>
      <c r="G5053" s="295" t="s">
        <v>168</v>
      </c>
      <c r="H5053" s="295" t="s">
        <v>1589</v>
      </c>
      <c r="I5053" s="295" t="s">
        <v>1598</v>
      </c>
      <c r="J5053" s="295" t="s">
        <v>188</v>
      </c>
      <c r="K5053" s="295" t="s">
        <v>1603</v>
      </c>
      <c r="L5053" s="286">
        <v>-99</v>
      </c>
      <c r="M5053" s="295" t="s">
        <v>16367</v>
      </c>
    </row>
    <row r="5054" spans="1:13" ht="15" customHeight="1" x14ac:dyDescent="0.25">
      <c r="A5054" s="295" t="s">
        <v>14955</v>
      </c>
      <c r="B5054" s="295" t="s">
        <v>14955</v>
      </c>
      <c r="C5054" s="295" t="s">
        <v>14956</v>
      </c>
      <c r="D5054" s="295" t="s">
        <v>14956</v>
      </c>
      <c r="E5054" s="295" t="s">
        <v>1606</v>
      </c>
      <c r="F5054" s="295" t="s">
        <v>14957</v>
      </c>
      <c r="G5054" s="295" t="s">
        <v>168</v>
      </c>
      <c r="H5054" s="295" t="s">
        <v>1589</v>
      </c>
      <c r="I5054" s="295" t="s">
        <v>1598</v>
      </c>
      <c r="J5054" s="295" t="s">
        <v>188</v>
      </c>
      <c r="K5054" s="295" t="s">
        <v>1603</v>
      </c>
      <c r="L5054" s="286">
        <v>0</v>
      </c>
      <c r="M5054" s="295" t="s">
        <v>16372</v>
      </c>
    </row>
    <row r="5055" spans="1:13" ht="15" customHeight="1" x14ac:dyDescent="0.25">
      <c r="A5055" s="295" t="s">
        <v>14958</v>
      </c>
      <c r="B5055" s="295" t="s">
        <v>14959</v>
      </c>
      <c r="C5055" s="295" t="s">
        <v>14960</v>
      </c>
      <c r="D5055" s="295" t="s">
        <v>1292</v>
      </c>
      <c r="E5055" s="295" t="s">
        <v>1978</v>
      </c>
      <c r="F5055" s="295" t="s">
        <v>14961</v>
      </c>
      <c r="G5055" s="295" t="s">
        <v>168</v>
      </c>
      <c r="H5055" s="295" t="s">
        <v>1632</v>
      </c>
      <c r="I5055" s="295" t="s">
        <v>1598</v>
      </c>
      <c r="J5055" s="295" t="s">
        <v>188</v>
      </c>
      <c r="K5055" s="295" t="s">
        <v>1603</v>
      </c>
      <c r="L5055" s="286">
        <v>5</v>
      </c>
      <c r="M5055" s="295" t="s">
        <v>171</v>
      </c>
    </row>
    <row r="5056" spans="1:13" ht="15" customHeight="1" x14ac:dyDescent="0.25">
      <c r="A5056" s="295" t="s">
        <v>14962</v>
      </c>
      <c r="B5056" s="295" t="s">
        <v>14962</v>
      </c>
      <c r="C5056" s="295" t="s">
        <v>14963</v>
      </c>
      <c r="D5056" s="295" t="s">
        <v>14963</v>
      </c>
      <c r="E5056" s="295" t="s">
        <v>1880</v>
      </c>
      <c r="F5056" s="295" t="s">
        <v>14964</v>
      </c>
      <c r="G5056" s="295" t="s">
        <v>1676</v>
      </c>
      <c r="H5056" s="295" t="s">
        <v>1589</v>
      </c>
      <c r="I5056" s="295" t="s">
        <v>1598</v>
      </c>
      <c r="J5056" s="295" t="s">
        <v>188</v>
      </c>
      <c r="K5056" s="295" t="s">
        <v>1603</v>
      </c>
      <c r="L5056" s="286">
        <v>5</v>
      </c>
      <c r="M5056" s="295" t="s">
        <v>171</v>
      </c>
    </row>
    <row r="5057" spans="1:13" ht="15" customHeight="1" x14ac:dyDescent="0.25">
      <c r="A5057" s="295" t="s">
        <v>14965</v>
      </c>
      <c r="B5057" s="295" t="s">
        <v>14965</v>
      </c>
      <c r="C5057" s="295" t="s">
        <v>14966</v>
      </c>
      <c r="D5057" s="295" t="s">
        <v>14966</v>
      </c>
      <c r="E5057" s="295" t="s">
        <v>1880</v>
      </c>
      <c r="F5057" s="295" t="s">
        <v>14964</v>
      </c>
      <c r="G5057" s="295" t="s">
        <v>1678</v>
      </c>
      <c r="H5057" s="295" t="s">
        <v>1589</v>
      </c>
      <c r="I5057" s="283" t="s">
        <v>1598</v>
      </c>
      <c r="J5057" s="283" t="s">
        <v>188</v>
      </c>
      <c r="K5057" s="283" t="s">
        <v>1603</v>
      </c>
      <c r="L5057" s="287">
        <v>5</v>
      </c>
      <c r="M5057" s="295" t="s">
        <v>171</v>
      </c>
    </row>
    <row r="5058" spans="1:13" ht="15" customHeight="1" x14ac:dyDescent="0.25">
      <c r="A5058" s="295" t="s">
        <v>14967</v>
      </c>
      <c r="B5058" s="295" t="s">
        <v>14967</v>
      </c>
      <c r="C5058" s="295" t="s">
        <v>1283</v>
      </c>
      <c r="D5058" s="295" t="s">
        <v>1283</v>
      </c>
      <c r="E5058" s="295" t="s">
        <v>1606</v>
      </c>
      <c r="F5058" s="295" t="s">
        <v>14968</v>
      </c>
      <c r="G5058" s="295" t="s">
        <v>1676</v>
      </c>
      <c r="H5058" s="295" t="s">
        <v>1589</v>
      </c>
      <c r="I5058" s="295" t="s">
        <v>1598</v>
      </c>
      <c r="J5058" s="295" t="s">
        <v>188</v>
      </c>
      <c r="K5058" s="295" t="s">
        <v>1603</v>
      </c>
      <c r="L5058" s="287">
        <v>0</v>
      </c>
      <c r="M5058" s="295" t="s">
        <v>16372</v>
      </c>
    </row>
    <row r="5059" spans="1:13" ht="15" customHeight="1" x14ac:dyDescent="0.25">
      <c r="A5059" s="295" t="s">
        <v>14969</v>
      </c>
      <c r="B5059" s="295" t="s">
        <v>1282</v>
      </c>
      <c r="C5059" s="295" t="s">
        <v>14970</v>
      </c>
      <c r="D5059" s="295" t="s">
        <v>14971</v>
      </c>
      <c r="E5059" s="295" t="s">
        <v>7465</v>
      </c>
      <c r="F5059" s="295" t="s">
        <v>14972</v>
      </c>
      <c r="G5059" s="295" t="s">
        <v>1678</v>
      </c>
      <c r="H5059" s="295" t="s">
        <v>1632</v>
      </c>
      <c r="I5059" s="295" t="s">
        <v>1598</v>
      </c>
      <c r="J5059" s="295" t="s">
        <v>188</v>
      </c>
      <c r="K5059" s="295" t="s">
        <v>1603</v>
      </c>
      <c r="L5059" s="286">
        <v>7</v>
      </c>
      <c r="M5059" s="295" t="s">
        <v>171</v>
      </c>
    </row>
    <row r="5060" spans="1:13" ht="15" customHeight="1" x14ac:dyDescent="0.25">
      <c r="A5060" s="295" t="s">
        <v>14973</v>
      </c>
      <c r="B5060" s="295" t="s">
        <v>1282</v>
      </c>
      <c r="C5060" s="295" t="s">
        <v>14974</v>
      </c>
      <c r="D5060" s="295" t="s">
        <v>14971</v>
      </c>
      <c r="E5060" s="295" t="s">
        <v>1606</v>
      </c>
      <c r="F5060" s="295" t="s">
        <v>14957</v>
      </c>
      <c r="G5060" s="295" t="s">
        <v>1678</v>
      </c>
      <c r="H5060" s="295" t="s">
        <v>1632</v>
      </c>
      <c r="I5060" s="295" t="s">
        <v>1598</v>
      </c>
      <c r="J5060" s="295" t="s">
        <v>188</v>
      </c>
      <c r="K5060" s="295" t="s">
        <v>1603</v>
      </c>
      <c r="L5060" s="286">
        <v>7</v>
      </c>
      <c r="M5060" s="295" t="s">
        <v>171</v>
      </c>
    </row>
    <row r="5061" spans="1:13" ht="15" customHeight="1" x14ac:dyDescent="0.25">
      <c r="A5061" s="295" t="s">
        <v>1284</v>
      </c>
      <c r="B5061" s="295" t="s">
        <v>1284</v>
      </c>
      <c r="C5061" s="295" t="s">
        <v>14975</v>
      </c>
      <c r="D5061" s="295" t="s">
        <v>14975</v>
      </c>
      <c r="E5061" s="295" t="s">
        <v>2665</v>
      </c>
      <c r="F5061" s="295" t="s">
        <v>14972</v>
      </c>
      <c r="G5061" s="295" t="s">
        <v>1676</v>
      </c>
      <c r="H5061" s="295" t="s">
        <v>1589</v>
      </c>
      <c r="I5061" s="295" t="s">
        <v>1598</v>
      </c>
      <c r="J5061" s="295" t="s">
        <v>188</v>
      </c>
      <c r="K5061" s="295" t="s">
        <v>1603</v>
      </c>
      <c r="L5061" s="287">
        <v>7</v>
      </c>
      <c r="M5061" s="295" t="s">
        <v>171</v>
      </c>
    </row>
    <row r="5062" spans="1:13" ht="15" customHeight="1" x14ac:dyDescent="0.25">
      <c r="A5062" s="295" t="s">
        <v>1282</v>
      </c>
      <c r="B5062" s="295" t="s">
        <v>1282</v>
      </c>
      <c r="C5062" s="295" t="s">
        <v>14971</v>
      </c>
      <c r="D5062" s="295" t="s">
        <v>14971</v>
      </c>
      <c r="E5062" s="295" t="s">
        <v>2665</v>
      </c>
      <c r="F5062" s="295" t="s">
        <v>14972</v>
      </c>
      <c r="G5062" s="295" t="s">
        <v>1678</v>
      </c>
      <c r="H5062" s="295" t="s">
        <v>1589</v>
      </c>
      <c r="I5062" s="295" t="s">
        <v>1598</v>
      </c>
      <c r="J5062" s="295" t="s">
        <v>188</v>
      </c>
      <c r="K5062" s="295" t="s">
        <v>1603</v>
      </c>
      <c r="L5062" s="286">
        <v>7</v>
      </c>
      <c r="M5062" s="295" t="s">
        <v>171</v>
      </c>
    </row>
    <row r="5063" spans="1:13" ht="15" customHeight="1" x14ac:dyDescent="0.25">
      <c r="A5063" s="295" t="s">
        <v>14976</v>
      </c>
      <c r="B5063" s="295" t="s">
        <v>14976</v>
      </c>
      <c r="C5063" s="295" t="s">
        <v>1281</v>
      </c>
      <c r="D5063" s="295" t="s">
        <v>1281</v>
      </c>
      <c r="E5063" s="295" t="s">
        <v>1606</v>
      </c>
      <c r="F5063" s="295" t="s">
        <v>14977</v>
      </c>
      <c r="G5063" s="295" t="s">
        <v>1594</v>
      </c>
      <c r="H5063" s="295" t="s">
        <v>1589</v>
      </c>
      <c r="I5063" s="295" t="s">
        <v>1598</v>
      </c>
      <c r="J5063" s="295" t="s">
        <v>188</v>
      </c>
      <c r="L5063" s="286">
        <v>0</v>
      </c>
      <c r="M5063" s="295" t="s">
        <v>16372</v>
      </c>
    </row>
    <row r="5064" spans="1:13" ht="15" customHeight="1" x14ac:dyDescent="0.25">
      <c r="A5064" s="295" t="s">
        <v>14978</v>
      </c>
      <c r="B5064" s="295" t="s">
        <v>14978</v>
      </c>
      <c r="C5064" s="295" t="s">
        <v>14979</v>
      </c>
      <c r="D5064" s="295" t="s">
        <v>14979</v>
      </c>
      <c r="E5064" s="295" t="s">
        <v>1606</v>
      </c>
      <c r="F5064" s="295" t="s">
        <v>14980</v>
      </c>
      <c r="G5064" s="295" t="s">
        <v>168</v>
      </c>
      <c r="H5064" s="295" t="s">
        <v>1589</v>
      </c>
      <c r="I5064" s="295" t="s">
        <v>1598</v>
      </c>
      <c r="J5064" s="295" t="s">
        <v>188</v>
      </c>
      <c r="K5064" s="295" t="s">
        <v>1603</v>
      </c>
      <c r="L5064" s="286">
        <v>0</v>
      </c>
      <c r="M5064" s="295" t="s">
        <v>16372</v>
      </c>
    </row>
    <row r="5065" spans="1:13" ht="15" customHeight="1" x14ac:dyDescent="0.25">
      <c r="A5065" s="295" t="s">
        <v>14959</v>
      </c>
      <c r="B5065" s="295" t="s">
        <v>14959</v>
      </c>
      <c r="C5065" s="295" t="s">
        <v>1292</v>
      </c>
      <c r="D5065" s="295" t="s">
        <v>1292</v>
      </c>
      <c r="E5065" s="295" t="s">
        <v>1779</v>
      </c>
      <c r="F5065" s="295" t="s">
        <v>14961</v>
      </c>
      <c r="G5065" s="295" t="s">
        <v>168</v>
      </c>
      <c r="H5065" s="295" t="s">
        <v>1589</v>
      </c>
      <c r="I5065" s="295" t="s">
        <v>1598</v>
      </c>
      <c r="J5065" s="295" t="s">
        <v>188</v>
      </c>
      <c r="K5065" s="295" t="s">
        <v>1603</v>
      </c>
      <c r="L5065" s="286">
        <v>5</v>
      </c>
      <c r="M5065" s="295" t="s">
        <v>171</v>
      </c>
    </row>
    <row r="5066" spans="1:13" ht="15" customHeight="1" x14ac:dyDescent="0.25">
      <c r="A5066" s="295" t="s">
        <v>14981</v>
      </c>
      <c r="B5066" s="295" t="s">
        <v>14981</v>
      </c>
      <c r="C5066" s="295" t="s">
        <v>14982</v>
      </c>
      <c r="D5066" s="295" t="s">
        <v>14982</v>
      </c>
      <c r="E5066" s="295" t="s">
        <v>1606</v>
      </c>
      <c r="F5066" s="295" t="s">
        <v>14983</v>
      </c>
      <c r="G5066" s="295" t="s">
        <v>1594</v>
      </c>
      <c r="H5066" s="295" t="s">
        <v>1589</v>
      </c>
      <c r="I5066" s="295" t="s">
        <v>1598</v>
      </c>
      <c r="J5066" s="295" t="s">
        <v>14984</v>
      </c>
      <c r="L5066" s="286">
        <v>8</v>
      </c>
      <c r="M5066" s="295" t="s">
        <v>171</v>
      </c>
    </row>
    <row r="5067" spans="1:13" ht="15" customHeight="1" x14ac:dyDescent="0.25">
      <c r="A5067" s="295" t="s">
        <v>14985</v>
      </c>
      <c r="B5067" s="295" t="s">
        <v>14985</v>
      </c>
      <c r="C5067" s="295" t="s">
        <v>14986</v>
      </c>
      <c r="D5067" s="295" t="s">
        <v>14986</v>
      </c>
      <c r="E5067" s="295" t="s">
        <v>1606</v>
      </c>
      <c r="F5067" s="295" t="s">
        <v>14983</v>
      </c>
      <c r="G5067" s="295" t="s">
        <v>168</v>
      </c>
      <c r="H5067" s="295" t="s">
        <v>1589</v>
      </c>
      <c r="I5067" s="295" t="s">
        <v>1598</v>
      </c>
      <c r="J5067" s="295" t="s">
        <v>14984</v>
      </c>
      <c r="K5067" s="295" t="s">
        <v>5584</v>
      </c>
      <c r="L5067" s="286">
        <v>8</v>
      </c>
      <c r="M5067" s="295" t="s">
        <v>171</v>
      </c>
    </row>
    <row r="5068" spans="1:13" ht="15" customHeight="1" x14ac:dyDescent="0.25">
      <c r="A5068" s="295" t="s">
        <v>17007</v>
      </c>
      <c r="B5068" s="295" t="s">
        <v>16976</v>
      </c>
      <c r="C5068" s="295" t="s">
        <v>17592</v>
      </c>
      <c r="D5068" s="295" t="s">
        <v>17549</v>
      </c>
      <c r="E5068" s="295" t="s">
        <v>17903</v>
      </c>
      <c r="G5068" s="295" t="s">
        <v>168</v>
      </c>
      <c r="H5068" s="295" t="s">
        <v>1632</v>
      </c>
      <c r="I5068" s="295" t="s">
        <v>14673</v>
      </c>
      <c r="J5068" s="295" t="s">
        <v>17936</v>
      </c>
      <c r="K5068" s="295" t="s">
        <v>14674</v>
      </c>
      <c r="L5068" s="287">
        <v>3</v>
      </c>
      <c r="M5068" s="295" t="s">
        <v>171</v>
      </c>
    </row>
    <row r="5069" spans="1:13" ht="15" customHeight="1" x14ac:dyDescent="0.25">
      <c r="A5069" s="295" t="s">
        <v>14987</v>
      </c>
      <c r="B5069" s="295" t="s">
        <v>14987</v>
      </c>
      <c r="C5069" s="295" t="s">
        <v>14988</v>
      </c>
      <c r="D5069" s="295" t="s">
        <v>14988</v>
      </c>
      <c r="E5069" s="295" t="s">
        <v>14989</v>
      </c>
      <c r="F5069" s="295" t="s">
        <v>14990</v>
      </c>
      <c r="G5069" s="295" t="s">
        <v>168</v>
      </c>
      <c r="H5069" s="295" t="s">
        <v>1589</v>
      </c>
      <c r="I5069" s="295" t="s">
        <v>1598</v>
      </c>
      <c r="J5069" s="295" t="s">
        <v>270</v>
      </c>
      <c r="K5069" s="295" t="s">
        <v>1603</v>
      </c>
      <c r="L5069" s="286">
        <v>5</v>
      </c>
      <c r="M5069" s="295" t="s">
        <v>171</v>
      </c>
    </row>
    <row r="5070" spans="1:13" ht="15" customHeight="1" x14ac:dyDescent="0.25">
      <c r="A5070" s="295" t="s">
        <v>10623</v>
      </c>
      <c r="B5070" s="295" t="s">
        <v>10620</v>
      </c>
      <c r="C5070" s="295" t="s">
        <v>14991</v>
      </c>
      <c r="D5070" s="295" t="s">
        <v>10621</v>
      </c>
      <c r="E5070" s="295" t="s">
        <v>4921</v>
      </c>
      <c r="F5070" s="295" t="s">
        <v>10622</v>
      </c>
      <c r="G5070" s="295" t="s">
        <v>168</v>
      </c>
      <c r="H5070" s="295" t="s">
        <v>1632</v>
      </c>
      <c r="I5070" s="295" t="s">
        <v>1598</v>
      </c>
      <c r="J5070" s="295" t="s">
        <v>270</v>
      </c>
      <c r="K5070" s="295" t="s">
        <v>1603</v>
      </c>
      <c r="L5070" s="286">
        <v>0</v>
      </c>
      <c r="M5070" s="295" t="s">
        <v>16372</v>
      </c>
    </row>
    <row r="5071" spans="1:13" ht="15" customHeight="1" x14ac:dyDescent="0.25">
      <c r="A5071" s="295" t="s">
        <v>1285</v>
      </c>
      <c r="B5071" s="295" t="s">
        <v>1285</v>
      </c>
      <c r="C5071" s="295" t="s">
        <v>1286</v>
      </c>
      <c r="D5071" s="295" t="s">
        <v>1286</v>
      </c>
      <c r="E5071" s="295" t="s">
        <v>7868</v>
      </c>
      <c r="F5071" s="295" t="s">
        <v>14992</v>
      </c>
      <c r="G5071" s="295" t="s">
        <v>1676</v>
      </c>
      <c r="H5071" s="295" t="s">
        <v>1589</v>
      </c>
      <c r="I5071" s="295" t="s">
        <v>1598</v>
      </c>
      <c r="J5071" s="295" t="s">
        <v>270</v>
      </c>
      <c r="K5071" s="295" t="s">
        <v>1603</v>
      </c>
      <c r="L5071" s="287">
        <v>10</v>
      </c>
      <c r="M5071" s="295" t="s">
        <v>171</v>
      </c>
    </row>
    <row r="5072" spans="1:13" ht="15" customHeight="1" x14ac:dyDescent="0.25">
      <c r="A5072" s="295" t="s">
        <v>14994</v>
      </c>
      <c r="B5072" s="295" t="s">
        <v>14994</v>
      </c>
      <c r="C5072" s="295" t="s">
        <v>14995</v>
      </c>
      <c r="D5072" s="295" t="s">
        <v>14995</v>
      </c>
      <c r="E5072" s="295" t="s">
        <v>7868</v>
      </c>
      <c r="F5072" s="295" t="s">
        <v>14992</v>
      </c>
      <c r="G5072" s="295" t="s">
        <v>1738</v>
      </c>
      <c r="H5072" s="295" t="s">
        <v>1589</v>
      </c>
      <c r="I5072" s="295" t="s">
        <v>1598</v>
      </c>
      <c r="J5072" s="295" t="s">
        <v>270</v>
      </c>
      <c r="K5072" s="295" t="s">
        <v>1603</v>
      </c>
      <c r="L5072" s="286">
        <v>10</v>
      </c>
      <c r="M5072" s="295" t="s">
        <v>171</v>
      </c>
    </row>
    <row r="5073" spans="1:13" ht="15" customHeight="1" x14ac:dyDescent="0.25">
      <c r="A5073" s="295" t="s">
        <v>14993</v>
      </c>
      <c r="B5073" s="295" t="s">
        <v>14994</v>
      </c>
      <c r="C5073" s="295" t="s">
        <v>14996</v>
      </c>
      <c r="D5073" s="295" t="s">
        <v>14995</v>
      </c>
      <c r="E5073" s="295" t="s">
        <v>7868</v>
      </c>
      <c r="F5073" s="295" t="s">
        <v>14992</v>
      </c>
      <c r="G5073" s="295" t="s">
        <v>1678</v>
      </c>
      <c r="H5073" s="295" t="s">
        <v>1632</v>
      </c>
      <c r="I5073" s="295" t="s">
        <v>1598</v>
      </c>
      <c r="J5073" s="295" t="s">
        <v>270</v>
      </c>
      <c r="K5073" s="295" t="s">
        <v>1603</v>
      </c>
      <c r="L5073" s="286">
        <v>10</v>
      </c>
      <c r="M5073" s="295" t="s">
        <v>171</v>
      </c>
    </row>
    <row r="5074" spans="1:13" ht="15" customHeight="1" x14ac:dyDescent="0.25">
      <c r="A5074" s="295" t="s">
        <v>14997</v>
      </c>
      <c r="B5074" s="295" t="s">
        <v>14997</v>
      </c>
      <c r="C5074" s="295" t="s">
        <v>14998</v>
      </c>
      <c r="D5074" s="295" t="s">
        <v>14998</v>
      </c>
      <c r="E5074" s="295" t="s">
        <v>1606</v>
      </c>
      <c r="F5074" s="295" t="s">
        <v>14999</v>
      </c>
      <c r="G5074" s="295" t="s">
        <v>168</v>
      </c>
      <c r="H5074" s="295" t="s">
        <v>1589</v>
      </c>
      <c r="I5074" s="295" t="s">
        <v>1598</v>
      </c>
      <c r="J5074" s="295" t="s">
        <v>270</v>
      </c>
      <c r="K5074" s="295" t="s">
        <v>1603</v>
      </c>
      <c r="L5074" s="286">
        <v>0</v>
      </c>
      <c r="M5074" s="295" t="s">
        <v>16372</v>
      </c>
    </row>
    <row r="5075" spans="1:13" ht="15" customHeight="1" x14ac:dyDescent="0.25">
      <c r="A5075" s="295" t="s">
        <v>1289</v>
      </c>
      <c r="B5075" s="295" t="s">
        <v>1289</v>
      </c>
      <c r="C5075" s="295" t="s">
        <v>1288</v>
      </c>
      <c r="D5075" s="295" t="s">
        <v>1288</v>
      </c>
      <c r="E5075" s="295" t="s">
        <v>3049</v>
      </c>
      <c r="F5075" s="295" t="s">
        <v>15000</v>
      </c>
      <c r="G5075" s="295" t="s">
        <v>168</v>
      </c>
      <c r="H5075" s="295" t="s">
        <v>1589</v>
      </c>
      <c r="I5075" s="295" t="s">
        <v>1598</v>
      </c>
      <c r="J5075" s="295" t="s">
        <v>270</v>
      </c>
      <c r="K5075" s="295" t="s">
        <v>1603</v>
      </c>
      <c r="L5075" s="286">
        <v>7</v>
      </c>
      <c r="M5075" s="295" t="s">
        <v>171</v>
      </c>
    </row>
    <row r="5076" spans="1:13" ht="15" customHeight="1" x14ac:dyDescent="0.25">
      <c r="A5076" s="295" t="s">
        <v>1290</v>
      </c>
      <c r="B5076" s="295" t="s">
        <v>1290</v>
      </c>
      <c r="C5076" s="295" t="s">
        <v>1291</v>
      </c>
      <c r="D5076" s="295" t="s">
        <v>1291</v>
      </c>
      <c r="E5076" s="295" t="s">
        <v>15001</v>
      </c>
      <c r="F5076" s="295" t="s">
        <v>15002</v>
      </c>
      <c r="G5076" s="295" t="s">
        <v>168</v>
      </c>
      <c r="H5076" s="295" t="s">
        <v>1589</v>
      </c>
      <c r="I5076" s="295" t="s">
        <v>1598</v>
      </c>
      <c r="J5076" s="295" t="s">
        <v>270</v>
      </c>
      <c r="K5076" s="295" t="s">
        <v>1603</v>
      </c>
      <c r="L5076" s="286">
        <v>0</v>
      </c>
      <c r="M5076" s="295" t="s">
        <v>16372</v>
      </c>
    </row>
    <row r="5077" spans="1:13" ht="15" customHeight="1" x14ac:dyDescent="0.25">
      <c r="A5077" s="295" t="s">
        <v>15003</v>
      </c>
      <c r="B5077" s="295" t="s">
        <v>15003</v>
      </c>
      <c r="C5077" s="295" t="s">
        <v>15004</v>
      </c>
      <c r="D5077" s="295" t="s">
        <v>15004</v>
      </c>
      <c r="E5077" s="295" t="s">
        <v>1880</v>
      </c>
      <c r="F5077" s="295" t="s">
        <v>15005</v>
      </c>
      <c r="G5077" s="295" t="s">
        <v>168</v>
      </c>
      <c r="H5077" s="295" t="s">
        <v>1589</v>
      </c>
      <c r="I5077" s="295" t="s">
        <v>1598</v>
      </c>
      <c r="J5077" s="295" t="s">
        <v>270</v>
      </c>
      <c r="K5077" s="295" t="s">
        <v>1603</v>
      </c>
      <c r="L5077" s="286">
        <v>6</v>
      </c>
      <c r="M5077" s="295" t="s">
        <v>171</v>
      </c>
    </row>
    <row r="5078" spans="1:13" ht="15" customHeight="1" x14ac:dyDescent="0.25">
      <c r="A5078" s="295" t="s">
        <v>15006</v>
      </c>
      <c r="B5078" s="295" t="s">
        <v>15006</v>
      </c>
      <c r="C5078" s="295" t="s">
        <v>1287</v>
      </c>
      <c r="D5078" s="295" t="s">
        <v>1287</v>
      </c>
      <c r="E5078" s="295" t="s">
        <v>1606</v>
      </c>
      <c r="F5078" s="295" t="s">
        <v>15007</v>
      </c>
      <c r="G5078" s="295" t="s">
        <v>1594</v>
      </c>
      <c r="H5078" s="295" t="s">
        <v>1589</v>
      </c>
      <c r="I5078" s="295" t="s">
        <v>1598</v>
      </c>
      <c r="J5078" s="295" t="s">
        <v>270</v>
      </c>
      <c r="L5078" s="286">
        <v>6</v>
      </c>
      <c r="M5078" s="295" t="s">
        <v>171</v>
      </c>
    </row>
    <row r="5079" spans="1:13" ht="15" customHeight="1" x14ac:dyDescent="0.25">
      <c r="A5079" s="295" t="s">
        <v>15008</v>
      </c>
      <c r="B5079" s="295" t="s">
        <v>15009</v>
      </c>
      <c r="C5079" s="295" t="s">
        <v>15010</v>
      </c>
      <c r="D5079" s="295" t="s">
        <v>15011</v>
      </c>
      <c r="E5079" s="295" t="s">
        <v>15012</v>
      </c>
      <c r="F5079" s="295" t="s">
        <v>15013</v>
      </c>
      <c r="G5079" s="295" t="s">
        <v>168</v>
      </c>
      <c r="H5079" s="295" t="s">
        <v>1632</v>
      </c>
      <c r="I5079" s="295" t="s">
        <v>1714</v>
      </c>
      <c r="J5079" s="295" t="s">
        <v>353</v>
      </c>
      <c r="K5079" s="295" t="s">
        <v>1603</v>
      </c>
      <c r="L5079" s="287">
        <v>8</v>
      </c>
      <c r="M5079" s="295" t="s">
        <v>171</v>
      </c>
    </row>
    <row r="5080" spans="1:13" ht="15" customHeight="1" x14ac:dyDescent="0.25">
      <c r="A5080" s="295" t="s">
        <v>1293</v>
      </c>
      <c r="B5080" s="295" t="s">
        <v>1293</v>
      </c>
      <c r="C5080" s="295" t="s">
        <v>1294</v>
      </c>
      <c r="D5080" s="295" t="s">
        <v>1294</v>
      </c>
      <c r="E5080" s="295" t="s">
        <v>3360</v>
      </c>
      <c r="F5080" s="295" t="s">
        <v>15014</v>
      </c>
      <c r="G5080" s="295" t="s">
        <v>1676</v>
      </c>
      <c r="H5080" s="295" t="s">
        <v>1589</v>
      </c>
      <c r="I5080" s="295" t="s">
        <v>1714</v>
      </c>
      <c r="J5080" s="295" t="s">
        <v>353</v>
      </c>
      <c r="K5080" s="295" t="s">
        <v>1603</v>
      </c>
      <c r="L5080" s="287">
        <v>10</v>
      </c>
      <c r="M5080" s="295" t="s">
        <v>171</v>
      </c>
    </row>
    <row r="5081" spans="1:13" ht="15" customHeight="1" x14ac:dyDescent="0.25">
      <c r="A5081" s="295" t="s">
        <v>15015</v>
      </c>
      <c r="B5081" s="295" t="s">
        <v>15015</v>
      </c>
      <c r="C5081" s="295" t="s">
        <v>15016</v>
      </c>
      <c r="D5081" s="295" t="s">
        <v>15016</v>
      </c>
      <c r="E5081" s="295" t="s">
        <v>3360</v>
      </c>
      <c r="F5081" s="295" t="s">
        <v>15017</v>
      </c>
      <c r="G5081" s="295" t="s">
        <v>1678</v>
      </c>
      <c r="H5081" s="295" t="s">
        <v>1589</v>
      </c>
      <c r="I5081" s="295" t="s">
        <v>1714</v>
      </c>
      <c r="J5081" s="295" t="s">
        <v>353</v>
      </c>
      <c r="K5081" s="295" t="s">
        <v>1603</v>
      </c>
      <c r="L5081" s="286">
        <v>10</v>
      </c>
      <c r="M5081" s="295" t="s">
        <v>171</v>
      </c>
    </row>
    <row r="5082" spans="1:13" ht="15" customHeight="1" x14ac:dyDescent="0.25">
      <c r="A5082" s="295" t="s">
        <v>1296</v>
      </c>
      <c r="B5082" s="295" t="s">
        <v>1296</v>
      </c>
      <c r="C5082" s="295" t="s">
        <v>1297</v>
      </c>
      <c r="D5082" s="295" t="s">
        <v>1297</v>
      </c>
      <c r="E5082" s="295" t="s">
        <v>15018</v>
      </c>
      <c r="F5082" s="295" t="s">
        <v>15019</v>
      </c>
      <c r="G5082" s="295" t="s">
        <v>1676</v>
      </c>
      <c r="H5082" s="295" t="s">
        <v>1589</v>
      </c>
      <c r="I5082" s="295" t="s">
        <v>1714</v>
      </c>
      <c r="J5082" s="295" t="s">
        <v>353</v>
      </c>
      <c r="K5082" s="295" t="s">
        <v>1603</v>
      </c>
      <c r="L5082" s="287">
        <v>9</v>
      </c>
      <c r="M5082" s="295" t="s">
        <v>171</v>
      </c>
    </row>
    <row r="5083" spans="1:13" ht="15" customHeight="1" x14ac:dyDescent="0.25">
      <c r="A5083" s="295" t="s">
        <v>15020</v>
      </c>
      <c r="B5083" s="295" t="s">
        <v>15020</v>
      </c>
      <c r="C5083" s="295" t="s">
        <v>15021</v>
      </c>
      <c r="D5083" s="295" t="s">
        <v>15021</v>
      </c>
      <c r="E5083" s="295" t="s">
        <v>15018</v>
      </c>
      <c r="F5083" s="295" t="s">
        <v>15022</v>
      </c>
      <c r="G5083" s="295" t="s">
        <v>1678</v>
      </c>
      <c r="H5083" s="295" t="s">
        <v>1589</v>
      </c>
      <c r="I5083" s="295" t="s">
        <v>1714</v>
      </c>
      <c r="J5083" s="295" t="s">
        <v>353</v>
      </c>
      <c r="K5083" s="295" t="s">
        <v>1603</v>
      </c>
      <c r="L5083" s="286">
        <v>9</v>
      </c>
      <c r="M5083" s="295" t="s">
        <v>171</v>
      </c>
    </row>
    <row r="5084" spans="1:13" ht="15" customHeight="1" x14ac:dyDescent="0.25">
      <c r="A5084" s="295" t="s">
        <v>15024</v>
      </c>
      <c r="B5084" s="295" t="s">
        <v>15020</v>
      </c>
      <c r="C5084" s="295" t="s">
        <v>15026</v>
      </c>
      <c r="D5084" s="295" t="s">
        <v>15021</v>
      </c>
      <c r="E5084" s="295" t="s">
        <v>15027</v>
      </c>
      <c r="F5084" s="295" t="s">
        <v>15022</v>
      </c>
      <c r="G5084" s="295" t="s">
        <v>1678</v>
      </c>
      <c r="H5084" s="295" t="s">
        <v>1632</v>
      </c>
      <c r="I5084" s="295" t="s">
        <v>1714</v>
      </c>
      <c r="J5084" s="295" t="s">
        <v>353</v>
      </c>
      <c r="K5084" s="295" t="s">
        <v>1603</v>
      </c>
      <c r="L5084" s="286">
        <v>9</v>
      </c>
      <c r="M5084" s="295" t="s">
        <v>171</v>
      </c>
    </row>
    <row r="5085" spans="1:13" ht="15" customHeight="1" x14ac:dyDescent="0.25">
      <c r="A5085" s="295" t="s">
        <v>15025</v>
      </c>
      <c r="B5085" s="295" t="s">
        <v>1296</v>
      </c>
      <c r="C5085" s="295" t="s">
        <v>15028</v>
      </c>
      <c r="D5085" s="295" t="s">
        <v>1297</v>
      </c>
      <c r="E5085" s="295" t="s">
        <v>1880</v>
      </c>
      <c r="F5085" s="295" t="s">
        <v>15019</v>
      </c>
      <c r="G5085" s="295" t="s">
        <v>1676</v>
      </c>
      <c r="H5085" s="295" t="s">
        <v>1632</v>
      </c>
      <c r="I5085" s="295" t="s">
        <v>1714</v>
      </c>
      <c r="J5085" s="295" t="s">
        <v>353</v>
      </c>
      <c r="K5085" s="295" t="s">
        <v>1603</v>
      </c>
      <c r="L5085" s="287">
        <v>9</v>
      </c>
      <c r="M5085" s="295" t="s">
        <v>171</v>
      </c>
    </row>
    <row r="5086" spans="1:13" ht="15" customHeight="1" x14ac:dyDescent="0.25">
      <c r="A5086" s="295" t="s">
        <v>15023</v>
      </c>
      <c r="B5086" s="295" t="s">
        <v>15020</v>
      </c>
      <c r="C5086" s="295" t="s">
        <v>15029</v>
      </c>
      <c r="D5086" s="295" t="s">
        <v>15021</v>
      </c>
      <c r="E5086" s="295" t="s">
        <v>15030</v>
      </c>
      <c r="F5086" s="295" t="s">
        <v>15022</v>
      </c>
      <c r="G5086" s="295" t="s">
        <v>1678</v>
      </c>
      <c r="H5086" s="295" t="s">
        <v>1632</v>
      </c>
      <c r="I5086" s="295" t="s">
        <v>1714</v>
      </c>
      <c r="J5086" s="295" t="s">
        <v>353</v>
      </c>
      <c r="K5086" s="295" t="s">
        <v>1603</v>
      </c>
      <c r="L5086" s="286">
        <v>9</v>
      </c>
      <c r="M5086" s="295" t="s">
        <v>171</v>
      </c>
    </row>
    <row r="5087" spans="1:13" ht="15" customHeight="1" x14ac:dyDescent="0.25">
      <c r="A5087" s="295" t="s">
        <v>15031</v>
      </c>
      <c r="B5087" s="295" t="s">
        <v>15031</v>
      </c>
      <c r="C5087" s="295" t="s">
        <v>1295</v>
      </c>
      <c r="D5087" s="295" t="s">
        <v>1295</v>
      </c>
      <c r="E5087" s="295" t="s">
        <v>1880</v>
      </c>
      <c r="F5087" s="295" t="s">
        <v>15022</v>
      </c>
      <c r="G5087" s="295" t="s">
        <v>1594</v>
      </c>
      <c r="H5087" s="295" t="s">
        <v>1589</v>
      </c>
      <c r="I5087" s="295" t="s">
        <v>1714</v>
      </c>
      <c r="J5087" s="295" t="s">
        <v>353</v>
      </c>
      <c r="L5087" s="286">
        <v>9</v>
      </c>
      <c r="M5087" s="295" t="s">
        <v>171</v>
      </c>
    </row>
    <row r="5088" spans="1:13" ht="15" customHeight="1" x14ac:dyDescent="0.25">
      <c r="A5088" s="295" t="s">
        <v>15032</v>
      </c>
      <c r="B5088" s="295" t="s">
        <v>15032</v>
      </c>
      <c r="C5088" s="295" t="s">
        <v>15033</v>
      </c>
      <c r="D5088" s="295" t="s">
        <v>15033</v>
      </c>
      <c r="E5088" s="295" t="s">
        <v>7203</v>
      </c>
      <c r="F5088" s="295" t="s">
        <v>15034</v>
      </c>
      <c r="G5088" s="295" t="s">
        <v>168</v>
      </c>
      <c r="H5088" s="295" t="s">
        <v>1589</v>
      </c>
      <c r="I5088" s="295" t="s">
        <v>1598</v>
      </c>
      <c r="J5088" s="295" t="s">
        <v>179</v>
      </c>
      <c r="K5088" s="295" t="s">
        <v>1755</v>
      </c>
      <c r="L5088" s="286">
        <v>2</v>
      </c>
      <c r="M5088" s="295" t="s">
        <v>171</v>
      </c>
    </row>
    <row r="5089" spans="1:13" ht="15" customHeight="1" x14ac:dyDescent="0.25">
      <c r="A5089" s="295" t="s">
        <v>15035</v>
      </c>
      <c r="B5089" s="295" t="s">
        <v>15035</v>
      </c>
      <c r="C5089" s="295" t="s">
        <v>15036</v>
      </c>
      <c r="D5089" s="295" t="s">
        <v>15036</v>
      </c>
      <c r="E5089" s="295" t="s">
        <v>15037</v>
      </c>
      <c r="F5089" s="295" t="s">
        <v>15034</v>
      </c>
      <c r="G5089" s="295" t="s">
        <v>168</v>
      </c>
      <c r="H5089" s="295" t="s">
        <v>1589</v>
      </c>
      <c r="I5089" s="295" t="s">
        <v>1598</v>
      </c>
      <c r="J5089" s="295" t="s">
        <v>179</v>
      </c>
      <c r="K5089" s="295" t="s">
        <v>1755</v>
      </c>
      <c r="L5089" s="286">
        <v>0</v>
      </c>
      <c r="M5089" s="295" t="s">
        <v>16372</v>
      </c>
    </row>
    <row r="5090" spans="1:13" ht="15" customHeight="1" x14ac:dyDescent="0.25">
      <c r="A5090" s="295" t="s">
        <v>15038</v>
      </c>
      <c r="B5090" s="295" t="s">
        <v>15038</v>
      </c>
      <c r="C5090" s="295" t="s">
        <v>15039</v>
      </c>
      <c r="D5090" s="295" t="s">
        <v>15039</v>
      </c>
      <c r="E5090" s="295" t="s">
        <v>3089</v>
      </c>
      <c r="F5090" s="295" t="s">
        <v>15040</v>
      </c>
      <c r="G5090" s="295" t="s">
        <v>1594</v>
      </c>
      <c r="H5090" s="295" t="s">
        <v>1589</v>
      </c>
      <c r="I5090" s="295" t="s">
        <v>1598</v>
      </c>
      <c r="J5090" s="295" t="s">
        <v>179</v>
      </c>
      <c r="L5090" s="286">
        <v>2</v>
      </c>
      <c r="M5090" s="295" t="s">
        <v>171</v>
      </c>
    </row>
    <row r="5091" spans="1:13" ht="15" customHeight="1" x14ac:dyDescent="0.25">
      <c r="A5091" s="295" t="s">
        <v>15041</v>
      </c>
      <c r="B5091" s="295" t="s">
        <v>15041</v>
      </c>
      <c r="C5091" s="295" t="s">
        <v>15042</v>
      </c>
      <c r="D5091" s="295" t="s">
        <v>15042</v>
      </c>
      <c r="E5091" s="295" t="s">
        <v>3049</v>
      </c>
      <c r="F5091" s="295" t="s">
        <v>15034</v>
      </c>
      <c r="G5091" s="295" t="s">
        <v>168</v>
      </c>
      <c r="H5091" s="295" t="s">
        <v>1589</v>
      </c>
      <c r="I5091" s="295" t="s">
        <v>1598</v>
      </c>
      <c r="J5091" s="295" t="s">
        <v>179</v>
      </c>
      <c r="K5091" s="295" t="s">
        <v>1755</v>
      </c>
      <c r="L5091" s="286">
        <v>3</v>
      </c>
      <c r="M5091" s="295" t="s">
        <v>171</v>
      </c>
    </row>
    <row r="5092" spans="1:13" ht="15" customHeight="1" x14ac:dyDescent="0.25">
      <c r="A5092" s="295" t="s">
        <v>12435</v>
      </c>
      <c r="B5092" s="295" t="s">
        <v>12435</v>
      </c>
      <c r="C5092" s="295" t="s">
        <v>12437</v>
      </c>
      <c r="D5092" s="295" t="s">
        <v>12437</v>
      </c>
      <c r="E5092" s="295" t="s">
        <v>15043</v>
      </c>
      <c r="F5092" s="295" t="s">
        <v>12433</v>
      </c>
      <c r="G5092" s="295" t="s">
        <v>1738</v>
      </c>
      <c r="H5092" s="295" t="s">
        <v>1589</v>
      </c>
      <c r="I5092" s="295" t="s">
        <v>1714</v>
      </c>
      <c r="J5092" s="295" t="s">
        <v>1068</v>
      </c>
      <c r="K5092" s="295" t="s">
        <v>1603</v>
      </c>
      <c r="L5092" s="287">
        <v>-99</v>
      </c>
      <c r="M5092" s="295" t="s">
        <v>16367</v>
      </c>
    </row>
    <row r="5093" spans="1:13" ht="15" customHeight="1" x14ac:dyDescent="0.25">
      <c r="A5093" s="295" t="s">
        <v>12460</v>
      </c>
      <c r="B5093" s="295" t="s">
        <v>12460</v>
      </c>
      <c r="C5093" s="295" t="s">
        <v>12462</v>
      </c>
      <c r="D5093" s="295" t="s">
        <v>12462</v>
      </c>
      <c r="E5093" s="295" t="s">
        <v>15044</v>
      </c>
      <c r="F5093" s="295" t="s">
        <v>12463</v>
      </c>
      <c r="G5093" s="295" t="s">
        <v>168</v>
      </c>
      <c r="H5093" s="295" t="s">
        <v>1589</v>
      </c>
      <c r="I5093" s="295" t="s">
        <v>1714</v>
      </c>
      <c r="J5093" s="295" t="s">
        <v>1068</v>
      </c>
      <c r="K5093" s="295" t="s">
        <v>1603</v>
      </c>
      <c r="L5093" s="286">
        <v>7</v>
      </c>
      <c r="M5093" s="295" t="s">
        <v>171</v>
      </c>
    </row>
    <row r="5094" spans="1:13" ht="15" customHeight="1" x14ac:dyDescent="0.25">
      <c r="A5094" s="295" t="s">
        <v>15045</v>
      </c>
      <c r="B5094" s="295" t="s">
        <v>15045</v>
      </c>
      <c r="C5094" s="295" t="s">
        <v>15046</v>
      </c>
      <c r="D5094" s="295" t="s">
        <v>15046</v>
      </c>
      <c r="E5094" s="295" t="s">
        <v>15047</v>
      </c>
      <c r="F5094" s="295" t="s">
        <v>12420</v>
      </c>
      <c r="G5094" s="295" t="s">
        <v>1594</v>
      </c>
      <c r="H5094" s="295" t="s">
        <v>1589</v>
      </c>
      <c r="I5094" s="295" t="s">
        <v>1714</v>
      </c>
      <c r="J5094" s="295" t="s">
        <v>1068</v>
      </c>
      <c r="L5094" s="286">
        <v>7</v>
      </c>
      <c r="M5094" s="295" t="s">
        <v>171</v>
      </c>
    </row>
    <row r="5095" spans="1:13" ht="15" customHeight="1" x14ac:dyDescent="0.25">
      <c r="A5095" s="295" t="s">
        <v>12491</v>
      </c>
      <c r="B5095" s="295" t="s">
        <v>12491</v>
      </c>
      <c r="C5095" s="295" t="s">
        <v>12493</v>
      </c>
      <c r="D5095" s="295" t="s">
        <v>12493</v>
      </c>
      <c r="E5095" s="295" t="s">
        <v>15048</v>
      </c>
      <c r="F5095" s="295" t="s">
        <v>12494</v>
      </c>
      <c r="G5095" s="295" t="s">
        <v>168</v>
      </c>
      <c r="H5095" s="295" t="s">
        <v>1589</v>
      </c>
      <c r="I5095" s="295" t="s">
        <v>1714</v>
      </c>
      <c r="J5095" s="295" t="s">
        <v>1068</v>
      </c>
      <c r="K5095" s="295" t="s">
        <v>1603</v>
      </c>
      <c r="L5095" s="287">
        <v>-99</v>
      </c>
      <c r="M5095" s="295" t="s">
        <v>16367</v>
      </c>
    </row>
    <row r="5096" spans="1:13" ht="15" customHeight="1" x14ac:dyDescent="0.25">
      <c r="A5096" s="295" t="s">
        <v>15049</v>
      </c>
      <c r="B5096" s="295" t="s">
        <v>15049</v>
      </c>
      <c r="C5096" s="295" t="s">
        <v>15050</v>
      </c>
      <c r="D5096" s="295" t="s">
        <v>15050</v>
      </c>
      <c r="E5096" s="295" t="s">
        <v>15051</v>
      </c>
      <c r="F5096" s="295" t="s">
        <v>3627</v>
      </c>
      <c r="G5096" s="295" t="s">
        <v>1676</v>
      </c>
      <c r="H5096" s="295" t="s">
        <v>1589</v>
      </c>
      <c r="I5096" s="295" t="s">
        <v>1598</v>
      </c>
      <c r="J5096" s="295" t="s">
        <v>1493</v>
      </c>
      <c r="K5096" s="295" t="s">
        <v>1755</v>
      </c>
      <c r="L5096" s="287">
        <v>5</v>
      </c>
      <c r="M5096" s="295" t="s">
        <v>171</v>
      </c>
    </row>
    <row r="5097" spans="1:13" ht="15" customHeight="1" x14ac:dyDescent="0.25">
      <c r="A5097" s="295" t="s">
        <v>15052</v>
      </c>
      <c r="B5097" s="295" t="s">
        <v>3623</v>
      </c>
      <c r="C5097" s="295" t="s">
        <v>15053</v>
      </c>
      <c r="D5097" s="295" t="s">
        <v>3625</v>
      </c>
      <c r="E5097" s="295" t="s">
        <v>15054</v>
      </c>
      <c r="F5097" s="295" t="s">
        <v>3627</v>
      </c>
      <c r="G5097" s="295" t="s">
        <v>1678</v>
      </c>
      <c r="H5097" s="295" t="s">
        <v>1632</v>
      </c>
      <c r="I5097" s="283" t="s">
        <v>1598</v>
      </c>
      <c r="J5097" s="283" t="s">
        <v>1493</v>
      </c>
      <c r="K5097" s="283" t="s">
        <v>1755</v>
      </c>
      <c r="L5097" s="287">
        <v>5</v>
      </c>
      <c r="M5097" s="295" t="s">
        <v>171</v>
      </c>
    </row>
    <row r="5098" spans="1:13" ht="15" customHeight="1" x14ac:dyDescent="0.25">
      <c r="A5098" s="295" t="s">
        <v>3623</v>
      </c>
      <c r="B5098" s="295" t="s">
        <v>3623</v>
      </c>
      <c r="C5098" s="295" t="s">
        <v>3625</v>
      </c>
      <c r="D5098" s="295" t="s">
        <v>3625</v>
      </c>
      <c r="E5098" s="295" t="s">
        <v>15051</v>
      </c>
      <c r="F5098" s="295" t="s">
        <v>3627</v>
      </c>
      <c r="G5098" s="295" t="s">
        <v>1678</v>
      </c>
      <c r="H5098" s="295" t="s">
        <v>1589</v>
      </c>
      <c r="I5098" s="295" t="s">
        <v>1598</v>
      </c>
      <c r="J5098" s="295" t="s">
        <v>1493</v>
      </c>
      <c r="K5098" s="295" t="s">
        <v>1755</v>
      </c>
      <c r="L5098" s="286">
        <v>5</v>
      </c>
      <c r="M5098" s="295" t="s">
        <v>171</v>
      </c>
    </row>
    <row r="5099" spans="1:13" ht="15" customHeight="1" x14ac:dyDescent="0.25">
      <c r="A5099" s="295" t="s">
        <v>15055</v>
      </c>
      <c r="B5099" s="295" t="s">
        <v>15055</v>
      </c>
      <c r="C5099" s="295" t="s">
        <v>15056</v>
      </c>
      <c r="D5099" s="295" t="s">
        <v>15056</v>
      </c>
      <c r="E5099" s="295" t="s">
        <v>1618</v>
      </c>
      <c r="F5099" s="295" t="s">
        <v>15057</v>
      </c>
      <c r="G5099" s="295" t="s">
        <v>1594</v>
      </c>
      <c r="H5099" s="295" t="s">
        <v>1589</v>
      </c>
      <c r="I5099" s="295" t="s">
        <v>1598</v>
      </c>
      <c r="J5099" s="295" t="s">
        <v>1493</v>
      </c>
      <c r="L5099" s="286">
        <v>5</v>
      </c>
      <c r="M5099" s="295" t="s">
        <v>171</v>
      </c>
    </row>
    <row r="5100" spans="1:13" ht="15" customHeight="1" x14ac:dyDescent="0.25">
      <c r="A5100" s="295" t="s">
        <v>15058</v>
      </c>
      <c r="B5100" s="295" t="s">
        <v>15058</v>
      </c>
      <c r="C5100" s="295" t="s">
        <v>15059</v>
      </c>
      <c r="D5100" s="295" t="s">
        <v>15059</v>
      </c>
      <c r="E5100" s="295" t="s">
        <v>8816</v>
      </c>
      <c r="F5100" s="295" t="s">
        <v>15060</v>
      </c>
      <c r="G5100" s="295" t="s">
        <v>168</v>
      </c>
      <c r="H5100" s="295" t="s">
        <v>1589</v>
      </c>
      <c r="I5100" s="295" t="s">
        <v>1598</v>
      </c>
      <c r="J5100" s="295" t="s">
        <v>509</v>
      </c>
      <c r="K5100" s="295" t="s">
        <v>1603</v>
      </c>
      <c r="L5100" s="286">
        <v>0</v>
      </c>
      <c r="M5100" s="295" t="s">
        <v>16372</v>
      </c>
    </row>
    <row r="5101" spans="1:13" ht="15" customHeight="1" x14ac:dyDescent="0.25">
      <c r="A5101" s="295" t="s">
        <v>15061</v>
      </c>
      <c r="B5101" s="295" t="s">
        <v>15061</v>
      </c>
      <c r="C5101" s="295" t="s">
        <v>15062</v>
      </c>
      <c r="D5101" s="295" t="s">
        <v>15062</v>
      </c>
      <c r="E5101" s="295" t="s">
        <v>2665</v>
      </c>
      <c r="F5101" s="295" t="s">
        <v>15063</v>
      </c>
      <c r="G5101" s="295" t="s">
        <v>1594</v>
      </c>
      <c r="H5101" s="295" t="s">
        <v>1589</v>
      </c>
      <c r="I5101" s="295" t="s">
        <v>1598</v>
      </c>
      <c r="J5101" s="295" t="s">
        <v>509</v>
      </c>
      <c r="L5101" s="286">
        <v>0</v>
      </c>
      <c r="M5101" s="295" t="s">
        <v>16372</v>
      </c>
    </row>
    <row r="5102" spans="1:13" ht="15" customHeight="1" x14ac:dyDescent="0.25">
      <c r="A5102" s="295" t="s">
        <v>15064</v>
      </c>
      <c r="B5102" s="295" t="s">
        <v>15064</v>
      </c>
      <c r="C5102" s="295" t="s">
        <v>15065</v>
      </c>
      <c r="D5102" s="295" t="s">
        <v>15065</v>
      </c>
      <c r="E5102" s="295" t="s">
        <v>7802</v>
      </c>
      <c r="F5102" s="295" t="s">
        <v>15066</v>
      </c>
      <c r="G5102" s="295" t="s">
        <v>168</v>
      </c>
      <c r="H5102" s="295" t="s">
        <v>1589</v>
      </c>
      <c r="I5102" s="295" t="s">
        <v>1598</v>
      </c>
      <c r="J5102" s="295" t="s">
        <v>179</v>
      </c>
      <c r="K5102" s="295" t="s">
        <v>1603</v>
      </c>
      <c r="L5102" s="286">
        <v>5</v>
      </c>
      <c r="M5102" s="295" t="s">
        <v>171</v>
      </c>
    </row>
    <row r="5103" spans="1:13" ht="15" customHeight="1" x14ac:dyDescent="0.25">
      <c r="A5103" s="295" t="s">
        <v>15067</v>
      </c>
      <c r="B5103" s="295" t="s">
        <v>15067</v>
      </c>
      <c r="C5103" s="295" t="s">
        <v>15068</v>
      </c>
      <c r="D5103" s="295" t="s">
        <v>15068</v>
      </c>
      <c r="E5103" s="295" t="s">
        <v>3573</v>
      </c>
      <c r="F5103" s="295" t="s">
        <v>15069</v>
      </c>
      <c r="G5103" s="295" t="s">
        <v>1594</v>
      </c>
      <c r="H5103" s="295" t="s">
        <v>1589</v>
      </c>
      <c r="I5103" s="295" t="s">
        <v>1598</v>
      </c>
      <c r="J5103" s="295" t="s">
        <v>179</v>
      </c>
      <c r="L5103" s="286">
        <v>5</v>
      </c>
      <c r="M5103" s="295" t="s">
        <v>171</v>
      </c>
    </row>
    <row r="5104" spans="1:13" ht="15" customHeight="1" x14ac:dyDescent="0.25">
      <c r="A5104" s="295" t="s">
        <v>15070</v>
      </c>
      <c r="B5104" s="295" t="s">
        <v>15070</v>
      </c>
      <c r="C5104" s="295" t="s">
        <v>15071</v>
      </c>
      <c r="D5104" s="295" t="s">
        <v>15071</v>
      </c>
      <c r="E5104" s="295" t="s">
        <v>7772</v>
      </c>
      <c r="F5104" s="295" t="s">
        <v>15072</v>
      </c>
      <c r="G5104" s="295" t="s">
        <v>168</v>
      </c>
      <c r="H5104" s="295" t="s">
        <v>1589</v>
      </c>
      <c r="I5104" s="295" t="s">
        <v>1598</v>
      </c>
      <c r="J5104" s="295" t="s">
        <v>3189</v>
      </c>
      <c r="K5104" s="295" t="s">
        <v>1603</v>
      </c>
      <c r="L5104" s="286">
        <v>8</v>
      </c>
      <c r="M5104" s="295" t="s">
        <v>171</v>
      </c>
    </row>
    <row r="5105" spans="1:13" ht="15" customHeight="1" x14ac:dyDescent="0.25">
      <c r="A5105" s="295" t="s">
        <v>15073</v>
      </c>
      <c r="B5105" s="295" t="s">
        <v>15073</v>
      </c>
      <c r="C5105" s="295" t="s">
        <v>15074</v>
      </c>
      <c r="D5105" s="295" t="s">
        <v>15074</v>
      </c>
      <c r="E5105" s="295" t="s">
        <v>15075</v>
      </c>
      <c r="F5105" s="295" t="s">
        <v>15076</v>
      </c>
      <c r="G5105" s="295" t="s">
        <v>168</v>
      </c>
      <c r="H5105" s="295" t="s">
        <v>1589</v>
      </c>
      <c r="I5105" s="295" t="s">
        <v>1598</v>
      </c>
      <c r="J5105" s="295" t="s">
        <v>3189</v>
      </c>
      <c r="K5105" s="295" t="s">
        <v>1603</v>
      </c>
      <c r="L5105" s="286">
        <v>8</v>
      </c>
      <c r="M5105" s="295" t="s">
        <v>171</v>
      </c>
    </row>
    <row r="5106" spans="1:13" ht="15" customHeight="1" x14ac:dyDescent="0.25">
      <c r="A5106" s="295" t="s">
        <v>15077</v>
      </c>
      <c r="B5106" s="295" t="s">
        <v>15077</v>
      </c>
      <c r="C5106" s="295" t="s">
        <v>15078</v>
      </c>
      <c r="D5106" s="295" t="s">
        <v>15078</v>
      </c>
      <c r="E5106" s="295" t="s">
        <v>5416</v>
      </c>
      <c r="F5106" s="295" t="s">
        <v>15079</v>
      </c>
      <c r="G5106" s="295" t="s">
        <v>168</v>
      </c>
      <c r="H5106" s="295" t="s">
        <v>1589</v>
      </c>
      <c r="I5106" s="295" t="s">
        <v>1598</v>
      </c>
      <c r="J5106" s="295" t="s">
        <v>3189</v>
      </c>
      <c r="K5106" s="295" t="s">
        <v>1603</v>
      </c>
      <c r="L5106" s="286">
        <v>0</v>
      </c>
      <c r="M5106" s="295" t="s">
        <v>16372</v>
      </c>
    </row>
    <row r="5107" spans="1:13" ht="15" customHeight="1" x14ac:dyDescent="0.25">
      <c r="A5107" s="295" t="s">
        <v>15080</v>
      </c>
      <c r="B5107" s="295" t="s">
        <v>15080</v>
      </c>
      <c r="C5107" s="295" t="s">
        <v>15081</v>
      </c>
      <c r="D5107" s="295" t="s">
        <v>15081</v>
      </c>
      <c r="E5107" s="295" t="s">
        <v>15082</v>
      </c>
      <c r="F5107" s="295" t="s">
        <v>15083</v>
      </c>
      <c r="G5107" s="295" t="s">
        <v>168</v>
      </c>
      <c r="H5107" s="295" t="s">
        <v>1589</v>
      </c>
      <c r="I5107" s="295" t="s">
        <v>1598</v>
      </c>
      <c r="J5107" s="295" t="s">
        <v>3189</v>
      </c>
      <c r="K5107" s="295" t="s">
        <v>1603</v>
      </c>
      <c r="L5107" s="286">
        <v>8</v>
      </c>
      <c r="M5107" s="295" t="s">
        <v>171</v>
      </c>
    </row>
    <row r="5108" spans="1:13" ht="15" customHeight="1" x14ac:dyDescent="0.25">
      <c r="A5108" s="295" t="s">
        <v>15084</v>
      </c>
      <c r="B5108" s="295" t="s">
        <v>15084</v>
      </c>
      <c r="C5108" s="295" t="s">
        <v>1298</v>
      </c>
      <c r="D5108" s="295" t="s">
        <v>1298</v>
      </c>
      <c r="E5108" s="295" t="s">
        <v>15085</v>
      </c>
      <c r="F5108" s="295" t="s">
        <v>15086</v>
      </c>
      <c r="G5108" s="295" t="s">
        <v>1594</v>
      </c>
      <c r="H5108" s="295" t="s">
        <v>1589</v>
      </c>
      <c r="I5108" s="295" t="s">
        <v>1598</v>
      </c>
      <c r="J5108" s="295" t="s">
        <v>3189</v>
      </c>
      <c r="L5108" s="286">
        <v>8</v>
      </c>
      <c r="M5108" s="295" t="s">
        <v>171</v>
      </c>
    </row>
    <row r="5109" spans="1:13" ht="15" customHeight="1" x14ac:dyDescent="0.25">
      <c r="A5109" s="295" t="s">
        <v>5536</v>
      </c>
      <c r="B5109" s="295" t="s">
        <v>5533</v>
      </c>
      <c r="C5109" s="295" t="s">
        <v>15087</v>
      </c>
      <c r="D5109" s="295" t="s">
        <v>5534</v>
      </c>
      <c r="E5109" s="295" t="s">
        <v>15088</v>
      </c>
      <c r="F5109" s="295" t="s">
        <v>15089</v>
      </c>
      <c r="G5109" s="295" t="s">
        <v>168</v>
      </c>
      <c r="H5109" s="295" t="s">
        <v>1632</v>
      </c>
      <c r="I5109" s="295" t="s">
        <v>1598</v>
      </c>
      <c r="J5109" s="295" t="s">
        <v>515</v>
      </c>
      <c r="K5109" s="295" t="s">
        <v>1230</v>
      </c>
      <c r="L5109" s="286">
        <v>5</v>
      </c>
      <c r="M5109" s="295" t="s">
        <v>171</v>
      </c>
    </row>
    <row r="5110" spans="1:13" ht="15" customHeight="1" x14ac:dyDescent="0.25">
      <c r="A5110" s="295" t="s">
        <v>1299</v>
      </c>
      <c r="B5110" s="295" t="s">
        <v>1299</v>
      </c>
      <c r="C5110" s="295" t="s">
        <v>1300</v>
      </c>
      <c r="D5110" s="295" t="s">
        <v>1300</v>
      </c>
      <c r="E5110" s="295" t="s">
        <v>15090</v>
      </c>
      <c r="F5110" s="295" t="s">
        <v>7909</v>
      </c>
      <c r="G5110" s="295" t="s">
        <v>168</v>
      </c>
      <c r="H5110" s="295" t="s">
        <v>1589</v>
      </c>
      <c r="I5110" s="295" t="s">
        <v>1598</v>
      </c>
      <c r="J5110" s="295" t="s">
        <v>855</v>
      </c>
      <c r="K5110" s="295" t="s">
        <v>2253</v>
      </c>
      <c r="L5110" s="286">
        <v>0</v>
      </c>
      <c r="M5110" s="295" t="s">
        <v>16372</v>
      </c>
    </row>
    <row r="5111" spans="1:13" ht="15" customHeight="1" x14ac:dyDescent="0.25">
      <c r="A5111" s="295" t="s">
        <v>15091</v>
      </c>
      <c r="B5111" s="295" t="s">
        <v>15091</v>
      </c>
      <c r="C5111" s="295" t="s">
        <v>1306</v>
      </c>
      <c r="D5111" s="295" t="s">
        <v>1306</v>
      </c>
      <c r="E5111" s="295" t="s">
        <v>3734</v>
      </c>
      <c r="F5111" s="295" t="s">
        <v>15092</v>
      </c>
      <c r="G5111" s="295" t="s">
        <v>168</v>
      </c>
      <c r="H5111" s="295" t="s">
        <v>1589</v>
      </c>
      <c r="I5111" s="295" t="s">
        <v>1598</v>
      </c>
      <c r="J5111" s="295" t="s">
        <v>855</v>
      </c>
      <c r="K5111" s="295" t="s">
        <v>1230</v>
      </c>
      <c r="L5111" s="286">
        <v>0</v>
      </c>
      <c r="M5111" s="295" t="s">
        <v>16372</v>
      </c>
    </row>
    <row r="5112" spans="1:13" ht="15" customHeight="1" x14ac:dyDescent="0.25">
      <c r="A5112" s="295" t="s">
        <v>15093</v>
      </c>
      <c r="B5112" s="295" t="s">
        <v>15093</v>
      </c>
      <c r="C5112" s="295" t="s">
        <v>1304</v>
      </c>
      <c r="D5112" s="295" t="s">
        <v>1304</v>
      </c>
      <c r="E5112" s="295" t="s">
        <v>15094</v>
      </c>
      <c r="F5112" s="295" t="s">
        <v>7909</v>
      </c>
      <c r="G5112" s="295" t="s">
        <v>1594</v>
      </c>
      <c r="H5112" s="295" t="s">
        <v>1589</v>
      </c>
      <c r="I5112" s="295" t="s">
        <v>1598</v>
      </c>
      <c r="J5112" s="295" t="s">
        <v>855</v>
      </c>
      <c r="L5112" s="286">
        <v>0</v>
      </c>
      <c r="M5112" s="295" t="s">
        <v>16372</v>
      </c>
    </row>
    <row r="5113" spans="1:13" ht="15" customHeight="1" x14ac:dyDescent="0.25">
      <c r="A5113" s="295" t="s">
        <v>1301</v>
      </c>
      <c r="B5113" s="295" t="s">
        <v>1301</v>
      </c>
      <c r="C5113" s="295" t="s">
        <v>1302</v>
      </c>
      <c r="D5113" s="295" t="s">
        <v>1302</v>
      </c>
      <c r="E5113" s="295" t="s">
        <v>15095</v>
      </c>
      <c r="F5113" s="295" t="s">
        <v>2917</v>
      </c>
      <c r="G5113" s="295" t="s">
        <v>168</v>
      </c>
      <c r="H5113" s="295" t="s">
        <v>1589</v>
      </c>
      <c r="I5113" s="295" t="s">
        <v>1598</v>
      </c>
      <c r="J5113" s="295" t="s">
        <v>177</v>
      </c>
      <c r="K5113" s="295" t="s">
        <v>1603</v>
      </c>
      <c r="L5113" s="286">
        <v>10</v>
      </c>
      <c r="M5113" s="295" t="s">
        <v>171</v>
      </c>
    </row>
    <row r="5114" spans="1:13" ht="15" customHeight="1" x14ac:dyDescent="0.25">
      <c r="A5114" s="295" t="s">
        <v>2919</v>
      </c>
      <c r="B5114" s="295" t="s">
        <v>2919</v>
      </c>
      <c r="C5114" s="295" t="s">
        <v>2921</v>
      </c>
      <c r="D5114" s="295" t="s">
        <v>2921</v>
      </c>
      <c r="E5114" s="295" t="s">
        <v>7548</v>
      </c>
      <c r="F5114" s="295" t="s">
        <v>15096</v>
      </c>
      <c r="G5114" s="295" t="s">
        <v>1676</v>
      </c>
      <c r="H5114" s="295" t="s">
        <v>1589</v>
      </c>
      <c r="I5114" s="295" t="s">
        <v>1598</v>
      </c>
      <c r="J5114" s="295" t="s">
        <v>177</v>
      </c>
      <c r="K5114" s="295" t="s">
        <v>1603</v>
      </c>
      <c r="L5114" s="286">
        <v>6</v>
      </c>
      <c r="M5114" s="295" t="s">
        <v>171</v>
      </c>
    </row>
    <row r="5115" spans="1:13" ht="15" customHeight="1" x14ac:dyDescent="0.25">
      <c r="A5115" s="295" t="s">
        <v>2923</v>
      </c>
      <c r="B5115" s="295" t="s">
        <v>2923</v>
      </c>
      <c r="C5115" s="295" t="s">
        <v>15097</v>
      </c>
      <c r="D5115" s="295" t="s">
        <v>15097</v>
      </c>
      <c r="E5115" s="295" t="s">
        <v>7548</v>
      </c>
      <c r="F5115" s="295" t="s">
        <v>15096</v>
      </c>
      <c r="G5115" s="295" t="s">
        <v>1678</v>
      </c>
      <c r="H5115" s="295" t="s">
        <v>1589</v>
      </c>
      <c r="I5115" s="283" t="s">
        <v>1598</v>
      </c>
      <c r="J5115" s="283" t="s">
        <v>177</v>
      </c>
      <c r="K5115" s="283" t="s">
        <v>1603</v>
      </c>
      <c r="L5115" s="286">
        <v>6</v>
      </c>
      <c r="M5115" s="295" t="s">
        <v>171</v>
      </c>
    </row>
    <row r="5116" spans="1:13" ht="15" customHeight="1" x14ac:dyDescent="0.25">
      <c r="A5116" s="295" t="s">
        <v>2925</v>
      </c>
      <c r="B5116" s="295" t="s">
        <v>2925</v>
      </c>
      <c r="C5116" s="295" t="s">
        <v>2927</v>
      </c>
      <c r="D5116" s="295" t="s">
        <v>2927</v>
      </c>
      <c r="E5116" s="295" t="s">
        <v>7548</v>
      </c>
      <c r="F5116" s="295" t="s">
        <v>15098</v>
      </c>
      <c r="G5116" s="295" t="s">
        <v>168</v>
      </c>
      <c r="H5116" s="295" t="s">
        <v>1589</v>
      </c>
      <c r="I5116" s="295" t="s">
        <v>1598</v>
      </c>
      <c r="J5116" s="295" t="s">
        <v>177</v>
      </c>
      <c r="K5116" s="295" t="s">
        <v>1603</v>
      </c>
      <c r="L5116" s="286">
        <v>5</v>
      </c>
      <c r="M5116" s="295" t="s">
        <v>171</v>
      </c>
    </row>
    <row r="5117" spans="1:13" ht="15" customHeight="1" x14ac:dyDescent="0.25">
      <c r="A5117" s="295" t="s">
        <v>2935</v>
      </c>
      <c r="B5117" s="295" t="s">
        <v>2935</v>
      </c>
      <c r="C5117" s="295" t="s">
        <v>2937</v>
      </c>
      <c r="D5117" s="295" t="s">
        <v>2937</v>
      </c>
      <c r="E5117" s="295" t="s">
        <v>7548</v>
      </c>
      <c r="F5117" s="295" t="s">
        <v>15099</v>
      </c>
      <c r="G5117" s="295" t="s">
        <v>1676</v>
      </c>
      <c r="H5117" s="295" t="s">
        <v>1589</v>
      </c>
      <c r="I5117" s="295" t="s">
        <v>1598</v>
      </c>
      <c r="J5117" s="295" t="s">
        <v>177</v>
      </c>
      <c r="K5117" s="295" t="s">
        <v>1603</v>
      </c>
      <c r="L5117" s="286">
        <v>3</v>
      </c>
      <c r="M5117" s="295" t="s">
        <v>171</v>
      </c>
    </row>
    <row r="5118" spans="1:13" ht="15" customHeight="1" x14ac:dyDescent="0.25">
      <c r="A5118" s="295" t="s">
        <v>15100</v>
      </c>
      <c r="B5118" s="295" t="s">
        <v>15100</v>
      </c>
      <c r="C5118" s="295" t="s">
        <v>15101</v>
      </c>
      <c r="D5118" s="295" t="s">
        <v>15101</v>
      </c>
      <c r="E5118" s="295" t="s">
        <v>7548</v>
      </c>
      <c r="F5118" s="295" t="s">
        <v>15099</v>
      </c>
      <c r="G5118" s="295" t="s">
        <v>1678</v>
      </c>
      <c r="H5118" s="295" t="s">
        <v>1589</v>
      </c>
      <c r="I5118" s="295" t="s">
        <v>1598</v>
      </c>
      <c r="J5118" s="295" t="s">
        <v>177</v>
      </c>
      <c r="K5118" s="295" t="s">
        <v>1603</v>
      </c>
      <c r="L5118" s="286">
        <v>3</v>
      </c>
      <c r="M5118" s="295" t="s">
        <v>171</v>
      </c>
    </row>
    <row r="5119" spans="1:13" ht="15" customHeight="1" x14ac:dyDescent="0.25">
      <c r="A5119" s="295" t="s">
        <v>15102</v>
      </c>
      <c r="B5119" s="295" t="s">
        <v>15102</v>
      </c>
      <c r="C5119" s="295" t="s">
        <v>15103</v>
      </c>
      <c r="D5119" s="295" t="s">
        <v>15103</v>
      </c>
      <c r="E5119" s="295" t="s">
        <v>15104</v>
      </c>
      <c r="F5119" s="295" t="s">
        <v>15099</v>
      </c>
      <c r="G5119" s="295" t="s">
        <v>1678</v>
      </c>
      <c r="H5119" s="295" t="s">
        <v>1589</v>
      </c>
      <c r="I5119" s="295" t="s">
        <v>1598</v>
      </c>
      <c r="J5119" s="295" t="s">
        <v>177</v>
      </c>
      <c r="K5119" s="295" t="s">
        <v>1603</v>
      </c>
      <c r="L5119" s="286">
        <v>8</v>
      </c>
      <c r="M5119" s="295" t="s">
        <v>171</v>
      </c>
    </row>
    <row r="5120" spans="1:13" ht="15" customHeight="1" x14ac:dyDescent="0.25">
      <c r="A5120" s="295" t="s">
        <v>2940</v>
      </c>
      <c r="B5120" s="295" t="s">
        <v>2940</v>
      </c>
      <c r="C5120" s="295" t="s">
        <v>2942</v>
      </c>
      <c r="D5120" s="295" t="s">
        <v>2942</v>
      </c>
      <c r="E5120" s="295" t="s">
        <v>7548</v>
      </c>
      <c r="F5120" s="295" t="s">
        <v>2946</v>
      </c>
      <c r="G5120" s="295" t="s">
        <v>168</v>
      </c>
      <c r="H5120" s="295" t="s">
        <v>1589</v>
      </c>
      <c r="I5120" s="295" t="s">
        <v>1598</v>
      </c>
      <c r="J5120" s="295" t="s">
        <v>177</v>
      </c>
      <c r="K5120" s="295" t="s">
        <v>1603</v>
      </c>
      <c r="L5120" s="286">
        <v>9</v>
      </c>
      <c r="M5120" s="295" t="s">
        <v>171</v>
      </c>
    </row>
    <row r="5121" spans="1:13" ht="15" customHeight="1" x14ac:dyDescent="0.25">
      <c r="A5121" s="295" t="s">
        <v>2947</v>
      </c>
      <c r="B5121" s="295" t="s">
        <v>2944</v>
      </c>
      <c r="C5121" s="295" t="s">
        <v>15105</v>
      </c>
      <c r="D5121" s="295" t="s">
        <v>2945</v>
      </c>
      <c r="E5121" s="295" t="s">
        <v>7548</v>
      </c>
      <c r="F5121" s="295" t="s">
        <v>2946</v>
      </c>
      <c r="G5121" s="295" t="s">
        <v>1678</v>
      </c>
      <c r="H5121" s="295" t="s">
        <v>1632</v>
      </c>
      <c r="I5121" s="295" t="s">
        <v>1598</v>
      </c>
      <c r="J5121" s="295" t="s">
        <v>177</v>
      </c>
      <c r="K5121" s="295" t="s">
        <v>1603</v>
      </c>
      <c r="L5121" s="286">
        <v>9</v>
      </c>
      <c r="M5121" s="295" t="s">
        <v>171</v>
      </c>
    </row>
    <row r="5122" spans="1:13" ht="15" customHeight="1" x14ac:dyDescent="0.25">
      <c r="A5122" s="295" t="s">
        <v>2952</v>
      </c>
      <c r="B5122" s="295" t="s">
        <v>2948</v>
      </c>
      <c r="C5122" s="295" t="s">
        <v>15106</v>
      </c>
      <c r="D5122" s="295" t="s">
        <v>2949</v>
      </c>
      <c r="E5122" s="295" t="s">
        <v>15107</v>
      </c>
      <c r="F5122" s="295" t="s">
        <v>15108</v>
      </c>
      <c r="G5122" s="295" t="s">
        <v>1678</v>
      </c>
      <c r="H5122" s="295" t="s">
        <v>1632</v>
      </c>
      <c r="I5122" s="295" t="s">
        <v>1598</v>
      </c>
      <c r="J5122" s="295" t="s">
        <v>177</v>
      </c>
      <c r="K5122" s="295" t="s">
        <v>1603</v>
      </c>
      <c r="L5122" s="286">
        <v>10</v>
      </c>
      <c r="M5122" s="295" t="s">
        <v>171</v>
      </c>
    </row>
    <row r="5123" spans="1:13" ht="15" customHeight="1" x14ac:dyDescent="0.25">
      <c r="A5123" s="295" t="s">
        <v>2954</v>
      </c>
      <c r="B5123" s="295" t="s">
        <v>2954</v>
      </c>
      <c r="C5123" s="295" t="s">
        <v>2956</v>
      </c>
      <c r="D5123" s="295" t="s">
        <v>2956</v>
      </c>
      <c r="E5123" s="295" t="s">
        <v>15109</v>
      </c>
      <c r="F5123" s="295" t="s">
        <v>2958</v>
      </c>
      <c r="G5123" s="295" t="s">
        <v>168</v>
      </c>
      <c r="H5123" s="295" t="s">
        <v>1589</v>
      </c>
      <c r="I5123" s="295" t="s">
        <v>1598</v>
      </c>
      <c r="J5123" s="295" t="s">
        <v>177</v>
      </c>
      <c r="K5123" s="295" t="s">
        <v>1603</v>
      </c>
      <c r="L5123" s="286">
        <v>6</v>
      </c>
      <c r="M5123" s="295" t="s">
        <v>171</v>
      </c>
    </row>
    <row r="5124" spans="1:13" ht="15" customHeight="1" x14ac:dyDescent="0.25">
      <c r="A5124" s="295" t="s">
        <v>2975</v>
      </c>
      <c r="B5124" s="295" t="s">
        <v>2975</v>
      </c>
      <c r="C5124" s="295" t="s">
        <v>2977</v>
      </c>
      <c r="D5124" s="295" t="s">
        <v>2977</v>
      </c>
      <c r="E5124" s="295" t="s">
        <v>11151</v>
      </c>
      <c r="F5124" s="295" t="s">
        <v>15110</v>
      </c>
      <c r="G5124" s="295" t="s">
        <v>1676</v>
      </c>
      <c r="H5124" s="295" t="s">
        <v>1589</v>
      </c>
      <c r="I5124" s="295" t="s">
        <v>1598</v>
      </c>
      <c r="J5124" s="295" t="s">
        <v>177</v>
      </c>
      <c r="K5124" s="295" t="s">
        <v>1603</v>
      </c>
      <c r="L5124" s="286">
        <v>6</v>
      </c>
      <c r="M5124" s="295" t="s">
        <v>171</v>
      </c>
    </row>
    <row r="5125" spans="1:13" ht="15" customHeight="1" x14ac:dyDescent="0.25">
      <c r="A5125" s="295" t="s">
        <v>2979</v>
      </c>
      <c r="B5125" s="295" t="s">
        <v>2979</v>
      </c>
      <c r="C5125" s="295" t="s">
        <v>15111</v>
      </c>
      <c r="D5125" s="295" t="s">
        <v>15111</v>
      </c>
      <c r="E5125" s="295" t="s">
        <v>11151</v>
      </c>
      <c r="F5125" s="295" t="s">
        <v>15110</v>
      </c>
      <c r="G5125" s="295" t="s">
        <v>1678</v>
      </c>
      <c r="H5125" s="295" t="s">
        <v>1589</v>
      </c>
      <c r="I5125" s="295" t="s">
        <v>1598</v>
      </c>
      <c r="J5125" s="295" t="s">
        <v>177</v>
      </c>
      <c r="K5125" s="295" t="s">
        <v>1603</v>
      </c>
      <c r="L5125" s="286">
        <v>6</v>
      </c>
      <c r="M5125" s="295" t="s">
        <v>171</v>
      </c>
    </row>
    <row r="5126" spans="1:13" ht="15" customHeight="1" x14ac:dyDescent="0.25">
      <c r="A5126" s="298" t="s">
        <v>1303</v>
      </c>
      <c r="B5126" s="295" t="s">
        <v>1303</v>
      </c>
      <c r="C5126" s="298" t="s">
        <v>2982</v>
      </c>
      <c r="D5126" s="298" t="s">
        <v>2982</v>
      </c>
      <c r="E5126" s="295" t="s">
        <v>15112</v>
      </c>
      <c r="F5126" s="298" t="s">
        <v>2983</v>
      </c>
      <c r="G5126" s="298" t="s">
        <v>1676</v>
      </c>
      <c r="H5126" s="298" t="s">
        <v>1589</v>
      </c>
      <c r="I5126" s="295" t="s">
        <v>1598</v>
      </c>
      <c r="J5126" s="295" t="s">
        <v>177</v>
      </c>
      <c r="K5126" s="295" t="s">
        <v>1603</v>
      </c>
      <c r="L5126" s="286">
        <v>4</v>
      </c>
      <c r="M5126" s="295" t="s">
        <v>171</v>
      </c>
    </row>
    <row r="5127" spans="1:13" ht="15" customHeight="1" x14ac:dyDescent="0.25">
      <c r="A5127" s="295" t="s">
        <v>15113</v>
      </c>
      <c r="B5127" s="295" t="s">
        <v>15113</v>
      </c>
      <c r="C5127" s="295" t="s">
        <v>15114</v>
      </c>
      <c r="D5127" s="295" t="s">
        <v>15114</v>
      </c>
      <c r="E5127" s="295" t="s">
        <v>15112</v>
      </c>
      <c r="F5127" s="295" t="s">
        <v>2983</v>
      </c>
      <c r="G5127" s="295" t="s">
        <v>1678</v>
      </c>
      <c r="H5127" s="295" t="s">
        <v>1589</v>
      </c>
      <c r="I5127" s="295" t="s">
        <v>1598</v>
      </c>
      <c r="J5127" s="295" t="s">
        <v>177</v>
      </c>
      <c r="K5127" s="295" t="s">
        <v>1603</v>
      </c>
      <c r="L5127" s="286">
        <v>4</v>
      </c>
      <c r="M5127" s="295" t="s">
        <v>171</v>
      </c>
    </row>
    <row r="5128" spans="1:13" ht="15" customHeight="1" x14ac:dyDescent="0.25">
      <c r="A5128" s="298" t="s">
        <v>2985</v>
      </c>
      <c r="B5128" s="295" t="s">
        <v>2985</v>
      </c>
      <c r="C5128" s="298" t="s">
        <v>2987</v>
      </c>
      <c r="D5128" s="298" t="s">
        <v>2987</v>
      </c>
      <c r="E5128" s="298" t="s">
        <v>15115</v>
      </c>
      <c r="F5128" s="295" t="s">
        <v>2989</v>
      </c>
      <c r="G5128" s="298" t="s">
        <v>1676</v>
      </c>
      <c r="H5128" s="298" t="s">
        <v>1589</v>
      </c>
      <c r="I5128" s="295" t="s">
        <v>1598</v>
      </c>
      <c r="J5128" s="295" t="s">
        <v>177</v>
      </c>
      <c r="K5128" s="295" t="s">
        <v>1603</v>
      </c>
      <c r="L5128" s="288">
        <v>4</v>
      </c>
      <c r="M5128" s="295" t="s">
        <v>171</v>
      </c>
    </row>
    <row r="5129" spans="1:13" ht="15" customHeight="1" x14ac:dyDescent="0.25">
      <c r="A5129" s="295" t="s">
        <v>15116</v>
      </c>
      <c r="B5129" s="295" t="s">
        <v>15116</v>
      </c>
      <c r="C5129" s="295" t="s">
        <v>15117</v>
      </c>
      <c r="D5129" s="295" t="s">
        <v>15117</v>
      </c>
      <c r="E5129" s="295" t="s">
        <v>11151</v>
      </c>
      <c r="F5129" s="295" t="s">
        <v>2989</v>
      </c>
      <c r="G5129" s="295" t="s">
        <v>1678</v>
      </c>
      <c r="H5129" s="295" t="s">
        <v>1589</v>
      </c>
      <c r="I5129" s="295" t="s">
        <v>1598</v>
      </c>
      <c r="J5129" s="295" t="s">
        <v>177</v>
      </c>
      <c r="K5129" s="295" t="s">
        <v>1603</v>
      </c>
      <c r="L5129" s="286">
        <v>4</v>
      </c>
      <c r="M5129" s="295" t="s">
        <v>171</v>
      </c>
    </row>
    <row r="5130" spans="1:13" ht="15" customHeight="1" x14ac:dyDescent="0.25">
      <c r="A5130" s="295" t="s">
        <v>2996</v>
      </c>
      <c r="B5130" s="295" t="s">
        <v>2996</v>
      </c>
      <c r="C5130" s="295" t="s">
        <v>2998</v>
      </c>
      <c r="D5130" s="295" t="s">
        <v>2998</v>
      </c>
      <c r="E5130" s="295" t="s">
        <v>10884</v>
      </c>
      <c r="F5130" s="295" t="s">
        <v>15118</v>
      </c>
      <c r="G5130" s="295" t="s">
        <v>168</v>
      </c>
      <c r="H5130" s="295" t="s">
        <v>1589</v>
      </c>
      <c r="I5130" s="295" t="s">
        <v>1598</v>
      </c>
      <c r="J5130" s="295" t="s">
        <v>177</v>
      </c>
      <c r="K5130" s="295" t="s">
        <v>1603</v>
      </c>
      <c r="L5130" s="286">
        <v>7</v>
      </c>
      <c r="M5130" s="295" t="s">
        <v>171</v>
      </c>
    </row>
    <row r="5131" spans="1:13" ht="15" customHeight="1" x14ac:dyDescent="0.25">
      <c r="A5131" s="295" t="s">
        <v>3015</v>
      </c>
      <c r="B5131" s="295" t="s">
        <v>3015</v>
      </c>
      <c r="C5131" s="295" t="s">
        <v>3017</v>
      </c>
      <c r="D5131" s="295" t="s">
        <v>3017</v>
      </c>
      <c r="E5131" s="295" t="s">
        <v>15119</v>
      </c>
      <c r="F5131" s="295" t="s">
        <v>3018</v>
      </c>
      <c r="G5131" s="295" t="s">
        <v>168</v>
      </c>
      <c r="H5131" s="295" t="s">
        <v>1589</v>
      </c>
      <c r="I5131" s="295" t="s">
        <v>1598</v>
      </c>
      <c r="J5131" s="295" t="s">
        <v>177</v>
      </c>
      <c r="K5131" s="295" t="s">
        <v>1603</v>
      </c>
      <c r="L5131" s="286">
        <v>4</v>
      </c>
      <c r="M5131" s="295" t="s">
        <v>171</v>
      </c>
    </row>
    <row r="5132" spans="1:13" ht="15" customHeight="1" x14ac:dyDescent="0.25">
      <c r="A5132" s="295" t="s">
        <v>3020</v>
      </c>
      <c r="B5132" s="295" t="s">
        <v>3020</v>
      </c>
      <c r="C5132" s="295" t="s">
        <v>3022</v>
      </c>
      <c r="D5132" s="295" t="s">
        <v>3022</v>
      </c>
      <c r="E5132" s="295" t="s">
        <v>7548</v>
      </c>
      <c r="F5132" s="295" t="s">
        <v>3023</v>
      </c>
      <c r="G5132" s="295" t="s">
        <v>1676</v>
      </c>
      <c r="H5132" s="295" t="s">
        <v>1589</v>
      </c>
      <c r="I5132" s="295" t="s">
        <v>1598</v>
      </c>
      <c r="J5132" s="295" t="s">
        <v>177</v>
      </c>
      <c r="K5132" s="295" t="s">
        <v>1603</v>
      </c>
      <c r="L5132" s="287">
        <v>6</v>
      </c>
      <c r="M5132" s="295" t="s">
        <v>171</v>
      </c>
    </row>
    <row r="5133" spans="1:13" ht="15" customHeight="1" x14ac:dyDescent="0.25">
      <c r="A5133" s="295" t="s">
        <v>3026</v>
      </c>
      <c r="B5133" s="295" t="s">
        <v>3026</v>
      </c>
      <c r="C5133" s="295" t="s">
        <v>3028</v>
      </c>
      <c r="D5133" s="295" t="s">
        <v>3028</v>
      </c>
      <c r="E5133" s="295" t="s">
        <v>15104</v>
      </c>
      <c r="F5133" s="295" t="s">
        <v>3023</v>
      </c>
      <c r="G5133" s="295" t="s">
        <v>1678</v>
      </c>
      <c r="H5133" s="295" t="s">
        <v>1589</v>
      </c>
      <c r="I5133" s="295" t="s">
        <v>1598</v>
      </c>
      <c r="J5133" s="295" t="s">
        <v>177</v>
      </c>
      <c r="K5133" s="295" t="s">
        <v>1603</v>
      </c>
      <c r="L5133" s="286">
        <v>6</v>
      </c>
      <c r="M5133" s="295" t="s">
        <v>171</v>
      </c>
    </row>
    <row r="5134" spans="1:13" ht="15" customHeight="1" x14ac:dyDescent="0.25">
      <c r="A5134" s="295" t="s">
        <v>3024</v>
      </c>
      <c r="B5134" s="295" t="s">
        <v>3024</v>
      </c>
      <c r="C5134" s="295" t="s">
        <v>3033</v>
      </c>
      <c r="D5134" s="295" t="s">
        <v>3033</v>
      </c>
      <c r="E5134" s="295" t="s">
        <v>15119</v>
      </c>
      <c r="F5134" s="295" t="s">
        <v>3023</v>
      </c>
      <c r="G5134" s="295" t="s">
        <v>1678</v>
      </c>
      <c r="H5134" s="295" t="s">
        <v>1589</v>
      </c>
      <c r="I5134" s="295" t="s">
        <v>1598</v>
      </c>
      <c r="J5134" s="295" t="s">
        <v>177</v>
      </c>
      <c r="K5134" s="295" t="s">
        <v>1603</v>
      </c>
      <c r="L5134" s="286">
        <v>6</v>
      </c>
      <c r="M5134" s="295" t="s">
        <v>171</v>
      </c>
    </row>
    <row r="5135" spans="1:13" ht="15" customHeight="1" x14ac:dyDescent="0.25">
      <c r="A5135" s="295" t="s">
        <v>15120</v>
      </c>
      <c r="B5135" s="295" t="s">
        <v>15120</v>
      </c>
      <c r="C5135" s="295" t="s">
        <v>15121</v>
      </c>
      <c r="D5135" s="295" t="s">
        <v>15121</v>
      </c>
      <c r="E5135" s="295" t="s">
        <v>7557</v>
      </c>
      <c r="F5135" s="295" t="s">
        <v>3038</v>
      </c>
      <c r="G5135" s="295" t="s">
        <v>1676</v>
      </c>
      <c r="H5135" s="295" t="s">
        <v>1589</v>
      </c>
      <c r="I5135" s="295" t="s">
        <v>1598</v>
      </c>
      <c r="J5135" s="295" t="s">
        <v>177</v>
      </c>
      <c r="K5135" s="295" t="s">
        <v>1603</v>
      </c>
      <c r="L5135" s="286">
        <v>8</v>
      </c>
      <c r="M5135" s="295" t="s">
        <v>171</v>
      </c>
    </row>
    <row r="5136" spans="1:13" ht="15" customHeight="1" x14ac:dyDescent="0.25">
      <c r="A5136" s="295" t="s">
        <v>3035</v>
      </c>
      <c r="B5136" s="295" t="s">
        <v>3035</v>
      </c>
      <c r="C5136" s="295" t="s">
        <v>3037</v>
      </c>
      <c r="D5136" s="295" t="s">
        <v>3037</v>
      </c>
      <c r="E5136" s="295" t="s">
        <v>7557</v>
      </c>
      <c r="F5136" s="295" t="s">
        <v>3038</v>
      </c>
      <c r="G5136" s="295" t="s">
        <v>1678</v>
      </c>
      <c r="H5136" s="295" t="s">
        <v>1589</v>
      </c>
      <c r="I5136" s="295" t="s">
        <v>1598</v>
      </c>
      <c r="J5136" s="295" t="s">
        <v>177</v>
      </c>
      <c r="K5136" s="295" t="s">
        <v>1603</v>
      </c>
      <c r="L5136" s="286">
        <v>8</v>
      </c>
      <c r="M5136" s="295" t="s">
        <v>171</v>
      </c>
    </row>
    <row r="5137" spans="1:13" ht="15" customHeight="1" x14ac:dyDescent="0.25">
      <c r="A5137" s="295" t="s">
        <v>3046</v>
      </c>
      <c r="B5137" s="295" t="s">
        <v>3046</v>
      </c>
      <c r="C5137" s="295" t="s">
        <v>3048</v>
      </c>
      <c r="D5137" s="295" t="s">
        <v>3048</v>
      </c>
      <c r="E5137" s="295" t="s">
        <v>15122</v>
      </c>
      <c r="F5137" s="295" t="s">
        <v>3050</v>
      </c>
      <c r="G5137" s="295" t="s">
        <v>168</v>
      </c>
      <c r="H5137" s="295" t="s">
        <v>1589</v>
      </c>
      <c r="I5137" s="295" t="s">
        <v>1598</v>
      </c>
      <c r="J5137" s="295" t="s">
        <v>177</v>
      </c>
      <c r="K5137" s="295" t="s">
        <v>1603</v>
      </c>
      <c r="L5137" s="286">
        <v>7</v>
      </c>
      <c r="M5137" s="295" t="s">
        <v>171</v>
      </c>
    </row>
    <row r="5138" spans="1:13" ht="15" customHeight="1" x14ac:dyDescent="0.25">
      <c r="A5138" s="295" t="s">
        <v>3052</v>
      </c>
      <c r="B5138" s="295" t="s">
        <v>3052</v>
      </c>
      <c r="C5138" s="295" t="s">
        <v>3054</v>
      </c>
      <c r="D5138" s="295" t="s">
        <v>3054</v>
      </c>
      <c r="E5138" s="295" t="s">
        <v>15112</v>
      </c>
      <c r="F5138" s="295" t="s">
        <v>3056</v>
      </c>
      <c r="G5138" s="295" t="s">
        <v>1676</v>
      </c>
      <c r="H5138" s="295" t="s">
        <v>1589</v>
      </c>
      <c r="I5138" s="295" t="s">
        <v>1598</v>
      </c>
      <c r="J5138" s="295" t="s">
        <v>177</v>
      </c>
      <c r="K5138" s="295" t="s">
        <v>1603</v>
      </c>
      <c r="L5138" s="286">
        <v>1</v>
      </c>
      <c r="M5138" s="295" t="s">
        <v>171</v>
      </c>
    </row>
    <row r="5139" spans="1:13" ht="15" customHeight="1" x14ac:dyDescent="0.25">
      <c r="A5139" s="295" t="s">
        <v>3057</v>
      </c>
      <c r="B5139" s="295" t="s">
        <v>3057</v>
      </c>
      <c r="C5139" s="295" t="s">
        <v>15123</v>
      </c>
      <c r="D5139" s="295" t="s">
        <v>15123</v>
      </c>
      <c r="E5139" s="295" t="s">
        <v>15124</v>
      </c>
      <c r="F5139" s="295" t="s">
        <v>3056</v>
      </c>
      <c r="G5139" s="295" t="s">
        <v>1678</v>
      </c>
      <c r="H5139" s="295" t="s">
        <v>1589</v>
      </c>
      <c r="I5139" s="295" t="s">
        <v>1598</v>
      </c>
      <c r="J5139" s="295" t="s">
        <v>177</v>
      </c>
      <c r="K5139" s="295" t="s">
        <v>1603</v>
      </c>
      <c r="L5139" s="286">
        <v>1</v>
      </c>
      <c r="M5139" s="295" t="s">
        <v>171</v>
      </c>
    </row>
    <row r="5140" spans="1:13" ht="15" customHeight="1" x14ac:dyDescent="0.25">
      <c r="A5140" s="295" t="s">
        <v>15125</v>
      </c>
      <c r="B5140" s="295" t="s">
        <v>15125</v>
      </c>
      <c r="C5140" s="295" t="s">
        <v>15126</v>
      </c>
      <c r="D5140" s="295" t="s">
        <v>15126</v>
      </c>
      <c r="E5140" s="295" t="s">
        <v>15127</v>
      </c>
      <c r="F5140" s="295" t="s">
        <v>15128</v>
      </c>
      <c r="G5140" s="295" t="s">
        <v>1678</v>
      </c>
      <c r="H5140" s="295" t="s">
        <v>1589</v>
      </c>
      <c r="I5140" s="295" t="s">
        <v>1598</v>
      </c>
      <c r="J5140" s="295" t="s">
        <v>177</v>
      </c>
      <c r="K5140" s="295" t="s">
        <v>1603</v>
      </c>
      <c r="L5140" s="286">
        <v>1</v>
      </c>
      <c r="M5140" s="295" t="s">
        <v>171</v>
      </c>
    </row>
    <row r="5141" spans="1:13" ht="15" customHeight="1" x14ac:dyDescent="0.25">
      <c r="A5141" s="295" t="s">
        <v>3059</v>
      </c>
      <c r="B5141" s="295" t="s">
        <v>3059</v>
      </c>
      <c r="C5141" s="295" t="s">
        <v>3061</v>
      </c>
      <c r="D5141" s="295" t="s">
        <v>3061</v>
      </c>
      <c r="E5141" s="295" t="s">
        <v>15129</v>
      </c>
      <c r="F5141" s="295" t="s">
        <v>3062</v>
      </c>
      <c r="G5141" s="295" t="s">
        <v>1676</v>
      </c>
      <c r="H5141" s="295" t="s">
        <v>1589</v>
      </c>
      <c r="I5141" s="295" t="s">
        <v>1598</v>
      </c>
      <c r="J5141" s="295" t="s">
        <v>177</v>
      </c>
      <c r="K5141" s="295" t="s">
        <v>1603</v>
      </c>
      <c r="L5141" s="287">
        <v>8</v>
      </c>
      <c r="M5141" s="295" t="s">
        <v>171</v>
      </c>
    </row>
    <row r="5142" spans="1:13" ht="15" customHeight="1" x14ac:dyDescent="0.25">
      <c r="A5142" s="295" t="s">
        <v>3063</v>
      </c>
      <c r="B5142" s="295" t="s">
        <v>3063</v>
      </c>
      <c r="C5142" s="295" t="s">
        <v>3066</v>
      </c>
      <c r="D5142" s="295" t="s">
        <v>3066</v>
      </c>
      <c r="E5142" s="295" t="s">
        <v>3067</v>
      </c>
      <c r="F5142" s="295" t="s">
        <v>3062</v>
      </c>
      <c r="G5142" s="295" t="s">
        <v>1678</v>
      </c>
      <c r="H5142" s="295" t="s">
        <v>1589</v>
      </c>
      <c r="I5142" s="295" t="s">
        <v>1598</v>
      </c>
      <c r="J5142" s="295" t="s">
        <v>177</v>
      </c>
      <c r="K5142" s="295" t="s">
        <v>1603</v>
      </c>
      <c r="L5142" s="286">
        <v>8</v>
      </c>
      <c r="M5142" s="295" t="s">
        <v>171</v>
      </c>
    </row>
    <row r="5143" spans="1:13" ht="15" customHeight="1" x14ac:dyDescent="0.25">
      <c r="A5143" s="295" t="s">
        <v>3069</v>
      </c>
      <c r="B5143" s="295" t="s">
        <v>3069</v>
      </c>
      <c r="C5143" s="295" t="s">
        <v>3071</v>
      </c>
      <c r="D5143" s="295" t="s">
        <v>3071</v>
      </c>
      <c r="E5143" s="295" t="s">
        <v>15130</v>
      </c>
      <c r="F5143" s="295" t="s">
        <v>3072</v>
      </c>
      <c r="G5143" s="295" t="s">
        <v>168</v>
      </c>
      <c r="H5143" s="295" t="s">
        <v>1589</v>
      </c>
      <c r="I5143" s="295" t="s">
        <v>1598</v>
      </c>
      <c r="J5143" s="295" t="s">
        <v>177</v>
      </c>
      <c r="K5143" s="295" t="s">
        <v>1603</v>
      </c>
      <c r="L5143" s="286">
        <v>7</v>
      </c>
      <c r="M5143" s="295" t="s">
        <v>171</v>
      </c>
    </row>
    <row r="5144" spans="1:13" ht="15" customHeight="1" x14ac:dyDescent="0.25">
      <c r="A5144" s="295" t="s">
        <v>3074</v>
      </c>
      <c r="B5144" s="295" t="s">
        <v>3074</v>
      </c>
      <c r="C5144" s="295" t="s">
        <v>3076</v>
      </c>
      <c r="D5144" s="295" t="s">
        <v>3076</v>
      </c>
      <c r="E5144" s="295" t="s">
        <v>15115</v>
      </c>
      <c r="F5144" s="295" t="s">
        <v>3077</v>
      </c>
      <c r="G5144" s="295" t="s">
        <v>1676</v>
      </c>
      <c r="H5144" s="295" t="s">
        <v>1589</v>
      </c>
      <c r="I5144" s="295" t="s">
        <v>1598</v>
      </c>
      <c r="J5144" s="295" t="s">
        <v>177</v>
      </c>
      <c r="K5144" s="295" t="s">
        <v>1603</v>
      </c>
      <c r="L5144" s="286">
        <v>4</v>
      </c>
      <c r="M5144" s="295" t="s">
        <v>171</v>
      </c>
    </row>
    <row r="5145" spans="1:13" ht="15" customHeight="1" x14ac:dyDescent="0.25">
      <c r="A5145" s="295" t="s">
        <v>3082</v>
      </c>
      <c r="B5145" s="295" t="s">
        <v>3082</v>
      </c>
      <c r="C5145" s="295" t="s">
        <v>3084</v>
      </c>
      <c r="D5145" s="295" t="s">
        <v>3084</v>
      </c>
      <c r="E5145" s="295" t="s">
        <v>15115</v>
      </c>
      <c r="F5145" s="295" t="s">
        <v>3077</v>
      </c>
      <c r="G5145" s="295" t="s">
        <v>1678</v>
      </c>
      <c r="H5145" s="295" t="s">
        <v>1589</v>
      </c>
      <c r="I5145" s="295" t="s">
        <v>1598</v>
      </c>
      <c r="J5145" s="295" t="s">
        <v>177</v>
      </c>
      <c r="K5145" s="295" t="s">
        <v>1603</v>
      </c>
      <c r="L5145" s="286">
        <v>4</v>
      </c>
      <c r="M5145" s="295" t="s">
        <v>171</v>
      </c>
    </row>
    <row r="5146" spans="1:13" ht="15" customHeight="1" x14ac:dyDescent="0.25">
      <c r="A5146" s="295" t="s">
        <v>3086</v>
      </c>
      <c r="B5146" s="295" t="s">
        <v>3086</v>
      </c>
      <c r="C5146" s="295" t="s">
        <v>3088</v>
      </c>
      <c r="D5146" s="295" t="s">
        <v>3088</v>
      </c>
      <c r="E5146" s="295" t="s">
        <v>15131</v>
      </c>
      <c r="F5146" s="295" t="s">
        <v>3090</v>
      </c>
      <c r="G5146" s="295" t="s">
        <v>168</v>
      </c>
      <c r="H5146" s="295" t="s">
        <v>1589</v>
      </c>
      <c r="I5146" s="295" t="s">
        <v>1598</v>
      </c>
      <c r="J5146" s="295" t="s">
        <v>177</v>
      </c>
      <c r="K5146" s="295" t="s">
        <v>1603</v>
      </c>
      <c r="L5146" s="286">
        <v>3</v>
      </c>
      <c r="M5146" s="295" t="s">
        <v>171</v>
      </c>
    </row>
    <row r="5147" spans="1:13" ht="15" customHeight="1" x14ac:dyDescent="0.25">
      <c r="A5147" s="295" t="s">
        <v>15132</v>
      </c>
      <c r="B5147" s="295" t="s">
        <v>15132</v>
      </c>
      <c r="C5147" s="295" t="s">
        <v>1305</v>
      </c>
      <c r="D5147" s="295" t="s">
        <v>1305</v>
      </c>
      <c r="E5147" s="295" t="s">
        <v>2957</v>
      </c>
      <c r="F5147" s="295" t="s">
        <v>3111</v>
      </c>
      <c r="G5147" s="295" t="s">
        <v>1594</v>
      </c>
      <c r="H5147" s="295" t="s">
        <v>1589</v>
      </c>
      <c r="I5147" s="295" t="s">
        <v>1598</v>
      </c>
      <c r="J5147" s="295" t="s">
        <v>177</v>
      </c>
      <c r="L5147" s="286">
        <v>7</v>
      </c>
      <c r="M5147" s="295" t="s">
        <v>171</v>
      </c>
    </row>
    <row r="5148" spans="1:13" ht="15" customHeight="1" x14ac:dyDescent="0.25">
      <c r="A5148" s="295" t="s">
        <v>3118</v>
      </c>
      <c r="B5148" s="295" t="s">
        <v>3118</v>
      </c>
      <c r="C5148" s="295" t="s">
        <v>3120</v>
      </c>
      <c r="D5148" s="295" t="s">
        <v>3120</v>
      </c>
      <c r="E5148" s="295" t="s">
        <v>15133</v>
      </c>
      <c r="F5148" s="295" t="s">
        <v>3121</v>
      </c>
      <c r="G5148" s="295" t="s">
        <v>168</v>
      </c>
      <c r="H5148" s="295" t="s">
        <v>1589</v>
      </c>
      <c r="I5148" s="295" t="s">
        <v>1598</v>
      </c>
      <c r="J5148" s="295" t="s">
        <v>177</v>
      </c>
      <c r="K5148" s="295" t="s">
        <v>1603</v>
      </c>
      <c r="L5148" s="286">
        <v>7</v>
      </c>
      <c r="M5148" s="295" t="s">
        <v>171</v>
      </c>
    </row>
    <row r="5149" spans="1:13" ht="15" customHeight="1" x14ac:dyDescent="0.25">
      <c r="A5149" s="295" t="s">
        <v>3127</v>
      </c>
      <c r="B5149" s="295" t="s">
        <v>3127</v>
      </c>
      <c r="C5149" s="295" t="s">
        <v>3129</v>
      </c>
      <c r="D5149" s="295" t="s">
        <v>3129</v>
      </c>
      <c r="E5149" s="295" t="s">
        <v>15119</v>
      </c>
      <c r="F5149" s="295" t="s">
        <v>3130</v>
      </c>
      <c r="G5149" s="295" t="s">
        <v>168</v>
      </c>
      <c r="H5149" s="295" t="s">
        <v>1589</v>
      </c>
      <c r="I5149" s="295" t="s">
        <v>1598</v>
      </c>
      <c r="J5149" s="295" t="s">
        <v>177</v>
      </c>
      <c r="K5149" s="295" t="s">
        <v>1603</v>
      </c>
      <c r="L5149" s="286">
        <v>8</v>
      </c>
      <c r="M5149" s="295" t="s">
        <v>171</v>
      </c>
    </row>
    <row r="5150" spans="1:13" ht="15" customHeight="1" x14ac:dyDescent="0.25">
      <c r="A5150" s="295" t="s">
        <v>3132</v>
      </c>
      <c r="B5150" s="295" t="s">
        <v>3132</v>
      </c>
      <c r="C5150" s="295" t="s">
        <v>3134</v>
      </c>
      <c r="D5150" s="295" t="s">
        <v>3134</v>
      </c>
      <c r="E5150" s="295" t="s">
        <v>7548</v>
      </c>
      <c r="F5150" s="295" t="s">
        <v>3135</v>
      </c>
      <c r="G5150" s="295" t="s">
        <v>168</v>
      </c>
      <c r="H5150" s="295" t="s">
        <v>1589</v>
      </c>
      <c r="I5150" s="295" t="s">
        <v>1598</v>
      </c>
      <c r="J5150" s="295" t="s">
        <v>177</v>
      </c>
      <c r="K5150" s="295" t="s">
        <v>1603</v>
      </c>
      <c r="L5150" s="286">
        <v>10</v>
      </c>
      <c r="M5150" s="295" t="s">
        <v>171</v>
      </c>
    </row>
    <row r="5151" spans="1:13" ht="15" customHeight="1" x14ac:dyDescent="0.25">
      <c r="A5151" s="295" t="s">
        <v>3142</v>
      </c>
      <c r="B5151" s="295" t="s">
        <v>3142</v>
      </c>
      <c r="C5151" s="295" t="s">
        <v>3144</v>
      </c>
      <c r="D5151" s="295" t="s">
        <v>3144</v>
      </c>
      <c r="E5151" s="295" t="s">
        <v>7548</v>
      </c>
      <c r="F5151" s="295" t="s">
        <v>15134</v>
      </c>
      <c r="G5151" s="295" t="s">
        <v>168</v>
      </c>
      <c r="H5151" s="295" t="s">
        <v>1589</v>
      </c>
      <c r="I5151" s="295" t="s">
        <v>1598</v>
      </c>
      <c r="J5151" s="295" t="s">
        <v>177</v>
      </c>
      <c r="K5151" s="295" t="s">
        <v>1603</v>
      </c>
      <c r="L5151" s="286">
        <v>7</v>
      </c>
      <c r="M5151" s="295" t="s">
        <v>171</v>
      </c>
    </row>
    <row r="5152" spans="1:13" ht="15" customHeight="1" x14ac:dyDescent="0.25">
      <c r="A5152" s="295" t="s">
        <v>3147</v>
      </c>
      <c r="B5152" s="295" t="s">
        <v>3147</v>
      </c>
      <c r="C5152" s="295" t="s">
        <v>3149</v>
      </c>
      <c r="D5152" s="295" t="s">
        <v>3149</v>
      </c>
      <c r="E5152" s="295" t="s">
        <v>15135</v>
      </c>
      <c r="F5152" s="295" t="s">
        <v>15136</v>
      </c>
      <c r="G5152" s="295" t="s">
        <v>168</v>
      </c>
      <c r="H5152" s="295" t="s">
        <v>1589</v>
      </c>
      <c r="I5152" s="295" t="s">
        <v>1598</v>
      </c>
      <c r="J5152" s="295" t="s">
        <v>177</v>
      </c>
      <c r="K5152" s="295" t="s">
        <v>1603</v>
      </c>
      <c r="L5152" s="286">
        <v>6</v>
      </c>
      <c r="M5152" s="295" t="s">
        <v>171</v>
      </c>
    </row>
    <row r="5153" spans="1:13" ht="15" customHeight="1" x14ac:dyDescent="0.25">
      <c r="A5153" s="295" t="s">
        <v>15137</v>
      </c>
      <c r="B5153" s="295" t="s">
        <v>15137</v>
      </c>
      <c r="C5153" s="295" t="s">
        <v>15138</v>
      </c>
      <c r="D5153" s="295" t="s">
        <v>15138</v>
      </c>
      <c r="E5153" s="295" t="s">
        <v>15139</v>
      </c>
      <c r="F5153" s="295" t="s">
        <v>15140</v>
      </c>
      <c r="G5153" s="295" t="s">
        <v>1702</v>
      </c>
      <c r="H5153" s="295" t="s">
        <v>1589</v>
      </c>
      <c r="I5153" s="295" t="s">
        <v>1598</v>
      </c>
      <c r="J5153" s="295" t="s">
        <v>177</v>
      </c>
      <c r="K5153" s="295" t="s">
        <v>1603</v>
      </c>
      <c r="L5153" s="286">
        <v>10</v>
      </c>
      <c r="M5153" s="295" t="s">
        <v>171</v>
      </c>
    </row>
    <row r="5154" spans="1:13" ht="15" customHeight="1" x14ac:dyDescent="0.25">
      <c r="A5154" s="295" t="s">
        <v>15141</v>
      </c>
      <c r="B5154" s="295" t="s">
        <v>15141</v>
      </c>
      <c r="C5154" s="295" t="s">
        <v>15142</v>
      </c>
      <c r="D5154" s="295" t="s">
        <v>15142</v>
      </c>
      <c r="E5154" s="295" t="s">
        <v>1606</v>
      </c>
      <c r="F5154" s="295" t="s">
        <v>15143</v>
      </c>
      <c r="G5154" s="295" t="s">
        <v>168</v>
      </c>
      <c r="H5154" s="295" t="s">
        <v>1589</v>
      </c>
      <c r="I5154" s="295" t="s">
        <v>1598</v>
      </c>
      <c r="J5154" s="295" t="s">
        <v>232</v>
      </c>
      <c r="K5154" s="295" t="s">
        <v>1603</v>
      </c>
      <c r="L5154" s="286">
        <v>0</v>
      </c>
      <c r="M5154" s="295" t="s">
        <v>16372</v>
      </c>
    </row>
    <row r="5155" spans="1:13" ht="15" customHeight="1" x14ac:dyDescent="0.25">
      <c r="A5155" s="295" t="s">
        <v>15144</v>
      </c>
      <c r="B5155" s="295" t="s">
        <v>15144</v>
      </c>
      <c r="C5155" s="295" t="s">
        <v>15145</v>
      </c>
      <c r="D5155" s="295" t="s">
        <v>15145</v>
      </c>
      <c r="E5155" s="295" t="s">
        <v>1606</v>
      </c>
      <c r="F5155" s="295" t="s">
        <v>15143</v>
      </c>
      <c r="G5155" s="295" t="s">
        <v>1594</v>
      </c>
      <c r="H5155" s="295" t="s">
        <v>1589</v>
      </c>
      <c r="I5155" s="295" t="s">
        <v>1598</v>
      </c>
      <c r="J5155" s="295" t="s">
        <v>232</v>
      </c>
      <c r="L5155" s="286">
        <v>0</v>
      </c>
      <c r="M5155" s="295" t="s">
        <v>16372</v>
      </c>
    </row>
    <row r="5156" spans="1:13" ht="15" customHeight="1" x14ac:dyDescent="0.25">
      <c r="A5156" s="295" t="s">
        <v>15146</v>
      </c>
      <c r="B5156" s="295" t="s">
        <v>15146</v>
      </c>
      <c r="C5156" s="295" t="s">
        <v>15147</v>
      </c>
      <c r="D5156" s="295" t="s">
        <v>15147</v>
      </c>
      <c r="E5156" s="295" t="s">
        <v>15148</v>
      </c>
      <c r="F5156" s="295" t="s">
        <v>15149</v>
      </c>
      <c r="G5156" s="295" t="s">
        <v>168</v>
      </c>
      <c r="H5156" s="295" t="s">
        <v>1589</v>
      </c>
      <c r="I5156" s="295" t="s">
        <v>1714</v>
      </c>
      <c r="J5156" s="295" t="s">
        <v>821</v>
      </c>
      <c r="K5156" s="295" t="s">
        <v>1603</v>
      </c>
      <c r="L5156" s="286">
        <v>5</v>
      </c>
      <c r="M5156" s="295" t="s">
        <v>171</v>
      </c>
    </row>
    <row r="5157" spans="1:13" ht="15" customHeight="1" x14ac:dyDescent="0.25">
      <c r="A5157" s="295" t="s">
        <v>15150</v>
      </c>
      <c r="B5157" s="295" t="s">
        <v>15150</v>
      </c>
      <c r="C5157" s="295" t="s">
        <v>15151</v>
      </c>
      <c r="D5157" s="295" t="s">
        <v>15151</v>
      </c>
      <c r="E5157" s="295" t="s">
        <v>15152</v>
      </c>
      <c r="F5157" s="295" t="s">
        <v>15153</v>
      </c>
      <c r="G5157" s="295" t="s">
        <v>1594</v>
      </c>
      <c r="H5157" s="295" t="s">
        <v>1589</v>
      </c>
      <c r="I5157" s="295" t="s">
        <v>1714</v>
      </c>
      <c r="J5157" s="295" t="s">
        <v>821</v>
      </c>
      <c r="L5157" s="286">
        <v>5</v>
      </c>
      <c r="M5157" s="295" t="s">
        <v>171</v>
      </c>
    </row>
    <row r="5158" spans="1:13" ht="15" customHeight="1" x14ac:dyDescent="0.25">
      <c r="A5158" s="295" t="s">
        <v>17009</v>
      </c>
      <c r="B5158" s="295" t="s">
        <v>17009</v>
      </c>
      <c r="C5158" s="295" t="s">
        <v>17594</v>
      </c>
      <c r="D5158" s="295" t="s">
        <v>17594</v>
      </c>
      <c r="E5158" s="295" t="s">
        <v>14737</v>
      </c>
      <c r="G5158" s="295" t="s">
        <v>168</v>
      </c>
      <c r="H5158" s="295" t="s">
        <v>1589</v>
      </c>
      <c r="I5158" s="295" t="s">
        <v>14673</v>
      </c>
      <c r="J5158" s="295" t="s">
        <v>17926</v>
      </c>
      <c r="K5158" s="295" t="s">
        <v>14674</v>
      </c>
      <c r="L5158" s="287">
        <v>6</v>
      </c>
      <c r="M5158" s="295" t="s">
        <v>171</v>
      </c>
    </row>
    <row r="5159" spans="1:13" ht="15" customHeight="1" x14ac:dyDescent="0.25">
      <c r="A5159" s="295" t="s">
        <v>17010</v>
      </c>
      <c r="B5159" s="295" t="s">
        <v>17010</v>
      </c>
      <c r="C5159" s="295" t="s">
        <v>17595</v>
      </c>
      <c r="D5159" s="295" t="s">
        <v>17595</v>
      </c>
      <c r="E5159" s="295" t="s">
        <v>17904</v>
      </c>
      <c r="G5159" s="295" t="s">
        <v>168</v>
      </c>
      <c r="H5159" s="295" t="s">
        <v>1589</v>
      </c>
      <c r="I5159" s="295" t="s">
        <v>14673</v>
      </c>
      <c r="J5159" s="295" t="s">
        <v>17926</v>
      </c>
      <c r="K5159" s="295" t="s">
        <v>14674</v>
      </c>
      <c r="L5159" s="287">
        <v>4</v>
      </c>
      <c r="M5159" s="295" t="s">
        <v>171</v>
      </c>
    </row>
    <row r="5160" spans="1:13" ht="15" customHeight="1" x14ac:dyDescent="0.25">
      <c r="A5160" s="295" t="s">
        <v>17011</v>
      </c>
      <c r="B5160" s="295" t="s">
        <v>17011</v>
      </c>
      <c r="C5160" s="295" t="s">
        <v>17596</v>
      </c>
      <c r="D5160" s="295" t="s">
        <v>17596</v>
      </c>
      <c r="E5160" s="295" t="s">
        <v>17905</v>
      </c>
      <c r="G5160" s="295" t="s">
        <v>168</v>
      </c>
      <c r="H5160" s="295" t="s">
        <v>1589</v>
      </c>
      <c r="I5160" s="295" t="s">
        <v>14673</v>
      </c>
      <c r="J5160" s="295" t="s">
        <v>17926</v>
      </c>
      <c r="K5160" s="295" t="s">
        <v>14674</v>
      </c>
      <c r="L5160" s="287">
        <v>5</v>
      </c>
      <c r="M5160" s="295" t="s">
        <v>171</v>
      </c>
    </row>
    <row r="5161" spans="1:13" ht="15" customHeight="1" x14ac:dyDescent="0.25">
      <c r="A5161" s="295" t="s">
        <v>17008</v>
      </c>
      <c r="B5161" s="295" t="s">
        <v>17008</v>
      </c>
      <c r="C5161" s="295" t="s">
        <v>17593</v>
      </c>
      <c r="D5161" s="295" t="s">
        <v>17593</v>
      </c>
      <c r="G5161" s="295" t="s">
        <v>1594</v>
      </c>
      <c r="H5161" s="295" t="s">
        <v>1589</v>
      </c>
      <c r="I5161" s="295" t="s">
        <v>14673</v>
      </c>
      <c r="J5161" s="295" t="s">
        <v>17926</v>
      </c>
      <c r="K5161" s="295" t="s">
        <v>14674</v>
      </c>
      <c r="L5161" s="287">
        <v>5</v>
      </c>
      <c r="M5161" s="295" t="s">
        <v>171</v>
      </c>
    </row>
    <row r="5162" spans="1:13" ht="15" customHeight="1" x14ac:dyDescent="0.25">
      <c r="A5162" s="295" t="s">
        <v>15154</v>
      </c>
      <c r="B5162" s="295" t="s">
        <v>15154</v>
      </c>
      <c r="C5162" s="295" t="s">
        <v>15155</v>
      </c>
      <c r="D5162" s="295" t="s">
        <v>15155</v>
      </c>
      <c r="E5162" s="295" t="s">
        <v>1606</v>
      </c>
      <c r="F5162" s="295" t="s">
        <v>15156</v>
      </c>
      <c r="G5162" s="295" t="s">
        <v>1594</v>
      </c>
      <c r="H5162" s="295" t="s">
        <v>1589</v>
      </c>
      <c r="I5162" s="295" t="s">
        <v>1598</v>
      </c>
      <c r="J5162" s="295" t="s">
        <v>671</v>
      </c>
      <c r="L5162" s="286">
        <v>0</v>
      </c>
      <c r="M5162" s="295" t="s">
        <v>16372</v>
      </c>
    </row>
    <row r="5163" spans="1:13" ht="15" customHeight="1" x14ac:dyDescent="0.25">
      <c r="A5163" s="295" t="s">
        <v>15157</v>
      </c>
      <c r="B5163" s="295" t="s">
        <v>15157</v>
      </c>
      <c r="C5163" s="295" t="s">
        <v>15158</v>
      </c>
      <c r="D5163" s="295" t="s">
        <v>15158</v>
      </c>
      <c r="E5163" s="295" t="s">
        <v>1606</v>
      </c>
      <c r="F5163" s="295" t="s">
        <v>15159</v>
      </c>
      <c r="G5163" s="295" t="s">
        <v>168</v>
      </c>
      <c r="H5163" s="295" t="s">
        <v>1589</v>
      </c>
      <c r="I5163" s="295" t="s">
        <v>1598</v>
      </c>
      <c r="J5163" s="295" t="s">
        <v>671</v>
      </c>
      <c r="K5163" s="295" t="s">
        <v>1230</v>
      </c>
      <c r="L5163" s="286">
        <v>0</v>
      </c>
      <c r="M5163" s="295" t="s">
        <v>16372</v>
      </c>
    </row>
    <row r="5164" spans="1:13" ht="15" customHeight="1" x14ac:dyDescent="0.25">
      <c r="A5164" s="295" t="s">
        <v>15160</v>
      </c>
      <c r="B5164" s="295" t="s">
        <v>15160</v>
      </c>
      <c r="C5164" s="295" t="s">
        <v>15161</v>
      </c>
      <c r="D5164" s="295" t="s">
        <v>15161</v>
      </c>
      <c r="E5164" s="295" t="s">
        <v>15162</v>
      </c>
      <c r="F5164" s="295" t="s">
        <v>15163</v>
      </c>
      <c r="G5164" s="295" t="s">
        <v>168</v>
      </c>
      <c r="H5164" s="295" t="s">
        <v>1589</v>
      </c>
      <c r="I5164" s="295" t="s">
        <v>1598</v>
      </c>
      <c r="J5164" s="295" t="s">
        <v>237</v>
      </c>
      <c r="K5164" s="295" t="s">
        <v>1603</v>
      </c>
      <c r="L5164" s="286">
        <v>9</v>
      </c>
      <c r="M5164" s="295" t="s">
        <v>171</v>
      </c>
    </row>
    <row r="5165" spans="1:13" ht="15" customHeight="1" x14ac:dyDescent="0.25">
      <c r="A5165" s="295" t="s">
        <v>15164</v>
      </c>
      <c r="B5165" s="295" t="s">
        <v>15164</v>
      </c>
      <c r="C5165" s="295" t="s">
        <v>15165</v>
      </c>
      <c r="D5165" s="295" t="s">
        <v>15165</v>
      </c>
      <c r="E5165" s="295" t="s">
        <v>15166</v>
      </c>
      <c r="F5165" s="295" t="s">
        <v>15167</v>
      </c>
      <c r="G5165" s="295" t="s">
        <v>1594</v>
      </c>
      <c r="H5165" s="295" t="s">
        <v>1589</v>
      </c>
      <c r="I5165" s="295" t="s">
        <v>1598</v>
      </c>
      <c r="J5165" s="295" t="s">
        <v>237</v>
      </c>
      <c r="L5165" s="286">
        <v>9</v>
      </c>
      <c r="M5165" s="295" t="s">
        <v>171</v>
      </c>
    </row>
    <row r="5166" spans="1:13" ht="15" customHeight="1" x14ac:dyDescent="0.25">
      <c r="A5166" s="295" t="s">
        <v>15168</v>
      </c>
      <c r="B5166" s="295" t="s">
        <v>15168</v>
      </c>
      <c r="C5166" s="295" t="s">
        <v>15169</v>
      </c>
      <c r="D5166" s="295" t="s">
        <v>15169</v>
      </c>
      <c r="E5166" s="295" t="s">
        <v>1606</v>
      </c>
      <c r="F5166" s="295" t="s">
        <v>15170</v>
      </c>
      <c r="G5166" s="295" t="s">
        <v>168</v>
      </c>
      <c r="H5166" s="295" t="s">
        <v>1589</v>
      </c>
      <c r="I5166" s="295" t="s">
        <v>1598</v>
      </c>
      <c r="J5166" s="295" t="s">
        <v>15171</v>
      </c>
      <c r="K5166" s="295" t="s">
        <v>1325</v>
      </c>
      <c r="L5166" s="286">
        <v>0</v>
      </c>
      <c r="M5166" s="295" t="s">
        <v>16372</v>
      </c>
    </row>
    <row r="5167" spans="1:13" ht="15" customHeight="1" x14ac:dyDescent="0.25">
      <c r="A5167" s="295" t="s">
        <v>15172</v>
      </c>
      <c r="B5167" s="295" t="s">
        <v>15172</v>
      </c>
      <c r="C5167" s="295" t="s">
        <v>15173</v>
      </c>
      <c r="D5167" s="295" t="s">
        <v>15173</v>
      </c>
      <c r="E5167" s="295" t="s">
        <v>1606</v>
      </c>
      <c r="F5167" s="295" t="s">
        <v>15170</v>
      </c>
      <c r="G5167" s="295" t="s">
        <v>1594</v>
      </c>
      <c r="H5167" s="295" t="s">
        <v>1589</v>
      </c>
      <c r="I5167" s="295" t="s">
        <v>1598</v>
      </c>
      <c r="J5167" s="295" t="s">
        <v>15171</v>
      </c>
      <c r="L5167" s="286">
        <v>0</v>
      </c>
      <c r="M5167" s="295" t="s">
        <v>16372</v>
      </c>
    </row>
    <row r="5168" spans="1:13" ht="15" customHeight="1" x14ac:dyDescent="0.25">
      <c r="A5168" s="295" t="s">
        <v>5118</v>
      </c>
      <c r="B5168" s="295" t="s">
        <v>5118</v>
      </c>
      <c r="C5168" s="295" t="s">
        <v>5120</v>
      </c>
      <c r="D5168" s="295" t="s">
        <v>5120</v>
      </c>
      <c r="E5168" s="295" t="s">
        <v>15174</v>
      </c>
      <c r="F5168" s="295" t="s">
        <v>5121</v>
      </c>
      <c r="G5168" s="295" t="s">
        <v>168</v>
      </c>
      <c r="H5168" s="295" t="s">
        <v>1589</v>
      </c>
      <c r="I5168" s="295" t="s">
        <v>1598</v>
      </c>
      <c r="J5168" s="295" t="s">
        <v>177</v>
      </c>
      <c r="K5168" s="295" t="s">
        <v>1603</v>
      </c>
      <c r="L5168" s="286">
        <v>0</v>
      </c>
      <c r="M5168" s="295" t="s">
        <v>16372</v>
      </c>
    </row>
    <row r="5169" spans="1:13" ht="15" customHeight="1" x14ac:dyDescent="0.25">
      <c r="A5169" s="295" t="s">
        <v>15175</v>
      </c>
      <c r="B5169" s="295" t="s">
        <v>15175</v>
      </c>
      <c r="C5169" s="295" t="s">
        <v>15176</v>
      </c>
      <c r="D5169" s="295" t="s">
        <v>15176</v>
      </c>
      <c r="E5169" s="295" t="s">
        <v>1606</v>
      </c>
      <c r="F5169" s="295" t="s">
        <v>15177</v>
      </c>
      <c r="G5169" s="295" t="s">
        <v>1594</v>
      </c>
      <c r="H5169" s="295" t="s">
        <v>1589</v>
      </c>
      <c r="I5169" s="295" t="s">
        <v>1598</v>
      </c>
      <c r="J5169" s="295" t="s">
        <v>177</v>
      </c>
      <c r="L5169" s="286">
        <v>0</v>
      </c>
      <c r="M5169" s="295" t="s">
        <v>16372</v>
      </c>
    </row>
    <row r="5170" spans="1:13" ht="15" customHeight="1" x14ac:dyDescent="0.25">
      <c r="A5170" s="295" t="s">
        <v>1307</v>
      </c>
      <c r="B5170" s="295" t="s">
        <v>1307</v>
      </c>
      <c r="C5170" s="295" t="s">
        <v>1308</v>
      </c>
      <c r="D5170" s="295" t="s">
        <v>1308</v>
      </c>
      <c r="E5170" s="295" t="s">
        <v>1606</v>
      </c>
      <c r="F5170" s="295" t="s">
        <v>15178</v>
      </c>
      <c r="G5170" s="295" t="s">
        <v>168</v>
      </c>
      <c r="H5170" s="295" t="s">
        <v>1589</v>
      </c>
      <c r="I5170" s="295" t="s">
        <v>1598</v>
      </c>
      <c r="J5170" s="295" t="s">
        <v>177</v>
      </c>
      <c r="K5170" s="295" t="s">
        <v>1603</v>
      </c>
      <c r="L5170" s="286">
        <v>0</v>
      </c>
      <c r="M5170" s="295" t="s">
        <v>16372</v>
      </c>
    </row>
    <row r="5171" spans="1:13" ht="15" customHeight="1" x14ac:dyDescent="0.25">
      <c r="A5171" s="295" t="s">
        <v>15179</v>
      </c>
      <c r="B5171" s="295" t="s">
        <v>15180</v>
      </c>
      <c r="C5171" s="295" t="s">
        <v>15181</v>
      </c>
      <c r="D5171" s="295" t="s">
        <v>15182</v>
      </c>
      <c r="E5171" s="295" t="s">
        <v>15183</v>
      </c>
      <c r="F5171" s="295" t="s">
        <v>15184</v>
      </c>
      <c r="G5171" s="295" t="s">
        <v>168</v>
      </c>
      <c r="H5171" s="295" t="s">
        <v>1632</v>
      </c>
      <c r="I5171" s="295" t="s">
        <v>1598</v>
      </c>
      <c r="J5171" s="295" t="s">
        <v>177</v>
      </c>
      <c r="K5171" s="295" t="s">
        <v>1603</v>
      </c>
      <c r="L5171" s="287">
        <v>0</v>
      </c>
      <c r="M5171" s="295" t="s">
        <v>16372</v>
      </c>
    </row>
    <row r="5172" spans="1:13" ht="15" customHeight="1" x14ac:dyDescent="0.25">
      <c r="A5172" s="295" t="s">
        <v>15180</v>
      </c>
      <c r="B5172" s="295" t="s">
        <v>15180</v>
      </c>
      <c r="C5172" s="295" t="s">
        <v>15182</v>
      </c>
      <c r="D5172" s="295" t="s">
        <v>15182</v>
      </c>
      <c r="E5172" s="295" t="s">
        <v>15185</v>
      </c>
      <c r="F5172" s="295" t="s">
        <v>15184</v>
      </c>
      <c r="G5172" s="295" t="s">
        <v>168</v>
      </c>
      <c r="H5172" s="295" t="s">
        <v>1589</v>
      </c>
      <c r="I5172" s="295" t="s">
        <v>1598</v>
      </c>
      <c r="J5172" s="295" t="s">
        <v>177</v>
      </c>
      <c r="K5172" s="295" t="s">
        <v>1603</v>
      </c>
      <c r="L5172" s="286">
        <v>0</v>
      </c>
      <c r="M5172" s="295" t="s">
        <v>16372</v>
      </c>
    </row>
    <row r="5173" spans="1:13" ht="15" customHeight="1" x14ac:dyDescent="0.25">
      <c r="A5173" s="295" t="s">
        <v>1310</v>
      </c>
      <c r="B5173" s="295" t="s">
        <v>1310</v>
      </c>
      <c r="C5173" s="295" t="s">
        <v>1311</v>
      </c>
      <c r="D5173" s="295" t="s">
        <v>1311</v>
      </c>
      <c r="E5173" s="295" t="s">
        <v>15186</v>
      </c>
      <c r="F5173" s="295" t="s">
        <v>15187</v>
      </c>
      <c r="G5173" s="295" t="s">
        <v>168</v>
      </c>
      <c r="H5173" s="295" t="s">
        <v>1589</v>
      </c>
      <c r="I5173" s="295" t="s">
        <v>1598</v>
      </c>
      <c r="J5173" s="295" t="s">
        <v>177</v>
      </c>
      <c r="K5173" s="295" t="s">
        <v>1603</v>
      </c>
      <c r="L5173" s="286">
        <v>0</v>
      </c>
      <c r="M5173" s="295" t="s">
        <v>16372</v>
      </c>
    </row>
    <row r="5174" spans="1:13" ht="15" customHeight="1" x14ac:dyDescent="0.25">
      <c r="A5174" s="295" t="s">
        <v>15188</v>
      </c>
      <c r="B5174" s="295" t="s">
        <v>15188</v>
      </c>
      <c r="C5174" s="295" t="s">
        <v>1309</v>
      </c>
      <c r="D5174" s="295" t="s">
        <v>1309</v>
      </c>
      <c r="E5174" s="295" t="s">
        <v>10123</v>
      </c>
      <c r="F5174" s="295" t="s">
        <v>15189</v>
      </c>
      <c r="G5174" s="295" t="s">
        <v>1594</v>
      </c>
      <c r="H5174" s="295" t="s">
        <v>1589</v>
      </c>
      <c r="I5174" s="295" t="s">
        <v>1598</v>
      </c>
      <c r="J5174" s="295" t="s">
        <v>177</v>
      </c>
      <c r="L5174" s="286">
        <v>0</v>
      </c>
      <c r="M5174" s="295" t="s">
        <v>16372</v>
      </c>
    </row>
    <row r="5175" spans="1:13" ht="15" customHeight="1" x14ac:dyDescent="0.25">
      <c r="A5175" s="295" t="s">
        <v>17013</v>
      </c>
      <c r="B5175" s="295" t="s">
        <v>17013</v>
      </c>
      <c r="C5175" s="295" t="s">
        <v>17598</v>
      </c>
      <c r="D5175" s="295" t="s">
        <v>17598</v>
      </c>
      <c r="E5175" s="295" t="s">
        <v>17906</v>
      </c>
      <c r="G5175" s="295" t="s">
        <v>168</v>
      </c>
      <c r="H5175" s="295" t="s">
        <v>1589</v>
      </c>
      <c r="I5175" s="295" t="s">
        <v>14673</v>
      </c>
      <c r="J5175" s="295" t="s">
        <v>17943</v>
      </c>
      <c r="K5175" s="295" t="s">
        <v>14674</v>
      </c>
      <c r="L5175" s="287">
        <v>6</v>
      </c>
      <c r="M5175" s="295" t="s">
        <v>171</v>
      </c>
    </row>
    <row r="5176" spans="1:13" ht="15" customHeight="1" x14ac:dyDescent="0.25">
      <c r="A5176" s="295" t="s">
        <v>17012</v>
      </c>
      <c r="B5176" s="295" t="s">
        <v>17012</v>
      </c>
      <c r="C5176" s="295" t="s">
        <v>17597</v>
      </c>
      <c r="D5176" s="295" t="s">
        <v>17597</v>
      </c>
      <c r="G5176" s="295" t="s">
        <v>1594</v>
      </c>
      <c r="H5176" s="295" t="s">
        <v>1589</v>
      </c>
      <c r="I5176" s="295" t="s">
        <v>14673</v>
      </c>
      <c r="J5176" s="295" t="s">
        <v>17943</v>
      </c>
      <c r="K5176" s="295" t="s">
        <v>14674</v>
      </c>
      <c r="L5176" s="287">
        <v>6</v>
      </c>
      <c r="M5176" s="295" t="s">
        <v>171</v>
      </c>
    </row>
    <row r="5177" spans="1:13" ht="15" customHeight="1" x14ac:dyDescent="0.25">
      <c r="A5177" s="295" t="s">
        <v>17014</v>
      </c>
      <c r="B5177" s="295" t="s">
        <v>17014</v>
      </c>
      <c r="C5177" s="295" t="s">
        <v>17599</v>
      </c>
      <c r="D5177" s="295" t="s">
        <v>17599</v>
      </c>
      <c r="E5177" s="295" t="s">
        <v>17907</v>
      </c>
      <c r="G5177" s="295" t="s">
        <v>168</v>
      </c>
      <c r="H5177" s="295" t="s">
        <v>1589</v>
      </c>
      <c r="I5177" s="295" t="s">
        <v>14673</v>
      </c>
      <c r="J5177" s="295" t="s">
        <v>17943</v>
      </c>
      <c r="K5177" s="295" t="s">
        <v>14674</v>
      </c>
      <c r="L5177" s="287">
        <v>5</v>
      </c>
      <c r="M5177" s="295" t="s">
        <v>171</v>
      </c>
    </row>
    <row r="5178" spans="1:13" ht="15" customHeight="1" x14ac:dyDescent="0.25">
      <c r="A5178" s="295" t="s">
        <v>15190</v>
      </c>
      <c r="B5178" s="295" t="s">
        <v>15190</v>
      </c>
      <c r="C5178" s="295" t="s">
        <v>15191</v>
      </c>
      <c r="D5178" s="295" t="s">
        <v>15191</v>
      </c>
      <c r="E5178" s="295" t="s">
        <v>9722</v>
      </c>
      <c r="F5178" s="295" t="s">
        <v>15192</v>
      </c>
      <c r="G5178" s="295" t="s">
        <v>168</v>
      </c>
      <c r="H5178" s="295" t="s">
        <v>1589</v>
      </c>
      <c r="I5178" s="295" t="s">
        <v>1590</v>
      </c>
      <c r="J5178" s="295" t="s">
        <v>359</v>
      </c>
      <c r="K5178" s="295" t="s">
        <v>1325</v>
      </c>
      <c r="L5178" s="286">
        <v>7</v>
      </c>
      <c r="M5178" s="295" t="s">
        <v>171</v>
      </c>
    </row>
    <row r="5179" spans="1:13" ht="15" customHeight="1" x14ac:dyDescent="0.25">
      <c r="A5179" s="295" t="s">
        <v>15193</v>
      </c>
      <c r="B5179" s="295" t="s">
        <v>15193</v>
      </c>
      <c r="C5179" s="295" t="s">
        <v>15194</v>
      </c>
      <c r="D5179" s="295" t="s">
        <v>15194</v>
      </c>
      <c r="E5179" s="295" t="s">
        <v>5866</v>
      </c>
      <c r="F5179" s="295" t="s">
        <v>15195</v>
      </c>
      <c r="G5179" s="295" t="s">
        <v>1594</v>
      </c>
      <c r="H5179" s="295" t="s">
        <v>1589</v>
      </c>
      <c r="I5179" s="295" t="s">
        <v>1590</v>
      </c>
      <c r="J5179" s="295" t="s">
        <v>359</v>
      </c>
      <c r="L5179" s="286">
        <v>0</v>
      </c>
      <c r="M5179" s="295" t="s">
        <v>16372</v>
      </c>
    </row>
    <row r="5180" spans="1:13" ht="15" customHeight="1" x14ac:dyDescent="0.25">
      <c r="A5180" s="295" t="s">
        <v>15196</v>
      </c>
      <c r="B5180" s="295" t="s">
        <v>15196</v>
      </c>
      <c r="C5180" s="295" t="s">
        <v>15197</v>
      </c>
      <c r="D5180" s="295" t="s">
        <v>15197</v>
      </c>
      <c r="E5180" s="295" t="s">
        <v>1606</v>
      </c>
      <c r="F5180" s="295" t="s">
        <v>15198</v>
      </c>
      <c r="G5180" s="295" t="s">
        <v>168</v>
      </c>
      <c r="H5180" s="295" t="s">
        <v>1589</v>
      </c>
      <c r="I5180" s="295" t="s">
        <v>1590</v>
      </c>
      <c r="J5180" s="295" t="s">
        <v>1312</v>
      </c>
      <c r="K5180" s="295" t="s">
        <v>1230</v>
      </c>
      <c r="L5180" s="286">
        <v>0</v>
      </c>
      <c r="M5180" s="295" t="s">
        <v>16372</v>
      </c>
    </row>
    <row r="5181" spans="1:13" ht="15" customHeight="1" x14ac:dyDescent="0.25">
      <c r="A5181" s="295" t="s">
        <v>15199</v>
      </c>
      <c r="B5181" s="295" t="s">
        <v>15199</v>
      </c>
      <c r="C5181" s="295" t="s">
        <v>15200</v>
      </c>
      <c r="D5181" s="295" t="s">
        <v>15200</v>
      </c>
      <c r="E5181" s="295" t="s">
        <v>3375</v>
      </c>
      <c r="F5181" s="295" t="s">
        <v>15201</v>
      </c>
      <c r="G5181" s="295" t="s">
        <v>168</v>
      </c>
      <c r="H5181" s="295" t="s">
        <v>1589</v>
      </c>
      <c r="I5181" s="295" t="s">
        <v>1590</v>
      </c>
      <c r="J5181" s="295" t="s">
        <v>1312</v>
      </c>
      <c r="K5181" s="295" t="s">
        <v>1230</v>
      </c>
      <c r="L5181" s="286">
        <v>10</v>
      </c>
      <c r="M5181" s="295" t="s">
        <v>171</v>
      </c>
    </row>
    <row r="5182" spans="1:13" ht="15" customHeight="1" x14ac:dyDescent="0.25">
      <c r="A5182" s="295" t="s">
        <v>15202</v>
      </c>
      <c r="B5182" s="295" t="s">
        <v>15202</v>
      </c>
      <c r="C5182" s="295" t="s">
        <v>15203</v>
      </c>
      <c r="D5182" s="295" t="s">
        <v>15203</v>
      </c>
      <c r="E5182" s="295" t="s">
        <v>9590</v>
      </c>
      <c r="F5182" s="295" t="s">
        <v>15204</v>
      </c>
      <c r="G5182" s="295" t="s">
        <v>168</v>
      </c>
      <c r="H5182" s="295" t="s">
        <v>1589</v>
      </c>
      <c r="I5182" s="295" t="s">
        <v>1590</v>
      </c>
      <c r="J5182" s="295" t="s">
        <v>1312</v>
      </c>
      <c r="K5182" s="295" t="s">
        <v>1325</v>
      </c>
      <c r="L5182" s="286">
        <v>0</v>
      </c>
      <c r="M5182" s="295" t="s">
        <v>16372</v>
      </c>
    </row>
    <row r="5183" spans="1:13" ht="15" customHeight="1" x14ac:dyDescent="0.25">
      <c r="A5183" s="295" t="s">
        <v>15205</v>
      </c>
      <c r="B5183" s="295" t="s">
        <v>15205</v>
      </c>
      <c r="C5183" s="295" t="s">
        <v>15206</v>
      </c>
      <c r="D5183" s="295" t="s">
        <v>15206</v>
      </c>
      <c r="E5183" s="295" t="s">
        <v>1606</v>
      </c>
      <c r="F5183" s="295" t="s">
        <v>15207</v>
      </c>
      <c r="G5183" s="295" t="s">
        <v>1594</v>
      </c>
      <c r="H5183" s="295" t="s">
        <v>1589</v>
      </c>
      <c r="I5183" s="295" t="s">
        <v>1590</v>
      </c>
      <c r="J5183" s="295" t="s">
        <v>1312</v>
      </c>
      <c r="L5183" s="286">
        <v>5</v>
      </c>
      <c r="M5183" s="295" t="s">
        <v>171</v>
      </c>
    </row>
    <row r="5184" spans="1:13" ht="15" customHeight="1" x14ac:dyDescent="0.25">
      <c r="A5184" s="295" t="s">
        <v>1313</v>
      </c>
      <c r="B5184" s="295" t="s">
        <v>1313</v>
      </c>
      <c r="C5184" s="295" t="s">
        <v>1314</v>
      </c>
      <c r="D5184" s="295" t="s">
        <v>1314</v>
      </c>
      <c r="E5184" s="295" t="s">
        <v>9459</v>
      </c>
      <c r="F5184" s="295" t="s">
        <v>15208</v>
      </c>
      <c r="G5184" s="295" t="s">
        <v>168</v>
      </c>
      <c r="H5184" s="295" t="s">
        <v>1589</v>
      </c>
      <c r="I5184" s="295" t="s">
        <v>1598</v>
      </c>
      <c r="J5184" s="295" t="s">
        <v>255</v>
      </c>
      <c r="K5184" s="295" t="s">
        <v>1603</v>
      </c>
      <c r="L5184" s="286">
        <v>0</v>
      </c>
      <c r="M5184" s="295" t="s">
        <v>16372</v>
      </c>
    </row>
    <row r="5185" spans="1:13" ht="15" customHeight="1" x14ac:dyDescent="0.25">
      <c r="A5185" s="295" t="s">
        <v>15209</v>
      </c>
      <c r="B5185" s="295" t="s">
        <v>15209</v>
      </c>
      <c r="C5185" s="295" t="s">
        <v>15210</v>
      </c>
      <c r="D5185" s="295" t="s">
        <v>15210</v>
      </c>
      <c r="E5185" s="295" t="s">
        <v>3305</v>
      </c>
      <c r="F5185" s="295" t="s">
        <v>15211</v>
      </c>
      <c r="G5185" s="295" t="s">
        <v>1594</v>
      </c>
      <c r="H5185" s="295" t="s">
        <v>1589</v>
      </c>
      <c r="I5185" s="295" t="s">
        <v>1598</v>
      </c>
      <c r="J5185" s="295" t="s">
        <v>255</v>
      </c>
      <c r="L5185" s="286">
        <v>0</v>
      </c>
      <c r="M5185" s="295" t="s">
        <v>16372</v>
      </c>
    </row>
    <row r="5186" spans="1:13" ht="15" customHeight="1" x14ac:dyDescent="0.25">
      <c r="A5186" s="295" t="s">
        <v>15212</v>
      </c>
      <c r="B5186" s="295" t="s">
        <v>15212</v>
      </c>
      <c r="C5186" s="295" t="s">
        <v>15213</v>
      </c>
      <c r="D5186" s="295" t="s">
        <v>15213</v>
      </c>
      <c r="E5186" s="295" t="s">
        <v>2423</v>
      </c>
      <c r="F5186" s="295" t="s">
        <v>15214</v>
      </c>
      <c r="G5186" s="295" t="s">
        <v>1594</v>
      </c>
      <c r="H5186" s="295" t="s">
        <v>1589</v>
      </c>
      <c r="I5186" s="295" t="s">
        <v>1598</v>
      </c>
      <c r="J5186" s="295" t="s">
        <v>179</v>
      </c>
      <c r="L5186" s="286">
        <v>5</v>
      </c>
      <c r="M5186" s="295" t="s">
        <v>171</v>
      </c>
    </row>
    <row r="5187" spans="1:13" ht="15" customHeight="1" x14ac:dyDescent="0.25">
      <c r="A5187" s="295" t="s">
        <v>15215</v>
      </c>
      <c r="B5187" s="295" t="s">
        <v>15215</v>
      </c>
      <c r="C5187" s="295" t="s">
        <v>15216</v>
      </c>
      <c r="D5187" s="295" t="s">
        <v>15216</v>
      </c>
      <c r="E5187" s="295" t="s">
        <v>5564</v>
      </c>
      <c r="F5187" s="295" t="s">
        <v>15217</v>
      </c>
      <c r="G5187" s="295" t="s">
        <v>168</v>
      </c>
      <c r="H5187" s="295" t="s">
        <v>1589</v>
      </c>
      <c r="I5187" s="295" t="s">
        <v>1598</v>
      </c>
      <c r="J5187" s="295" t="s">
        <v>179</v>
      </c>
      <c r="K5187" s="295" t="s">
        <v>2550</v>
      </c>
      <c r="L5187" s="286">
        <v>5</v>
      </c>
      <c r="M5187" s="295" t="s">
        <v>171</v>
      </c>
    </row>
    <row r="5188" spans="1:13" ht="15" customHeight="1" x14ac:dyDescent="0.25">
      <c r="A5188" s="295" t="s">
        <v>17016</v>
      </c>
      <c r="B5188" s="295" t="s">
        <v>17016</v>
      </c>
      <c r="C5188" s="295" t="s">
        <v>17601</v>
      </c>
      <c r="D5188" s="295" t="s">
        <v>17601</v>
      </c>
      <c r="E5188" s="295" t="s">
        <v>17658</v>
      </c>
      <c r="G5188" s="295" t="s">
        <v>168</v>
      </c>
      <c r="H5188" s="295" t="s">
        <v>1589</v>
      </c>
      <c r="I5188" s="295" t="s">
        <v>14673</v>
      </c>
      <c r="J5188" s="295" t="s">
        <v>17973</v>
      </c>
      <c r="K5188" s="295" t="s">
        <v>14674</v>
      </c>
      <c r="L5188" s="287">
        <v>4</v>
      </c>
      <c r="M5188" s="295" t="s">
        <v>171</v>
      </c>
    </row>
    <row r="5189" spans="1:13" ht="15" customHeight="1" x14ac:dyDescent="0.25">
      <c r="A5189" s="295" t="s">
        <v>17015</v>
      </c>
      <c r="B5189" s="295" t="s">
        <v>17015</v>
      </c>
      <c r="C5189" s="295" t="s">
        <v>17600</v>
      </c>
      <c r="D5189" s="295" t="s">
        <v>17600</v>
      </c>
      <c r="G5189" s="295" t="s">
        <v>1594</v>
      </c>
      <c r="H5189" s="295" t="s">
        <v>1589</v>
      </c>
      <c r="I5189" s="295" t="s">
        <v>14673</v>
      </c>
      <c r="J5189" s="295" t="s">
        <v>17973</v>
      </c>
      <c r="K5189" s="295" t="s">
        <v>14674</v>
      </c>
      <c r="L5189" s="287">
        <v>4</v>
      </c>
      <c r="M5189" s="295" t="s">
        <v>171</v>
      </c>
    </row>
    <row r="5190" spans="1:13" ht="15" customHeight="1" x14ac:dyDescent="0.25">
      <c r="A5190" s="295" t="s">
        <v>17018</v>
      </c>
      <c r="B5190" s="295" t="s">
        <v>17018</v>
      </c>
      <c r="C5190" s="295" t="s">
        <v>17603</v>
      </c>
      <c r="D5190" s="295" t="s">
        <v>17603</v>
      </c>
      <c r="E5190" s="295" t="s">
        <v>17671</v>
      </c>
      <c r="G5190" s="295" t="s">
        <v>168</v>
      </c>
      <c r="H5190" s="295" t="s">
        <v>1589</v>
      </c>
      <c r="I5190" s="295" t="s">
        <v>14673</v>
      </c>
      <c r="J5190" s="295" t="s">
        <v>17972</v>
      </c>
      <c r="K5190" s="295" t="s">
        <v>14674</v>
      </c>
      <c r="L5190" s="287">
        <v>7</v>
      </c>
      <c r="M5190" s="295" t="s">
        <v>171</v>
      </c>
    </row>
    <row r="5191" spans="1:13" ht="15" customHeight="1" x14ac:dyDescent="0.25">
      <c r="A5191" s="295" t="s">
        <v>17017</v>
      </c>
      <c r="B5191" s="295" t="s">
        <v>17017</v>
      </c>
      <c r="C5191" s="295" t="s">
        <v>17602</v>
      </c>
      <c r="D5191" s="295" t="s">
        <v>17602</v>
      </c>
      <c r="G5191" s="295" t="s">
        <v>1594</v>
      </c>
      <c r="H5191" s="295" t="s">
        <v>1589</v>
      </c>
      <c r="I5191" s="295" t="s">
        <v>14673</v>
      </c>
      <c r="J5191" s="295" t="s">
        <v>17972</v>
      </c>
      <c r="K5191" s="295" t="s">
        <v>14674</v>
      </c>
      <c r="L5191" s="287">
        <v>7</v>
      </c>
      <c r="M5191" s="295" t="s">
        <v>171</v>
      </c>
    </row>
    <row r="5192" spans="1:13" ht="15" customHeight="1" x14ac:dyDescent="0.25">
      <c r="A5192" s="295" t="s">
        <v>1317</v>
      </c>
      <c r="B5192" s="295" t="s">
        <v>1317</v>
      </c>
      <c r="C5192" s="295" t="s">
        <v>15218</v>
      </c>
      <c r="D5192" s="295" t="s">
        <v>15218</v>
      </c>
      <c r="E5192" s="295" t="s">
        <v>1606</v>
      </c>
      <c r="F5192" s="295" t="s">
        <v>15219</v>
      </c>
      <c r="G5192" s="295" t="s">
        <v>1676</v>
      </c>
      <c r="H5192" s="295" t="s">
        <v>1589</v>
      </c>
      <c r="I5192" s="295" t="s">
        <v>1598</v>
      </c>
      <c r="J5192" s="295" t="s">
        <v>188</v>
      </c>
      <c r="K5192" s="295" t="s">
        <v>1603</v>
      </c>
      <c r="L5192" s="287">
        <v>7</v>
      </c>
      <c r="M5192" s="295" t="s">
        <v>171</v>
      </c>
    </row>
    <row r="5193" spans="1:13" ht="15" customHeight="1" x14ac:dyDescent="0.25">
      <c r="A5193" s="295" t="s">
        <v>15220</v>
      </c>
      <c r="B5193" s="295" t="s">
        <v>15220</v>
      </c>
      <c r="C5193" s="295" t="s">
        <v>15221</v>
      </c>
      <c r="D5193" s="295" t="s">
        <v>15221</v>
      </c>
      <c r="E5193" s="295" t="s">
        <v>1606</v>
      </c>
      <c r="F5193" s="295" t="s">
        <v>15222</v>
      </c>
      <c r="G5193" s="295" t="s">
        <v>1678</v>
      </c>
      <c r="H5193" s="295" t="s">
        <v>1589</v>
      </c>
      <c r="I5193" s="295" t="s">
        <v>1598</v>
      </c>
      <c r="J5193" s="295" t="s">
        <v>188</v>
      </c>
      <c r="K5193" s="295" t="s">
        <v>1603</v>
      </c>
      <c r="L5193" s="286">
        <v>7</v>
      </c>
      <c r="M5193" s="295" t="s">
        <v>171</v>
      </c>
    </row>
    <row r="5194" spans="1:13" ht="15" customHeight="1" x14ac:dyDescent="0.25">
      <c r="A5194" s="295" t="s">
        <v>1315</v>
      </c>
      <c r="B5194" s="295" t="s">
        <v>1315</v>
      </c>
      <c r="C5194" s="295" t="s">
        <v>1316</v>
      </c>
      <c r="D5194" s="295" t="s">
        <v>1316</v>
      </c>
      <c r="E5194" s="295" t="s">
        <v>15223</v>
      </c>
      <c r="F5194" s="295" t="s">
        <v>15224</v>
      </c>
      <c r="G5194" s="295" t="s">
        <v>1678</v>
      </c>
      <c r="H5194" s="295" t="s">
        <v>1589</v>
      </c>
      <c r="I5194" s="295" t="s">
        <v>1598</v>
      </c>
      <c r="J5194" s="295" t="s">
        <v>188</v>
      </c>
      <c r="K5194" s="295" t="s">
        <v>1603</v>
      </c>
      <c r="L5194" s="286">
        <v>4</v>
      </c>
      <c r="M5194" s="295" t="s">
        <v>171</v>
      </c>
    </row>
    <row r="5195" spans="1:13" ht="15" customHeight="1" x14ac:dyDescent="0.25">
      <c r="A5195" s="295" t="s">
        <v>15225</v>
      </c>
      <c r="B5195" s="295" t="s">
        <v>15225</v>
      </c>
      <c r="C5195" s="295" t="s">
        <v>15226</v>
      </c>
      <c r="D5195" s="295" t="s">
        <v>15226</v>
      </c>
      <c r="E5195" s="295" t="s">
        <v>1606</v>
      </c>
      <c r="F5195" s="295" t="s">
        <v>15227</v>
      </c>
      <c r="G5195" s="295" t="s">
        <v>1594</v>
      </c>
      <c r="H5195" s="295" t="s">
        <v>1589</v>
      </c>
      <c r="I5195" s="295" t="s">
        <v>1598</v>
      </c>
      <c r="J5195" s="295" t="s">
        <v>188</v>
      </c>
      <c r="L5195" s="286">
        <v>6</v>
      </c>
      <c r="M5195" s="295" t="s">
        <v>171</v>
      </c>
    </row>
    <row r="5196" spans="1:13" ht="15" customHeight="1" x14ac:dyDescent="0.25">
      <c r="A5196" s="295" t="s">
        <v>15228</v>
      </c>
      <c r="B5196" s="295" t="s">
        <v>15228</v>
      </c>
      <c r="C5196" s="295" t="s">
        <v>15229</v>
      </c>
      <c r="D5196" s="295" t="s">
        <v>15229</v>
      </c>
      <c r="E5196" s="295" t="s">
        <v>15230</v>
      </c>
      <c r="F5196" s="295" t="s">
        <v>15231</v>
      </c>
      <c r="G5196" s="295" t="s">
        <v>168</v>
      </c>
      <c r="H5196" s="295" t="s">
        <v>1589</v>
      </c>
      <c r="I5196" s="295" t="s">
        <v>1598</v>
      </c>
      <c r="J5196" s="295" t="s">
        <v>180</v>
      </c>
      <c r="K5196" s="295" t="s">
        <v>1603</v>
      </c>
      <c r="L5196" s="287">
        <v>-99</v>
      </c>
      <c r="M5196" s="295" t="s">
        <v>16367</v>
      </c>
    </row>
    <row r="5197" spans="1:13" ht="15" customHeight="1" x14ac:dyDescent="0.25">
      <c r="A5197" s="295" t="s">
        <v>15232</v>
      </c>
      <c r="B5197" s="295" t="s">
        <v>15232</v>
      </c>
      <c r="C5197" s="295" t="s">
        <v>15233</v>
      </c>
      <c r="D5197" s="295" t="s">
        <v>15233</v>
      </c>
      <c r="E5197" s="295" t="s">
        <v>1606</v>
      </c>
      <c r="F5197" s="295" t="s">
        <v>15234</v>
      </c>
      <c r="G5197" s="295" t="s">
        <v>168</v>
      </c>
      <c r="H5197" s="295" t="s">
        <v>1589</v>
      </c>
      <c r="I5197" s="295" t="s">
        <v>1598</v>
      </c>
      <c r="J5197" s="295" t="s">
        <v>180</v>
      </c>
      <c r="K5197" s="295" t="s">
        <v>1603</v>
      </c>
      <c r="L5197" s="286">
        <v>7</v>
      </c>
      <c r="M5197" s="295" t="s">
        <v>171</v>
      </c>
    </row>
    <row r="5198" spans="1:13" ht="15" customHeight="1" x14ac:dyDescent="0.25">
      <c r="A5198" s="295" t="s">
        <v>15235</v>
      </c>
      <c r="B5198" s="295" t="s">
        <v>15235</v>
      </c>
      <c r="C5198" s="295" t="s">
        <v>15236</v>
      </c>
      <c r="D5198" s="295" t="s">
        <v>15236</v>
      </c>
      <c r="E5198" s="295" t="s">
        <v>1978</v>
      </c>
      <c r="F5198" s="295" t="s">
        <v>15237</v>
      </c>
      <c r="G5198" s="295" t="s">
        <v>168</v>
      </c>
      <c r="H5198" s="295" t="s">
        <v>1589</v>
      </c>
      <c r="I5198" s="295" t="s">
        <v>1598</v>
      </c>
      <c r="J5198" s="295" t="s">
        <v>180</v>
      </c>
      <c r="K5198" s="295" t="s">
        <v>1603</v>
      </c>
      <c r="L5198" s="286">
        <v>5</v>
      </c>
      <c r="M5198" s="295" t="s">
        <v>171</v>
      </c>
    </row>
    <row r="5199" spans="1:13" ht="15" customHeight="1" x14ac:dyDescent="0.25">
      <c r="A5199" s="295" t="s">
        <v>15238</v>
      </c>
      <c r="B5199" s="295" t="s">
        <v>15238</v>
      </c>
      <c r="C5199" s="295" t="s">
        <v>15239</v>
      </c>
      <c r="D5199" s="295" t="s">
        <v>15239</v>
      </c>
      <c r="E5199" s="295" t="s">
        <v>2238</v>
      </c>
      <c r="F5199" s="295" t="s">
        <v>15240</v>
      </c>
      <c r="G5199" s="295" t="s">
        <v>168</v>
      </c>
      <c r="H5199" s="295" t="s">
        <v>1589</v>
      </c>
      <c r="I5199" s="295" t="s">
        <v>1598</v>
      </c>
      <c r="J5199" s="295" t="s">
        <v>180</v>
      </c>
      <c r="K5199" s="295" t="s">
        <v>1603</v>
      </c>
      <c r="L5199" s="286">
        <v>7</v>
      </c>
      <c r="M5199" s="295" t="s">
        <v>171</v>
      </c>
    </row>
    <row r="5200" spans="1:13" ht="15" customHeight="1" x14ac:dyDescent="0.25">
      <c r="A5200" s="295" t="s">
        <v>2326</v>
      </c>
      <c r="B5200" s="295" t="s">
        <v>2326</v>
      </c>
      <c r="C5200" s="295" t="s">
        <v>1318</v>
      </c>
      <c r="D5200" s="295" t="s">
        <v>1318</v>
      </c>
      <c r="E5200" s="295" t="s">
        <v>1606</v>
      </c>
      <c r="F5200" s="295" t="s">
        <v>15241</v>
      </c>
      <c r="G5200" s="295" t="s">
        <v>1594</v>
      </c>
      <c r="H5200" s="295" t="s">
        <v>1589</v>
      </c>
      <c r="I5200" s="295" t="s">
        <v>1598</v>
      </c>
      <c r="J5200" s="295" t="s">
        <v>180</v>
      </c>
      <c r="L5200" s="286">
        <v>7</v>
      </c>
      <c r="M5200" s="295" t="s">
        <v>171</v>
      </c>
    </row>
    <row r="5201" spans="1:13" ht="15" customHeight="1" x14ac:dyDescent="0.25">
      <c r="A5201" s="295" t="s">
        <v>2330</v>
      </c>
      <c r="B5201" s="295" t="s">
        <v>2330</v>
      </c>
      <c r="C5201" s="295" t="s">
        <v>2332</v>
      </c>
      <c r="D5201" s="295" t="s">
        <v>2332</v>
      </c>
      <c r="E5201" s="295" t="s">
        <v>15242</v>
      </c>
      <c r="F5201" s="295" t="s">
        <v>2334</v>
      </c>
      <c r="G5201" s="295" t="s">
        <v>168</v>
      </c>
      <c r="H5201" s="295" t="s">
        <v>1589</v>
      </c>
      <c r="I5201" s="295" t="s">
        <v>1598</v>
      </c>
      <c r="J5201" s="295" t="s">
        <v>180</v>
      </c>
      <c r="K5201" s="295" t="s">
        <v>1603</v>
      </c>
      <c r="L5201" s="286">
        <v>7</v>
      </c>
      <c r="M5201" s="295" t="s">
        <v>171</v>
      </c>
    </row>
    <row r="5202" spans="1:13" ht="15" customHeight="1" x14ac:dyDescent="0.25">
      <c r="A5202" s="295" t="s">
        <v>17020</v>
      </c>
      <c r="B5202" s="295" t="s">
        <v>17020</v>
      </c>
      <c r="C5202" s="295" t="s">
        <v>17605</v>
      </c>
      <c r="D5202" s="295" t="s">
        <v>17605</v>
      </c>
      <c r="E5202" s="295" t="s">
        <v>17908</v>
      </c>
      <c r="G5202" s="295" t="s">
        <v>168</v>
      </c>
      <c r="H5202" s="295" t="s">
        <v>1589</v>
      </c>
      <c r="I5202" s="295" t="s">
        <v>14673</v>
      </c>
      <c r="J5202" s="295" t="s">
        <v>17974</v>
      </c>
      <c r="K5202" s="295" t="s">
        <v>14674</v>
      </c>
      <c r="L5202" s="287">
        <v>5</v>
      </c>
      <c r="M5202" s="295" t="s">
        <v>171</v>
      </c>
    </row>
    <row r="5203" spans="1:13" ht="15" customHeight="1" x14ac:dyDescent="0.25">
      <c r="A5203" s="295" t="s">
        <v>17019</v>
      </c>
      <c r="B5203" s="295" t="s">
        <v>17019</v>
      </c>
      <c r="C5203" s="295" t="s">
        <v>17604</v>
      </c>
      <c r="D5203" s="295" t="s">
        <v>17604</v>
      </c>
      <c r="G5203" s="295" t="s">
        <v>1594</v>
      </c>
      <c r="H5203" s="295" t="s">
        <v>1589</v>
      </c>
      <c r="I5203" s="295" t="s">
        <v>14673</v>
      </c>
      <c r="J5203" s="295" t="s">
        <v>17974</v>
      </c>
      <c r="K5203" s="295" t="s">
        <v>14674</v>
      </c>
      <c r="L5203" s="287">
        <v>5</v>
      </c>
      <c r="M5203" s="295" t="s">
        <v>171</v>
      </c>
    </row>
    <row r="5204" spans="1:13" ht="15" customHeight="1" x14ac:dyDescent="0.25">
      <c r="A5204" s="295" t="s">
        <v>15243</v>
      </c>
      <c r="B5204" s="295" t="s">
        <v>15243</v>
      </c>
      <c r="C5204" s="295" t="s">
        <v>15244</v>
      </c>
      <c r="D5204" s="295" t="s">
        <v>15244</v>
      </c>
      <c r="E5204" s="295" t="s">
        <v>8816</v>
      </c>
      <c r="F5204" s="295" t="s">
        <v>15245</v>
      </c>
      <c r="G5204" s="295" t="s">
        <v>168</v>
      </c>
      <c r="H5204" s="295" t="s">
        <v>1589</v>
      </c>
      <c r="I5204" s="295" t="s">
        <v>1598</v>
      </c>
      <c r="J5204" s="295" t="s">
        <v>237</v>
      </c>
      <c r="K5204" s="295" t="s">
        <v>1603</v>
      </c>
      <c r="L5204" s="286">
        <v>7</v>
      </c>
      <c r="M5204" s="295" t="s">
        <v>171</v>
      </c>
    </row>
    <row r="5205" spans="1:13" ht="15" customHeight="1" x14ac:dyDescent="0.25">
      <c r="A5205" s="295" t="s">
        <v>15246</v>
      </c>
      <c r="B5205" s="295" t="s">
        <v>15246</v>
      </c>
      <c r="C5205" s="295" t="s">
        <v>15247</v>
      </c>
      <c r="D5205" s="295" t="s">
        <v>15247</v>
      </c>
      <c r="E5205" s="295" t="s">
        <v>2665</v>
      </c>
      <c r="F5205" s="295" t="s">
        <v>15248</v>
      </c>
      <c r="G5205" s="295" t="s">
        <v>1594</v>
      </c>
      <c r="H5205" s="295" t="s">
        <v>1589</v>
      </c>
      <c r="I5205" s="295" t="s">
        <v>1598</v>
      </c>
      <c r="J5205" s="295" t="s">
        <v>237</v>
      </c>
      <c r="L5205" s="286">
        <v>7</v>
      </c>
      <c r="M5205" s="295" t="s">
        <v>171</v>
      </c>
    </row>
    <row r="5206" spans="1:13" ht="15" customHeight="1" x14ac:dyDescent="0.25">
      <c r="A5206" s="295" t="s">
        <v>15249</v>
      </c>
      <c r="B5206" s="295" t="s">
        <v>15249</v>
      </c>
      <c r="C5206" s="295" t="s">
        <v>15250</v>
      </c>
      <c r="D5206" s="295" t="s">
        <v>15250</v>
      </c>
      <c r="E5206" s="295" t="s">
        <v>9560</v>
      </c>
      <c r="F5206" s="295" t="s">
        <v>15251</v>
      </c>
      <c r="G5206" s="295" t="s">
        <v>1676</v>
      </c>
      <c r="H5206" s="295" t="s">
        <v>1589</v>
      </c>
      <c r="I5206" s="295" t="s">
        <v>1598</v>
      </c>
      <c r="J5206" s="295" t="s">
        <v>237</v>
      </c>
      <c r="K5206" s="295" t="s">
        <v>1603</v>
      </c>
      <c r="L5206" s="287">
        <v>7</v>
      </c>
      <c r="M5206" s="295" t="s">
        <v>171</v>
      </c>
    </row>
    <row r="5207" spans="1:13" ht="15" customHeight="1" x14ac:dyDescent="0.25">
      <c r="A5207" s="295" t="s">
        <v>15252</v>
      </c>
      <c r="B5207" s="295" t="s">
        <v>15252</v>
      </c>
      <c r="C5207" s="295" t="s">
        <v>15253</v>
      </c>
      <c r="D5207" s="295" t="s">
        <v>15253</v>
      </c>
      <c r="E5207" s="295" t="s">
        <v>9560</v>
      </c>
      <c r="F5207" s="295" t="s">
        <v>15251</v>
      </c>
      <c r="G5207" s="295" t="s">
        <v>1678</v>
      </c>
      <c r="H5207" s="295" t="s">
        <v>1589</v>
      </c>
      <c r="I5207" s="295" t="s">
        <v>1598</v>
      </c>
      <c r="J5207" s="295" t="s">
        <v>237</v>
      </c>
      <c r="K5207" s="295" t="s">
        <v>1603</v>
      </c>
      <c r="L5207" s="286">
        <v>7</v>
      </c>
      <c r="M5207" s="295" t="s">
        <v>171</v>
      </c>
    </row>
    <row r="5208" spans="1:13" ht="15" customHeight="1" x14ac:dyDescent="0.25">
      <c r="A5208" s="295" t="s">
        <v>17022</v>
      </c>
      <c r="B5208" s="295" t="s">
        <v>17022</v>
      </c>
      <c r="C5208" s="295" t="s">
        <v>17607</v>
      </c>
      <c r="D5208" s="295" t="s">
        <v>17607</v>
      </c>
      <c r="E5208" s="295" t="s">
        <v>17909</v>
      </c>
      <c r="G5208" s="295" t="s">
        <v>168</v>
      </c>
      <c r="H5208" s="295" t="s">
        <v>1589</v>
      </c>
      <c r="I5208" s="295" t="s">
        <v>14673</v>
      </c>
      <c r="J5208" s="295" t="s">
        <v>17975</v>
      </c>
      <c r="K5208" s="295" t="s">
        <v>14674</v>
      </c>
      <c r="L5208" s="287">
        <v>5</v>
      </c>
      <c r="M5208" s="295" t="s">
        <v>171</v>
      </c>
    </row>
    <row r="5209" spans="1:13" ht="15" customHeight="1" x14ac:dyDescent="0.25">
      <c r="A5209" s="295" t="s">
        <v>17023</v>
      </c>
      <c r="B5209" s="295" t="s">
        <v>17023</v>
      </c>
      <c r="C5209" s="295" t="s">
        <v>17608</v>
      </c>
      <c r="D5209" s="295" t="s">
        <v>17608</v>
      </c>
      <c r="E5209" s="295" t="s">
        <v>17816</v>
      </c>
      <c r="G5209" s="295" t="s">
        <v>168</v>
      </c>
      <c r="H5209" s="295" t="s">
        <v>1589</v>
      </c>
      <c r="I5209" s="295" t="s">
        <v>14673</v>
      </c>
      <c r="J5209" s="295" t="s">
        <v>17975</v>
      </c>
      <c r="K5209" s="295" t="s">
        <v>14674</v>
      </c>
      <c r="L5209" s="287">
        <v>5</v>
      </c>
      <c r="M5209" s="295" t="s">
        <v>171</v>
      </c>
    </row>
    <row r="5210" spans="1:13" ht="15" customHeight="1" x14ac:dyDescent="0.25">
      <c r="A5210" s="295" t="s">
        <v>17024</v>
      </c>
      <c r="B5210" s="295" t="s">
        <v>17024</v>
      </c>
      <c r="C5210" s="295" t="s">
        <v>17609</v>
      </c>
      <c r="D5210" s="295" t="s">
        <v>17609</v>
      </c>
      <c r="E5210" s="295" t="s">
        <v>6878</v>
      </c>
      <c r="G5210" s="295" t="s">
        <v>168</v>
      </c>
      <c r="H5210" s="295" t="s">
        <v>1589</v>
      </c>
      <c r="I5210" s="295" t="s">
        <v>14673</v>
      </c>
      <c r="J5210" s="295" t="s">
        <v>17975</v>
      </c>
      <c r="K5210" s="295" t="s">
        <v>14674</v>
      </c>
      <c r="L5210" s="287">
        <v>5</v>
      </c>
      <c r="M5210" s="295" t="s">
        <v>171</v>
      </c>
    </row>
    <row r="5211" spans="1:13" ht="15" customHeight="1" x14ac:dyDescent="0.25">
      <c r="A5211" s="295" t="s">
        <v>17021</v>
      </c>
      <c r="B5211" s="295" t="s">
        <v>17021</v>
      </c>
      <c r="C5211" s="295" t="s">
        <v>17606</v>
      </c>
      <c r="D5211" s="295" t="s">
        <v>17606</v>
      </c>
      <c r="G5211" s="295" t="s">
        <v>1594</v>
      </c>
      <c r="H5211" s="295" t="s">
        <v>1589</v>
      </c>
      <c r="I5211" s="295" t="s">
        <v>14673</v>
      </c>
      <c r="J5211" s="295" t="s">
        <v>17975</v>
      </c>
      <c r="K5211" s="295" t="s">
        <v>14674</v>
      </c>
      <c r="L5211" s="287">
        <v>5</v>
      </c>
      <c r="M5211" s="295" t="s">
        <v>171</v>
      </c>
    </row>
    <row r="5212" spans="1:13" ht="15" customHeight="1" x14ac:dyDescent="0.25">
      <c r="A5212" s="295" t="s">
        <v>11688</v>
      </c>
      <c r="B5212" s="295" t="s">
        <v>11684</v>
      </c>
      <c r="C5212" s="295" t="s">
        <v>15254</v>
      </c>
      <c r="D5212" s="295" t="s">
        <v>11685</v>
      </c>
      <c r="E5212" s="295" t="s">
        <v>15255</v>
      </c>
      <c r="F5212" s="295" t="s">
        <v>15256</v>
      </c>
      <c r="G5212" s="295" t="s">
        <v>168</v>
      </c>
      <c r="H5212" s="295" t="s">
        <v>1632</v>
      </c>
      <c r="I5212" s="295" t="s">
        <v>1746</v>
      </c>
      <c r="J5212" s="295" t="s">
        <v>11334</v>
      </c>
      <c r="K5212" s="295" t="s">
        <v>1603</v>
      </c>
      <c r="L5212" s="286">
        <v>7</v>
      </c>
      <c r="M5212" s="295" t="s">
        <v>171</v>
      </c>
    </row>
    <row r="5213" spans="1:13" ht="15" customHeight="1" x14ac:dyDescent="0.25">
      <c r="A5213" s="295" t="s">
        <v>11329</v>
      </c>
      <c r="B5213" s="295" t="s">
        <v>11329</v>
      </c>
      <c r="C5213" s="295" t="s">
        <v>11331</v>
      </c>
      <c r="D5213" s="295" t="s">
        <v>11331</v>
      </c>
      <c r="E5213" s="295" t="s">
        <v>15257</v>
      </c>
      <c r="F5213" s="295" t="s">
        <v>11333</v>
      </c>
      <c r="G5213" s="295" t="s">
        <v>168</v>
      </c>
      <c r="H5213" s="295" t="s">
        <v>1589</v>
      </c>
      <c r="I5213" s="295" t="s">
        <v>1746</v>
      </c>
      <c r="J5213" s="295" t="s">
        <v>11334</v>
      </c>
      <c r="K5213" s="295" t="s">
        <v>1603</v>
      </c>
      <c r="L5213" s="286">
        <v>4</v>
      </c>
      <c r="M5213" s="295" t="s">
        <v>171</v>
      </c>
    </row>
    <row r="5214" spans="1:13" ht="15" customHeight="1" x14ac:dyDescent="0.25">
      <c r="A5214" s="295" t="s">
        <v>15258</v>
      </c>
      <c r="B5214" s="295" t="s">
        <v>15258</v>
      </c>
      <c r="C5214" s="295" t="s">
        <v>15259</v>
      </c>
      <c r="D5214" s="295" t="s">
        <v>15259</v>
      </c>
      <c r="E5214" s="295" t="s">
        <v>15260</v>
      </c>
      <c r="F5214" s="295" t="s">
        <v>15261</v>
      </c>
      <c r="G5214" s="295" t="s">
        <v>1676</v>
      </c>
      <c r="H5214" s="295" t="s">
        <v>1589</v>
      </c>
      <c r="I5214" s="295" t="s">
        <v>1746</v>
      </c>
      <c r="J5214" s="295" t="s">
        <v>11334</v>
      </c>
      <c r="K5214" s="295" t="s">
        <v>1603</v>
      </c>
      <c r="L5214" s="287">
        <v>4</v>
      </c>
      <c r="M5214" s="295" t="s">
        <v>171</v>
      </c>
    </row>
    <row r="5215" spans="1:13" ht="15" customHeight="1" x14ac:dyDescent="0.25">
      <c r="A5215" s="295" t="s">
        <v>15262</v>
      </c>
      <c r="B5215" s="295" t="s">
        <v>15262</v>
      </c>
      <c r="C5215" s="295" t="s">
        <v>15263</v>
      </c>
      <c r="D5215" s="295" t="s">
        <v>15263</v>
      </c>
      <c r="E5215" s="295" t="s">
        <v>15264</v>
      </c>
      <c r="F5215" s="295" t="s">
        <v>15261</v>
      </c>
      <c r="G5215" s="295" t="s">
        <v>1678</v>
      </c>
      <c r="H5215" s="295" t="s">
        <v>1589</v>
      </c>
      <c r="I5215" s="295" t="s">
        <v>1746</v>
      </c>
      <c r="J5215" s="295" t="s">
        <v>11334</v>
      </c>
      <c r="K5215" s="295" t="s">
        <v>1603</v>
      </c>
      <c r="L5215" s="286">
        <v>4</v>
      </c>
      <c r="M5215" s="295" t="s">
        <v>171</v>
      </c>
    </row>
    <row r="5216" spans="1:13" ht="15" customHeight="1" x14ac:dyDescent="0.25">
      <c r="A5216" s="295" t="s">
        <v>11683</v>
      </c>
      <c r="B5216" s="295" t="s">
        <v>11679</v>
      </c>
      <c r="C5216" s="295" t="s">
        <v>15265</v>
      </c>
      <c r="D5216" s="295" t="s">
        <v>11680</v>
      </c>
      <c r="E5216" s="295" t="s">
        <v>15266</v>
      </c>
      <c r="F5216" s="295" t="s">
        <v>15267</v>
      </c>
      <c r="G5216" s="295" t="s">
        <v>168</v>
      </c>
      <c r="H5216" s="295" t="s">
        <v>1632</v>
      </c>
      <c r="I5216" s="295" t="s">
        <v>1746</v>
      </c>
      <c r="J5216" s="295" t="s">
        <v>11334</v>
      </c>
      <c r="K5216" s="295" t="s">
        <v>1603</v>
      </c>
      <c r="L5216" s="286">
        <v>8</v>
      </c>
      <c r="M5216" s="295" t="s">
        <v>171</v>
      </c>
    </row>
    <row r="5217" spans="1:13" ht="15" customHeight="1" x14ac:dyDescent="0.25">
      <c r="A5217" s="295" t="s">
        <v>11336</v>
      </c>
      <c r="B5217" s="295" t="s">
        <v>11336</v>
      </c>
      <c r="C5217" s="295" t="s">
        <v>11338</v>
      </c>
      <c r="D5217" s="295" t="s">
        <v>11338</v>
      </c>
      <c r="E5217" s="295" t="s">
        <v>15268</v>
      </c>
      <c r="F5217" s="295" t="s">
        <v>11340</v>
      </c>
      <c r="G5217" s="295" t="s">
        <v>168</v>
      </c>
      <c r="H5217" s="295" t="s">
        <v>1589</v>
      </c>
      <c r="I5217" s="295" t="s">
        <v>1746</v>
      </c>
      <c r="J5217" s="295" t="s">
        <v>11334</v>
      </c>
      <c r="K5217" s="295" t="s">
        <v>1603</v>
      </c>
      <c r="L5217" s="286">
        <v>6</v>
      </c>
      <c r="M5217" s="295" t="s">
        <v>171</v>
      </c>
    </row>
    <row r="5218" spans="1:13" ht="15" customHeight="1" x14ac:dyDescent="0.25">
      <c r="A5218" s="295" t="s">
        <v>15269</v>
      </c>
      <c r="B5218" s="295" t="s">
        <v>15269</v>
      </c>
      <c r="C5218" s="295" t="s">
        <v>15270</v>
      </c>
      <c r="D5218" s="295" t="s">
        <v>15270</v>
      </c>
      <c r="E5218" s="295" t="s">
        <v>11487</v>
      </c>
      <c r="F5218" s="295" t="s">
        <v>15271</v>
      </c>
      <c r="G5218" s="295" t="s">
        <v>1594</v>
      </c>
      <c r="H5218" s="295" t="s">
        <v>1589</v>
      </c>
      <c r="I5218" s="295" t="s">
        <v>1746</v>
      </c>
      <c r="J5218" s="295" t="s">
        <v>11334</v>
      </c>
      <c r="L5218" s="286">
        <v>4</v>
      </c>
      <c r="M5218" s="295" t="s">
        <v>171</v>
      </c>
    </row>
    <row r="5219" spans="1:13" ht="15" customHeight="1" x14ac:dyDescent="0.25">
      <c r="A5219" s="295" t="s">
        <v>15272</v>
      </c>
      <c r="B5219" s="295" t="s">
        <v>15272</v>
      </c>
      <c r="C5219" s="295" t="s">
        <v>15273</v>
      </c>
      <c r="D5219" s="295" t="s">
        <v>15273</v>
      </c>
      <c r="E5219" s="295" t="s">
        <v>15274</v>
      </c>
      <c r="F5219" s="295" t="s">
        <v>15275</v>
      </c>
      <c r="G5219" s="295" t="s">
        <v>168</v>
      </c>
      <c r="H5219" s="295" t="s">
        <v>1589</v>
      </c>
      <c r="I5219" s="295" t="s">
        <v>1598</v>
      </c>
      <c r="J5219" s="295" t="s">
        <v>179</v>
      </c>
      <c r="K5219" s="295" t="s">
        <v>1603</v>
      </c>
      <c r="L5219" s="286">
        <v>0</v>
      </c>
      <c r="M5219" s="295" t="s">
        <v>16372</v>
      </c>
    </row>
    <row r="5220" spans="1:13" ht="15" customHeight="1" x14ac:dyDescent="0.25">
      <c r="A5220" s="295" t="s">
        <v>15276</v>
      </c>
      <c r="B5220" s="295" t="s">
        <v>15276</v>
      </c>
      <c r="C5220" s="295" t="s">
        <v>15277</v>
      </c>
      <c r="D5220" s="295" t="s">
        <v>15277</v>
      </c>
      <c r="E5220" s="295" t="s">
        <v>3833</v>
      </c>
      <c r="F5220" s="295" t="s">
        <v>15278</v>
      </c>
      <c r="G5220" s="295" t="s">
        <v>1594</v>
      </c>
      <c r="H5220" s="295" t="s">
        <v>1589</v>
      </c>
      <c r="I5220" s="295" t="s">
        <v>1598</v>
      </c>
      <c r="J5220" s="295" t="s">
        <v>179</v>
      </c>
      <c r="L5220" s="286">
        <v>0</v>
      </c>
      <c r="M5220" s="295" t="s">
        <v>16372</v>
      </c>
    </row>
    <row r="5221" spans="1:13" ht="15" customHeight="1" x14ac:dyDescent="0.25">
      <c r="A5221" s="295" t="s">
        <v>15279</v>
      </c>
      <c r="B5221" s="295" t="s">
        <v>15279</v>
      </c>
      <c r="C5221" s="295" t="s">
        <v>15280</v>
      </c>
      <c r="D5221" s="295" t="s">
        <v>15280</v>
      </c>
      <c r="E5221" s="295" t="s">
        <v>1606</v>
      </c>
      <c r="F5221" s="295" t="s">
        <v>15281</v>
      </c>
      <c r="G5221" s="295" t="s">
        <v>168</v>
      </c>
      <c r="H5221" s="295" t="s">
        <v>1589</v>
      </c>
      <c r="I5221" s="295" t="s">
        <v>1598</v>
      </c>
      <c r="J5221" s="295" t="s">
        <v>255</v>
      </c>
      <c r="K5221" s="295" t="s">
        <v>1603</v>
      </c>
      <c r="L5221" s="286">
        <v>0</v>
      </c>
      <c r="M5221" s="295" t="s">
        <v>16372</v>
      </c>
    </row>
    <row r="5222" spans="1:13" ht="15" customHeight="1" x14ac:dyDescent="0.25">
      <c r="A5222" s="295" t="s">
        <v>15282</v>
      </c>
      <c r="B5222" s="295" t="s">
        <v>15282</v>
      </c>
      <c r="C5222" s="295" t="s">
        <v>15283</v>
      </c>
      <c r="D5222" s="295" t="s">
        <v>15283</v>
      </c>
      <c r="E5222" s="295" t="s">
        <v>1606</v>
      </c>
      <c r="F5222" s="295" t="s">
        <v>15284</v>
      </c>
      <c r="G5222" s="295" t="s">
        <v>168</v>
      </c>
      <c r="H5222" s="295" t="s">
        <v>1589</v>
      </c>
      <c r="I5222" s="295" t="s">
        <v>1598</v>
      </c>
      <c r="J5222" s="295" t="s">
        <v>255</v>
      </c>
      <c r="K5222" s="295" t="s">
        <v>1603</v>
      </c>
      <c r="L5222" s="286">
        <v>0</v>
      </c>
      <c r="M5222" s="295" t="s">
        <v>16372</v>
      </c>
    </row>
    <row r="5223" spans="1:13" ht="15" customHeight="1" x14ac:dyDescent="0.25">
      <c r="A5223" s="295" t="s">
        <v>10413</v>
      </c>
      <c r="B5223" s="295" t="s">
        <v>921</v>
      </c>
      <c r="C5223" s="295" t="s">
        <v>15285</v>
      </c>
      <c r="D5223" s="295" t="s">
        <v>922</v>
      </c>
      <c r="E5223" s="295" t="s">
        <v>1606</v>
      </c>
      <c r="F5223" s="295" t="s">
        <v>10412</v>
      </c>
      <c r="G5223" s="295" t="s">
        <v>168</v>
      </c>
      <c r="H5223" s="295" t="s">
        <v>1632</v>
      </c>
      <c r="I5223" s="295" t="s">
        <v>1598</v>
      </c>
      <c r="J5223" s="295" t="s">
        <v>255</v>
      </c>
      <c r="K5223" s="295" t="s">
        <v>1603</v>
      </c>
      <c r="L5223" s="286">
        <v>0</v>
      </c>
      <c r="M5223" s="295" t="s">
        <v>16372</v>
      </c>
    </row>
    <row r="5224" spans="1:13" ht="15" customHeight="1" x14ac:dyDescent="0.25">
      <c r="A5224" s="295" t="s">
        <v>15286</v>
      </c>
      <c r="B5224" s="295" t="s">
        <v>15286</v>
      </c>
      <c r="C5224" s="295" t="s">
        <v>15287</v>
      </c>
      <c r="D5224" s="295" t="s">
        <v>15287</v>
      </c>
      <c r="E5224" s="295" t="s">
        <v>1606</v>
      </c>
      <c r="F5224" s="295" t="s">
        <v>10417</v>
      </c>
      <c r="G5224" s="295" t="s">
        <v>1594</v>
      </c>
      <c r="H5224" s="295" t="s">
        <v>1589</v>
      </c>
      <c r="I5224" s="295" t="s">
        <v>1598</v>
      </c>
      <c r="J5224" s="295" t="s">
        <v>255</v>
      </c>
      <c r="L5224" s="286">
        <v>0</v>
      </c>
      <c r="M5224" s="295" t="s">
        <v>16372</v>
      </c>
    </row>
    <row r="5225" spans="1:13" ht="15" customHeight="1" x14ac:dyDescent="0.25">
      <c r="A5225" s="295" t="s">
        <v>17026</v>
      </c>
      <c r="B5225" s="295" t="s">
        <v>17026</v>
      </c>
      <c r="C5225" s="295" t="s">
        <v>17611</v>
      </c>
      <c r="D5225" s="295" t="s">
        <v>17611</v>
      </c>
      <c r="E5225" s="295" t="s">
        <v>17653</v>
      </c>
      <c r="G5225" s="295" t="s">
        <v>168</v>
      </c>
      <c r="H5225" s="295" t="s">
        <v>1589</v>
      </c>
      <c r="I5225" s="295" t="s">
        <v>14673</v>
      </c>
      <c r="J5225" s="295" t="s">
        <v>17925</v>
      </c>
      <c r="K5225" s="295" t="s">
        <v>14674</v>
      </c>
      <c r="L5225" s="287">
        <v>3</v>
      </c>
      <c r="M5225" s="295" t="s">
        <v>171</v>
      </c>
    </row>
    <row r="5226" spans="1:13" ht="15" customHeight="1" x14ac:dyDescent="0.25">
      <c r="A5226" s="295" t="s">
        <v>17027</v>
      </c>
      <c r="B5226" s="295" t="s">
        <v>17027</v>
      </c>
      <c r="C5226" s="295" t="s">
        <v>17612</v>
      </c>
      <c r="D5226" s="295" t="s">
        <v>17612</v>
      </c>
      <c r="E5226" s="295" t="s">
        <v>17910</v>
      </c>
      <c r="G5226" s="295" t="s">
        <v>1678</v>
      </c>
      <c r="H5226" s="295" t="s">
        <v>1589</v>
      </c>
      <c r="I5226" s="295" t="s">
        <v>14673</v>
      </c>
      <c r="J5226" s="295" t="s">
        <v>17925</v>
      </c>
      <c r="K5226" s="295" t="s">
        <v>14674</v>
      </c>
      <c r="L5226" s="287" t="s">
        <v>17977</v>
      </c>
      <c r="M5226" s="295" t="s">
        <v>171</v>
      </c>
    </row>
    <row r="5227" spans="1:13" ht="15" customHeight="1" x14ac:dyDescent="0.25">
      <c r="A5227" s="295" t="s">
        <v>17028</v>
      </c>
      <c r="B5227" s="295" t="s">
        <v>17027</v>
      </c>
      <c r="C5227" s="295" t="s">
        <v>17613</v>
      </c>
      <c r="D5227" s="295" t="s">
        <v>17612</v>
      </c>
      <c r="E5227" s="295" t="s">
        <v>14747</v>
      </c>
      <c r="G5227" s="295" t="s">
        <v>168</v>
      </c>
      <c r="H5227" s="295" t="s">
        <v>1632</v>
      </c>
      <c r="I5227" s="295" t="s">
        <v>14673</v>
      </c>
      <c r="J5227" s="295" t="s">
        <v>17925</v>
      </c>
      <c r="K5227" s="295" t="s">
        <v>14674</v>
      </c>
      <c r="L5227" s="287" t="s">
        <v>17977</v>
      </c>
      <c r="M5227" s="295" t="s">
        <v>171</v>
      </c>
    </row>
    <row r="5228" spans="1:13" ht="15" customHeight="1" x14ac:dyDescent="0.25">
      <c r="A5228" s="295" t="s">
        <v>17029</v>
      </c>
      <c r="B5228" s="295" t="s">
        <v>17029</v>
      </c>
      <c r="C5228" s="295" t="s">
        <v>17614</v>
      </c>
      <c r="D5228" s="295" t="s">
        <v>17614</v>
      </c>
      <c r="E5228" s="295" t="s">
        <v>17654</v>
      </c>
      <c r="G5228" s="295" t="s">
        <v>168</v>
      </c>
      <c r="H5228" s="295" t="s">
        <v>1589</v>
      </c>
      <c r="I5228" s="295" t="s">
        <v>14673</v>
      </c>
      <c r="J5228" s="295" t="s">
        <v>17925</v>
      </c>
      <c r="K5228" s="295" t="s">
        <v>14674</v>
      </c>
      <c r="L5228" s="287">
        <v>4</v>
      </c>
      <c r="M5228" s="295" t="s">
        <v>171</v>
      </c>
    </row>
    <row r="5229" spans="1:13" ht="15" customHeight="1" x14ac:dyDescent="0.25">
      <c r="A5229" s="295" t="s">
        <v>17025</v>
      </c>
      <c r="B5229" s="295" t="s">
        <v>17025</v>
      </c>
      <c r="C5229" s="295" t="s">
        <v>17610</v>
      </c>
      <c r="D5229" s="295" t="s">
        <v>17610</v>
      </c>
      <c r="G5229" s="295" t="s">
        <v>1594</v>
      </c>
      <c r="H5229" s="295" t="s">
        <v>1589</v>
      </c>
      <c r="I5229" s="295" t="s">
        <v>14673</v>
      </c>
      <c r="J5229" s="295" t="s">
        <v>17925</v>
      </c>
      <c r="K5229" s="295" t="s">
        <v>14674</v>
      </c>
      <c r="L5229" s="287">
        <v>3</v>
      </c>
      <c r="M5229" s="295" t="s">
        <v>171</v>
      </c>
    </row>
    <row r="5230" spans="1:13" ht="15" customHeight="1" x14ac:dyDescent="0.25">
      <c r="A5230" s="295" t="s">
        <v>15288</v>
      </c>
      <c r="B5230" s="295" t="s">
        <v>15288</v>
      </c>
      <c r="C5230" s="295" t="s">
        <v>15289</v>
      </c>
      <c r="D5230" s="295" t="s">
        <v>15289</v>
      </c>
      <c r="E5230" s="295" t="s">
        <v>1606</v>
      </c>
      <c r="F5230" s="295" t="s">
        <v>15290</v>
      </c>
      <c r="G5230" s="295" t="s">
        <v>168</v>
      </c>
      <c r="H5230" s="295" t="s">
        <v>1589</v>
      </c>
      <c r="I5230" s="295" t="s">
        <v>1590</v>
      </c>
      <c r="J5230" s="295" t="s">
        <v>359</v>
      </c>
      <c r="K5230" s="295" t="s">
        <v>1325</v>
      </c>
      <c r="L5230" s="286">
        <v>10</v>
      </c>
      <c r="M5230" s="295" t="s">
        <v>171</v>
      </c>
    </row>
    <row r="5231" spans="1:13" ht="15" customHeight="1" x14ac:dyDescent="0.25">
      <c r="A5231" s="295" t="s">
        <v>15291</v>
      </c>
      <c r="B5231" s="295" t="s">
        <v>15291</v>
      </c>
      <c r="C5231" s="295" t="s">
        <v>15292</v>
      </c>
      <c r="D5231" s="295" t="s">
        <v>15292</v>
      </c>
      <c r="E5231" s="295" t="s">
        <v>1606</v>
      </c>
      <c r="F5231" s="295" t="s">
        <v>15290</v>
      </c>
      <c r="G5231" s="295" t="s">
        <v>1594</v>
      </c>
      <c r="H5231" s="295" t="s">
        <v>1589</v>
      </c>
      <c r="I5231" s="295" t="s">
        <v>1590</v>
      </c>
      <c r="J5231" s="295" t="s">
        <v>359</v>
      </c>
      <c r="L5231" s="286">
        <v>10</v>
      </c>
      <c r="M5231" s="295" t="s">
        <v>171</v>
      </c>
    </row>
    <row r="5232" spans="1:13" ht="15" customHeight="1" x14ac:dyDescent="0.25">
      <c r="A5232" s="295" t="s">
        <v>15293</v>
      </c>
      <c r="B5232" s="295" t="s">
        <v>15293</v>
      </c>
      <c r="C5232" s="295" t="s">
        <v>15294</v>
      </c>
      <c r="D5232" s="295" t="s">
        <v>15294</v>
      </c>
      <c r="E5232" s="295" t="s">
        <v>15295</v>
      </c>
      <c r="F5232" s="295" t="s">
        <v>15296</v>
      </c>
      <c r="G5232" s="295" t="s">
        <v>1738</v>
      </c>
      <c r="H5232" s="295" t="s">
        <v>1589</v>
      </c>
      <c r="I5232" s="295" t="s">
        <v>1598</v>
      </c>
      <c r="J5232" s="295" t="s">
        <v>188</v>
      </c>
      <c r="K5232" s="295" t="s">
        <v>2550</v>
      </c>
      <c r="L5232" s="286">
        <v>0</v>
      </c>
      <c r="M5232" s="295" t="s">
        <v>16372</v>
      </c>
    </row>
    <row r="5233" spans="1:13" ht="15" customHeight="1" x14ac:dyDescent="0.25">
      <c r="A5233" s="295" t="s">
        <v>15298</v>
      </c>
      <c r="B5233" s="295" t="s">
        <v>15293</v>
      </c>
      <c r="C5233" s="295" t="s">
        <v>15299</v>
      </c>
      <c r="D5233" s="295" t="s">
        <v>15294</v>
      </c>
      <c r="E5233" s="295" t="s">
        <v>15300</v>
      </c>
      <c r="F5233" s="295" t="s">
        <v>15296</v>
      </c>
      <c r="G5233" s="295" t="s">
        <v>1738</v>
      </c>
      <c r="H5233" s="295" t="s">
        <v>1632</v>
      </c>
      <c r="I5233" s="295" t="s">
        <v>1598</v>
      </c>
      <c r="J5233" s="295" t="s">
        <v>188</v>
      </c>
      <c r="K5233" s="295" t="s">
        <v>2550</v>
      </c>
      <c r="L5233" s="287">
        <v>0</v>
      </c>
      <c r="M5233" s="295" t="s">
        <v>16372</v>
      </c>
    </row>
    <row r="5234" spans="1:13" ht="15" customHeight="1" x14ac:dyDescent="0.25">
      <c r="A5234" s="295" t="s">
        <v>15297</v>
      </c>
      <c r="B5234" s="295" t="s">
        <v>15293</v>
      </c>
      <c r="C5234" s="295" t="s">
        <v>15301</v>
      </c>
      <c r="D5234" s="295" t="s">
        <v>15294</v>
      </c>
      <c r="E5234" s="295" t="s">
        <v>11108</v>
      </c>
      <c r="F5234" s="295" t="s">
        <v>15296</v>
      </c>
      <c r="G5234" s="295" t="s">
        <v>168</v>
      </c>
      <c r="H5234" s="295" t="s">
        <v>1632</v>
      </c>
      <c r="I5234" s="295" t="s">
        <v>1598</v>
      </c>
      <c r="J5234" s="295" t="s">
        <v>188</v>
      </c>
      <c r="K5234" s="295" t="s">
        <v>2550</v>
      </c>
      <c r="L5234" s="286">
        <v>0</v>
      </c>
      <c r="M5234" s="295" t="s">
        <v>16372</v>
      </c>
    </row>
    <row r="5235" spans="1:13" ht="15" customHeight="1" x14ac:dyDescent="0.25">
      <c r="A5235" s="295" t="s">
        <v>15302</v>
      </c>
      <c r="B5235" s="295" t="s">
        <v>15302</v>
      </c>
      <c r="C5235" s="295" t="s">
        <v>15303</v>
      </c>
      <c r="D5235" s="295" t="s">
        <v>15303</v>
      </c>
      <c r="E5235" s="295" t="s">
        <v>1606</v>
      </c>
      <c r="F5235" s="295" t="s">
        <v>15304</v>
      </c>
      <c r="G5235" s="295" t="s">
        <v>1594</v>
      </c>
      <c r="H5235" s="295" t="s">
        <v>1589</v>
      </c>
      <c r="I5235" s="295" t="s">
        <v>1598</v>
      </c>
      <c r="J5235" s="295" t="s">
        <v>188</v>
      </c>
      <c r="L5235" s="286">
        <v>0</v>
      </c>
      <c r="M5235" s="295" t="s">
        <v>16372</v>
      </c>
    </row>
    <row r="5236" spans="1:13" ht="15" customHeight="1" x14ac:dyDescent="0.25">
      <c r="A5236" s="295" t="s">
        <v>15305</v>
      </c>
      <c r="B5236" s="295" t="s">
        <v>15305</v>
      </c>
      <c r="C5236" s="295" t="s">
        <v>15306</v>
      </c>
      <c r="D5236" s="295" t="s">
        <v>15306</v>
      </c>
      <c r="E5236" s="295" t="s">
        <v>1606</v>
      </c>
      <c r="F5236" s="295" t="s">
        <v>15307</v>
      </c>
      <c r="G5236" s="295" t="s">
        <v>1676</v>
      </c>
      <c r="H5236" s="295" t="s">
        <v>1589</v>
      </c>
      <c r="I5236" s="295" t="s">
        <v>1598</v>
      </c>
      <c r="J5236" s="295" t="s">
        <v>330</v>
      </c>
      <c r="K5236" s="295" t="s">
        <v>1603</v>
      </c>
      <c r="L5236" s="287">
        <v>8</v>
      </c>
      <c r="M5236" s="295" t="s">
        <v>171</v>
      </c>
    </row>
    <row r="5237" spans="1:13" ht="15" customHeight="1" x14ac:dyDescent="0.25">
      <c r="A5237" s="295" t="s">
        <v>15308</v>
      </c>
      <c r="B5237" s="295" t="s">
        <v>15308</v>
      </c>
      <c r="C5237" s="295" t="s">
        <v>15309</v>
      </c>
      <c r="D5237" s="295" t="s">
        <v>15309</v>
      </c>
      <c r="E5237" s="295" t="s">
        <v>1606</v>
      </c>
      <c r="F5237" s="295" t="s">
        <v>15307</v>
      </c>
      <c r="G5237" s="295" t="s">
        <v>1678</v>
      </c>
      <c r="H5237" s="295" t="s">
        <v>1589</v>
      </c>
      <c r="I5237" s="295" t="s">
        <v>1598</v>
      </c>
      <c r="J5237" s="295" t="s">
        <v>330</v>
      </c>
      <c r="K5237" s="295" t="s">
        <v>1603</v>
      </c>
      <c r="L5237" s="286">
        <v>8</v>
      </c>
      <c r="M5237" s="295" t="s">
        <v>171</v>
      </c>
    </row>
    <row r="5238" spans="1:13" ht="15" customHeight="1" x14ac:dyDescent="0.25">
      <c r="A5238" s="295" t="s">
        <v>15310</v>
      </c>
      <c r="B5238" s="295" t="s">
        <v>15310</v>
      </c>
      <c r="C5238" s="295" t="s">
        <v>15311</v>
      </c>
      <c r="D5238" s="295" t="s">
        <v>15311</v>
      </c>
      <c r="E5238" s="295" t="s">
        <v>1606</v>
      </c>
      <c r="F5238" s="295" t="s">
        <v>15307</v>
      </c>
      <c r="G5238" s="295" t="s">
        <v>1594</v>
      </c>
      <c r="H5238" s="295" t="s">
        <v>1589</v>
      </c>
      <c r="I5238" s="295" t="s">
        <v>1598</v>
      </c>
      <c r="J5238" s="295" t="s">
        <v>330</v>
      </c>
      <c r="L5238" s="286">
        <v>8</v>
      </c>
      <c r="M5238" s="295" t="s">
        <v>171</v>
      </c>
    </row>
    <row r="5239" spans="1:13" ht="15" customHeight="1" x14ac:dyDescent="0.25">
      <c r="A5239" s="295" t="s">
        <v>15312</v>
      </c>
      <c r="B5239" s="295" t="s">
        <v>15312</v>
      </c>
      <c r="C5239" s="295" t="s">
        <v>15313</v>
      </c>
      <c r="D5239" s="295" t="s">
        <v>15313</v>
      </c>
      <c r="E5239" s="295" t="s">
        <v>1606</v>
      </c>
      <c r="F5239" s="295" t="s">
        <v>15314</v>
      </c>
      <c r="G5239" s="295" t="s">
        <v>1676</v>
      </c>
      <c r="H5239" s="295" t="s">
        <v>1589</v>
      </c>
      <c r="I5239" s="295" t="s">
        <v>1598</v>
      </c>
      <c r="J5239" s="295" t="s">
        <v>15315</v>
      </c>
      <c r="K5239" s="295" t="s">
        <v>1325</v>
      </c>
      <c r="L5239" s="287">
        <v>7</v>
      </c>
      <c r="M5239" s="295" t="s">
        <v>171</v>
      </c>
    </row>
    <row r="5240" spans="1:13" ht="15" customHeight="1" x14ac:dyDescent="0.25">
      <c r="A5240" s="295" t="s">
        <v>15316</v>
      </c>
      <c r="B5240" s="295" t="s">
        <v>15316</v>
      </c>
      <c r="C5240" s="295" t="s">
        <v>15317</v>
      </c>
      <c r="D5240" s="295" t="s">
        <v>15317</v>
      </c>
      <c r="E5240" s="295" t="s">
        <v>1606</v>
      </c>
      <c r="F5240" s="295" t="s">
        <v>15314</v>
      </c>
      <c r="G5240" s="295" t="s">
        <v>1678</v>
      </c>
      <c r="H5240" s="295" t="s">
        <v>1589</v>
      </c>
      <c r="I5240" s="295" t="s">
        <v>1598</v>
      </c>
      <c r="J5240" s="295" t="s">
        <v>15315</v>
      </c>
      <c r="K5240" s="295" t="s">
        <v>1325</v>
      </c>
      <c r="L5240" s="286">
        <v>7</v>
      </c>
      <c r="M5240" s="295" t="s">
        <v>171</v>
      </c>
    </row>
    <row r="5241" spans="1:13" ht="15" customHeight="1" x14ac:dyDescent="0.25">
      <c r="A5241" s="295" t="s">
        <v>15318</v>
      </c>
      <c r="B5241" s="295" t="s">
        <v>15318</v>
      </c>
      <c r="C5241" s="295" t="s">
        <v>15319</v>
      </c>
      <c r="D5241" s="295" t="s">
        <v>15319</v>
      </c>
      <c r="E5241" s="295" t="s">
        <v>15320</v>
      </c>
      <c r="F5241" s="295" t="s">
        <v>15314</v>
      </c>
      <c r="G5241" s="295" t="s">
        <v>1678</v>
      </c>
      <c r="H5241" s="295" t="s">
        <v>1589</v>
      </c>
      <c r="I5241" s="295" t="s">
        <v>1598</v>
      </c>
      <c r="J5241" s="295" t="s">
        <v>15315</v>
      </c>
      <c r="K5241" s="295" t="s">
        <v>1325</v>
      </c>
      <c r="L5241" s="286">
        <v>7</v>
      </c>
      <c r="M5241" s="295" t="s">
        <v>171</v>
      </c>
    </row>
    <row r="5242" spans="1:13" ht="15" customHeight="1" x14ac:dyDescent="0.25">
      <c r="A5242" s="295" t="s">
        <v>15321</v>
      </c>
      <c r="B5242" s="295" t="s">
        <v>15321</v>
      </c>
      <c r="C5242" s="295" t="s">
        <v>15322</v>
      </c>
      <c r="D5242" s="295" t="s">
        <v>15322</v>
      </c>
      <c r="E5242" s="295" t="s">
        <v>1592</v>
      </c>
      <c r="F5242" s="295" t="s">
        <v>15323</v>
      </c>
      <c r="G5242" s="295" t="s">
        <v>168</v>
      </c>
      <c r="H5242" s="295" t="s">
        <v>1589</v>
      </c>
      <c r="I5242" s="295" t="s">
        <v>1598</v>
      </c>
      <c r="J5242" s="295" t="s">
        <v>15315</v>
      </c>
      <c r="K5242" s="295" t="s">
        <v>1325</v>
      </c>
      <c r="L5242" s="286">
        <v>0</v>
      </c>
      <c r="M5242" s="295" t="s">
        <v>16372</v>
      </c>
    </row>
    <row r="5243" spans="1:13" ht="15" customHeight="1" x14ac:dyDescent="0.25">
      <c r="A5243" s="295" t="s">
        <v>15324</v>
      </c>
      <c r="B5243" s="295" t="s">
        <v>15324</v>
      </c>
      <c r="C5243" s="295" t="s">
        <v>15325</v>
      </c>
      <c r="D5243" s="295" t="s">
        <v>15325</v>
      </c>
      <c r="E5243" s="295" t="s">
        <v>1606</v>
      </c>
      <c r="F5243" s="295" t="s">
        <v>15326</v>
      </c>
      <c r="G5243" s="295" t="s">
        <v>1594</v>
      </c>
      <c r="H5243" s="295" t="s">
        <v>1589</v>
      </c>
      <c r="I5243" s="295" t="s">
        <v>1598</v>
      </c>
      <c r="J5243" s="295" t="s">
        <v>15315</v>
      </c>
      <c r="L5243" s="286">
        <v>7</v>
      </c>
      <c r="M5243" s="295" t="s">
        <v>171</v>
      </c>
    </row>
    <row r="5244" spans="1:13" ht="15" customHeight="1" x14ac:dyDescent="0.25">
      <c r="A5244" s="295" t="s">
        <v>17031</v>
      </c>
      <c r="B5244" s="295" t="s">
        <v>17031</v>
      </c>
      <c r="C5244" s="295" t="s">
        <v>17616</v>
      </c>
      <c r="D5244" s="295" t="s">
        <v>17616</v>
      </c>
      <c r="E5244" s="295" t="s">
        <v>17658</v>
      </c>
      <c r="G5244" s="295" t="s">
        <v>168</v>
      </c>
      <c r="H5244" s="295" t="s">
        <v>1589</v>
      </c>
      <c r="I5244" s="295" t="s">
        <v>14673</v>
      </c>
      <c r="J5244" s="295" t="s">
        <v>17976</v>
      </c>
      <c r="K5244" s="295" t="s">
        <v>14674</v>
      </c>
      <c r="L5244" s="287">
        <v>3</v>
      </c>
      <c r="M5244" s="295" t="s">
        <v>171</v>
      </c>
    </row>
    <row r="5245" spans="1:13" ht="15" customHeight="1" x14ac:dyDescent="0.25">
      <c r="A5245" s="295" t="s">
        <v>17030</v>
      </c>
      <c r="B5245" s="295" t="s">
        <v>17030</v>
      </c>
      <c r="C5245" s="295" t="s">
        <v>17615</v>
      </c>
      <c r="D5245" s="295" t="s">
        <v>17615</v>
      </c>
      <c r="G5245" s="295" t="s">
        <v>1594</v>
      </c>
      <c r="H5245" s="295" t="s">
        <v>1589</v>
      </c>
      <c r="I5245" s="295" t="s">
        <v>14673</v>
      </c>
      <c r="J5245" s="295" t="s">
        <v>17976</v>
      </c>
      <c r="K5245" s="295" t="s">
        <v>14674</v>
      </c>
      <c r="L5245" s="287">
        <v>3</v>
      </c>
      <c r="M5245" s="295" t="s">
        <v>171</v>
      </c>
    </row>
    <row r="5246" spans="1:13" ht="15" customHeight="1" x14ac:dyDescent="0.25">
      <c r="A5246" s="295" t="s">
        <v>15327</v>
      </c>
      <c r="B5246" s="295" t="s">
        <v>15327</v>
      </c>
      <c r="C5246" s="295" t="s">
        <v>15328</v>
      </c>
      <c r="D5246" s="295" t="s">
        <v>15328</v>
      </c>
      <c r="E5246" s="295" t="s">
        <v>7572</v>
      </c>
      <c r="F5246" s="295" t="s">
        <v>15329</v>
      </c>
      <c r="G5246" s="295" t="s">
        <v>168</v>
      </c>
      <c r="H5246" s="295" t="s">
        <v>1589</v>
      </c>
      <c r="I5246" s="295" t="s">
        <v>1714</v>
      </c>
      <c r="J5246" s="295" t="s">
        <v>355</v>
      </c>
      <c r="K5246" s="295" t="s">
        <v>1603</v>
      </c>
      <c r="L5246" s="286">
        <v>6</v>
      </c>
      <c r="M5246" s="295" t="s">
        <v>171</v>
      </c>
    </row>
    <row r="5247" spans="1:13" ht="15" customHeight="1" x14ac:dyDescent="0.25">
      <c r="A5247" s="295" t="s">
        <v>15330</v>
      </c>
      <c r="B5247" s="295" t="s">
        <v>15330</v>
      </c>
      <c r="C5247" s="295" t="s">
        <v>15331</v>
      </c>
      <c r="D5247" s="295" t="s">
        <v>15331</v>
      </c>
      <c r="E5247" s="295" t="s">
        <v>2665</v>
      </c>
      <c r="F5247" s="295" t="s">
        <v>15332</v>
      </c>
      <c r="G5247" s="295" t="s">
        <v>1594</v>
      </c>
      <c r="H5247" s="295" t="s">
        <v>1589</v>
      </c>
      <c r="I5247" s="295" t="s">
        <v>1714</v>
      </c>
      <c r="J5247" s="295" t="s">
        <v>355</v>
      </c>
      <c r="L5247" s="286">
        <v>6</v>
      </c>
      <c r="M5247" s="295" t="s">
        <v>171</v>
      </c>
    </row>
    <row r="5248" spans="1:13" ht="15" customHeight="1" x14ac:dyDescent="0.25">
      <c r="A5248" s="295" t="s">
        <v>15333</v>
      </c>
      <c r="B5248" s="295" t="s">
        <v>15334</v>
      </c>
      <c r="C5248" s="295" t="s">
        <v>15335</v>
      </c>
      <c r="D5248" s="295" t="s">
        <v>1319</v>
      </c>
      <c r="E5248" s="295" t="s">
        <v>12742</v>
      </c>
      <c r="F5248" s="295" t="s">
        <v>15336</v>
      </c>
      <c r="G5248" s="295" t="s">
        <v>168</v>
      </c>
      <c r="H5248" s="295" t="s">
        <v>1632</v>
      </c>
      <c r="I5248" s="295" t="s">
        <v>1714</v>
      </c>
      <c r="J5248" s="295" t="s">
        <v>353</v>
      </c>
      <c r="K5248" s="295" t="s">
        <v>1603</v>
      </c>
      <c r="L5248" s="286">
        <v>10</v>
      </c>
      <c r="M5248" s="295" t="s">
        <v>171</v>
      </c>
    </row>
    <row r="5249" spans="1:13" ht="15" customHeight="1" x14ac:dyDescent="0.25">
      <c r="A5249" s="295" t="s">
        <v>15337</v>
      </c>
      <c r="B5249" s="295" t="s">
        <v>15338</v>
      </c>
      <c r="C5249" s="295" t="s">
        <v>15339</v>
      </c>
      <c r="D5249" s="295" t="s">
        <v>15340</v>
      </c>
      <c r="E5249" s="295" t="s">
        <v>15341</v>
      </c>
      <c r="F5249" s="295" t="s">
        <v>15342</v>
      </c>
      <c r="G5249" s="295" t="s">
        <v>168</v>
      </c>
      <c r="H5249" s="295" t="s">
        <v>1632</v>
      </c>
      <c r="I5249" s="295" t="s">
        <v>1714</v>
      </c>
      <c r="J5249" s="295" t="s">
        <v>353</v>
      </c>
      <c r="K5249" s="295" t="s">
        <v>1603</v>
      </c>
      <c r="L5249" s="286">
        <v>10</v>
      </c>
      <c r="M5249" s="295" t="s">
        <v>171</v>
      </c>
    </row>
    <row r="5250" spans="1:13" ht="15" customHeight="1" x14ac:dyDescent="0.25">
      <c r="A5250" s="295" t="s">
        <v>15343</v>
      </c>
      <c r="B5250" s="295" t="s">
        <v>15343</v>
      </c>
      <c r="C5250" s="295" t="s">
        <v>15344</v>
      </c>
      <c r="D5250" s="295" t="s">
        <v>15344</v>
      </c>
      <c r="E5250" s="295" t="s">
        <v>2023</v>
      </c>
      <c r="F5250" s="295" t="s">
        <v>15345</v>
      </c>
      <c r="G5250" s="295" t="s">
        <v>1594</v>
      </c>
      <c r="H5250" s="295" t="s">
        <v>1589</v>
      </c>
      <c r="I5250" s="295" t="s">
        <v>1714</v>
      </c>
      <c r="J5250" s="295" t="s">
        <v>353</v>
      </c>
      <c r="L5250" s="286">
        <v>10</v>
      </c>
      <c r="M5250" s="295" t="s">
        <v>171</v>
      </c>
    </row>
    <row r="5251" spans="1:13" ht="15" customHeight="1" x14ac:dyDescent="0.25">
      <c r="A5251" s="295" t="s">
        <v>17033</v>
      </c>
      <c r="B5251" s="295" t="s">
        <v>17033</v>
      </c>
      <c r="C5251" s="295" t="s">
        <v>17618</v>
      </c>
      <c r="D5251" s="295" t="s">
        <v>17618</v>
      </c>
      <c r="E5251" s="295" t="s">
        <v>17707</v>
      </c>
      <c r="G5251" s="295" t="s">
        <v>168</v>
      </c>
      <c r="H5251" s="295" t="s">
        <v>1589</v>
      </c>
      <c r="I5251" s="295" t="s">
        <v>14673</v>
      </c>
      <c r="J5251" s="295" t="s">
        <v>17936</v>
      </c>
      <c r="K5251" s="295" t="s">
        <v>14674</v>
      </c>
      <c r="L5251" s="287">
        <v>9</v>
      </c>
      <c r="M5251" s="295" t="s">
        <v>171</v>
      </c>
    </row>
    <row r="5252" spans="1:13" ht="15" customHeight="1" x14ac:dyDescent="0.25">
      <c r="A5252" s="295" t="s">
        <v>17032</v>
      </c>
      <c r="B5252" s="295" t="s">
        <v>17032</v>
      </c>
      <c r="C5252" s="295" t="s">
        <v>17617</v>
      </c>
      <c r="D5252" s="295" t="s">
        <v>17617</v>
      </c>
      <c r="G5252" s="295" t="s">
        <v>1594</v>
      </c>
      <c r="H5252" s="295" t="s">
        <v>1589</v>
      </c>
      <c r="I5252" s="295" t="s">
        <v>14673</v>
      </c>
      <c r="J5252" s="295" t="s">
        <v>17936</v>
      </c>
      <c r="K5252" s="295" t="s">
        <v>14674</v>
      </c>
      <c r="L5252" s="287">
        <v>9</v>
      </c>
      <c r="M5252" s="295" t="s">
        <v>171</v>
      </c>
    </row>
    <row r="5253" spans="1:13" ht="15" customHeight="1" x14ac:dyDescent="0.25">
      <c r="A5253" s="295" t="s">
        <v>15346</v>
      </c>
      <c r="B5253" s="295" t="s">
        <v>15346</v>
      </c>
      <c r="C5253" s="295" t="s">
        <v>15347</v>
      </c>
      <c r="D5253" s="295" t="s">
        <v>15347</v>
      </c>
      <c r="E5253" s="295" t="s">
        <v>15348</v>
      </c>
      <c r="F5253" s="295" t="s">
        <v>15349</v>
      </c>
      <c r="G5253" s="295" t="s">
        <v>168</v>
      </c>
      <c r="H5253" s="295" t="s">
        <v>1589</v>
      </c>
      <c r="I5253" s="295" t="s">
        <v>1598</v>
      </c>
      <c r="J5253" s="295" t="s">
        <v>237</v>
      </c>
      <c r="K5253" s="295" t="s">
        <v>1603</v>
      </c>
      <c r="L5253" s="286">
        <v>0</v>
      </c>
      <c r="M5253" s="295" t="s">
        <v>16372</v>
      </c>
    </row>
    <row r="5254" spans="1:13" ht="15" customHeight="1" x14ac:dyDescent="0.25">
      <c r="A5254" s="295" t="s">
        <v>15350</v>
      </c>
      <c r="B5254" s="295" t="s">
        <v>15350</v>
      </c>
      <c r="C5254" s="295" t="s">
        <v>15351</v>
      </c>
      <c r="D5254" s="295" t="s">
        <v>15351</v>
      </c>
      <c r="E5254" s="295" t="s">
        <v>2003</v>
      </c>
      <c r="F5254" s="295" t="s">
        <v>15352</v>
      </c>
      <c r="G5254" s="295" t="s">
        <v>168</v>
      </c>
      <c r="H5254" s="295" t="s">
        <v>1589</v>
      </c>
      <c r="I5254" s="295" t="s">
        <v>1598</v>
      </c>
      <c r="J5254" s="295" t="s">
        <v>237</v>
      </c>
      <c r="K5254" s="295" t="s">
        <v>1603</v>
      </c>
      <c r="L5254" s="286">
        <v>0</v>
      </c>
      <c r="M5254" s="295" t="s">
        <v>16372</v>
      </c>
    </row>
    <row r="5255" spans="1:13" ht="15" customHeight="1" x14ac:dyDescent="0.25">
      <c r="A5255" s="295" t="s">
        <v>15353</v>
      </c>
      <c r="B5255" s="295" t="s">
        <v>15353</v>
      </c>
      <c r="C5255" s="295" t="s">
        <v>15354</v>
      </c>
      <c r="D5255" s="295" t="s">
        <v>15354</v>
      </c>
      <c r="E5255" s="295" t="s">
        <v>2437</v>
      </c>
      <c r="F5255" s="295" t="s">
        <v>15355</v>
      </c>
      <c r="G5255" s="295" t="s">
        <v>1594</v>
      </c>
      <c r="H5255" s="295" t="s">
        <v>1589</v>
      </c>
      <c r="I5255" s="295" t="s">
        <v>1598</v>
      </c>
      <c r="J5255" s="295" t="s">
        <v>237</v>
      </c>
      <c r="L5255" s="286">
        <v>0</v>
      </c>
      <c r="M5255" s="295" t="s">
        <v>16372</v>
      </c>
    </row>
    <row r="5256" spans="1:13" ht="15" customHeight="1" x14ac:dyDescent="0.25">
      <c r="A5256" s="295" t="s">
        <v>1320</v>
      </c>
      <c r="B5256" s="295" t="s">
        <v>1320</v>
      </c>
      <c r="C5256" s="295" t="s">
        <v>15356</v>
      </c>
      <c r="D5256" s="295" t="s">
        <v>15356</v>
      </c>
      <c r="E5256" s="295" t="s">
        <v>15357</v>
      </c>
      <c r="F5256" s="295" t="s">
        <v>15358</v>
      </c>
      <c r="G5256" s="295" t="s">
        <v>1676</v>
      </c>
      <c r="H5256" s="295" t="s">
        <v>1589</v>
      </c>
      <c r="I5256" s="295" t="s">
        <v>1714</v>
      </c>
      <c r="J5256" s="295" t="s">
        <v>174</v>
      </c>
      <c r="K5256" s="295" t="s">
        <v>1892</v>
      </c>
      <c r="L5256" s="287">
        <v>8</v>
      </c>
      <c r="M5256" s="295" t="s">
        <v>171</v>
      </c>
    </row>
    <row r="5257" spans="1:13" ht="15" customHeight="1" x14ac:dyDescent="0.25">
      <c r="A5257" s="295" t="s">
        <v>15359</v>
      </c>
      <c r="B5257" s="295" t="s">
        <v>15359</v>
      </c>
      <c r="C5257" s="295" t="s">
        <v>15360</v>
      </c>
      <c r="D5257" s="295" t="s">
        <v>15360</v>
      </c>
      <c r="E5257" s="295" t="s">
        <v>15361</v>
      </c>
      <c r="F5257" s="295" t="s">
        <v>15362</v>
      </c>
      <c r="G5257" s="295" t="s">
        <v>1678</v>
      </c>
      <c r="H5257" s="295" t="s">
        <v>1589</v>
      </c>
      <c r="I5257" s="295" t="s">
        <v>1714</v>
      </c>
      <c r="J5257" s="295" t="s">
        <v>174</v>
      </c>
      <c r="K5257" s="295" t="s">
        <v>1892</v>
      </c>
      <c r="L5257" s="286">
        <v>10</v>
      </c>
      <c r="M5257" s="295" t="s">
        <v>171</v>
      </c>
    </row>
    <row r="5258" spans="1:13" ht="15" customHeight="1" x14ac:dyDescent="0.25">
      <c r="A5258" s="295" t="s">
        <v>12720</v>
      </c>
      <c r="B5258" s="295" t="s">
        <v>12720</v>
      </c>
      <c r="C5258" s="295" t="s">
        <v>12722</v>
      </c>
      <c r="D5258" s="295" t="s">
        <v>12722</v>
      </c>
      <c r="E5258" s="295" t="s">
        <v>15357</v>
      </c>
      <c r="F5258" s="295" t="s">
        <v>15358</v>
      </c>
      <c r="G5258" s="295" t="s">
        <v>1678</v>
      </c>
      <c r="H5258" s="295" t="s">
        <v>1589</v>
      </c>
      <c r="I5258" s="295" t="s">
        <v>1714</v>
      </c>
      <c r="J5258" s="295" t="s">
        <v>174</v>
      </c>
      <c r="K5258" s="295" t="s">
        <v>1892</v>
      </c>
      <c r="L5258" s="286">
        <v>8</v>
      </c>
      <c r="M5258" s="295" t="s">
        <v>171</v>
      </c>
    </row>
    <row r="5259" spans="1:13" ht="15" customHeight="1" x14ac:dyDescent="0.25">
      <c r="A5259" s="295" t="s">
        <v>15363</v>
      </c>
      <c r="B5259" s="295" t="s">
        <v>15363</v>
      </c>
      <c r="C5259" s="295" t="s">
        <v>15364</v>
      </c>
      <c r="D5259" s="295" t="s">
        <v>15364</v>
      </c>
      <c r="E5259" s="295" t="s">
        <v>15365</v>
      </c>
      <c r="F5259" s="295" t="s">
        <v>15366</v>
      </c>
      <c r="G5259" s="295" t="s">
        <v>1594</v>
      </c>
      <c r="H5259" s="295" t="s">
        <v>1589</v>
      </c>
      <c r="I5259" s="295" t="s">
        <v>1714</v>
      </c>
      <c r="J5259" s="295" t="s">
        <v>174</v>
      </c>
      <c r="L5259" s="286">
        <v>9</v>
      </c>
      <c r="M5259" s="295" t="s">
        <v>171</v>
      </c>
    </row>
    <row r="5260" spans="1:13" ht="15" customHeight="1" x14ac:dyDescent="0.25">
      <c r="A5260" s="295" t="s">
        <v>17035</v>
      </c>
      <c r="B5260" s="295" t="s">
        <v>17035</v>
      </c>
      <c r="C5260" s="295" t="s">
        <v>17620</v>
      </c>
      <c r="D5260" s="295" t="s">
        <v>17620</v>
      </c>
      <c r="E5260" s="295" t="s">
        <v>17911</v>
      </c>
      <c r="G5260" s="295" t="s">
        <v>168</v>
      </c>
      <c r="H5260" s="295" t="s">
        <v>1589</v>
      </c>
      <c r="I5260" s="295" t="s">
        <v>14673</v>
      </c>
      <c r="J5260" s="295" t="s">
        <v>17926</v>
      </c>
      <c r="K5260" s="295" t="s">
        <v>14674</v>
      </c>
      <c r="L5260" s="287">
        <v>7</v>
      </c>
      <c r="M5260" s="295" t="s">
        <v>171</v>
      </c>
    </row>
    <row r="5261" spans="1:13" ht="15" customHeight="1" x14ac:dyDescent="0.25">
      <c r="A5261" s="295" t="s">
        <v>17036</v>
      </c>
      <c r="B5261" s="295" t="s">
        <v>17036</v>
      </c>
      <c r="C5261" s="295" t="s">
        <v>17621</v>
      </c>
      <c r="D5261" s="295" t="s">
        <v>17621</v>
      </c>
      <c r="E5261" s="295" t="s">
        <v>17762</v>
      </c>
      <c r="G5261" s="295" t="s">
        <v>168</v>
      </c>
      <c r="H5261" s="295" t="s">
        <v>1589</v>
      </c>
      <c r="I5261" s="295" t="s">
        <v>14673</v>
      </c>
      <c r="J5261" s="295" t="s">
        <v>17926</v>
      </c>
      <c r="K5261" s="295" t="s">
        <v>14674</v>
      </c>
      <c r="L5261" s="287">
        <v>6</v>
      </c>
      <c r="M5261" s="295" t="s">
        <v>171</v>
      </c>
    </row>
    <row r="5262" spans="1:13" ht="15" customHeight="1" x14ac:dyDescent="0.25">
      <c r="A5262" s="295" t="s">
        <v>17034</v>
      </c>
      <c r="B5262" s="295" t="s">
        <v>17034</v>
      </c>
      <c r="C5262" s="295" t="s">
        <v>17619</v>
      </c>
      <c r="D5262" s="295" t="s">
        <v>17619</v>
      </c>
      <c r="G5262" s="295" t="s">
        <v>1594</v>
      </c>
      <c r="H5262" s="295" t="s">
        <v>1589</v>
      </c>
      <c r="I5262" s="295" t="s">
        <v>14673</v>
      </c>
      <c r="J5262" s="295" t="s">
        <v>17926</v>
      </c>
      <c r="K5262" s="295" t="s">
        <v>14674</v>
      </c>
      <c r="L5262" s="287">
        <v>7</v>
      </c>
      <c r="M5262" s="295" t="s">
        <v>171</v>
      </c>
    </row>
    <row r="5263" spans="1:13" ht="15" customHeight="1" x14ac:dyDescent="0.25">
      <c r="A5263" s="295" t="s">
        <v>17037</v>
      </c>
      <c r="B5263" s="295" t="s">
        <v>17037</v>
      </c>
      <c r="C5263" s="295" t="s">
        <v>17622</v>
      </c>
      <c r="D5263" s="295" t="s">
        <v>17622</v>
      </c>
      <c r="E5263" s="295" t="s">
        <v>17899</v>
      </c>
      <c r="G5263" s="295" t="s">
        <v>168</v>
      </c>
      <c r="H5263" s="295" t="s">
        <v>1589</v>
      </c>
      <c r="I5263" s="295" t="s">
        <v>14673</v>
      </c>
      <c r="J5263" s="295" t="s">
        <v>17926</v>
      </c>
      <c r="K5263" s="295" t="s">
        <v>14674</v>
      </c>
      <c r="L5263" s="287">
        <v>7</v>
      </c>
      <c r="M5263" s="295" t="s">
        <v>171</v>
      </c>
    </row>
    <row r="5264" spans="1:13" ht="15" customHeight="1" x14ac:dyDescent="0.25">
      <c r="A5264" s="295" t="s">
        <v>16879</v>
      </c>
      <c r="B5264" s="295" t="s">
        <v>16879</v>
      </c>
      <c r="C5264" s="295" t="s">
        <v>17624</v>
      </c>
      <c r="D5264" s="295" t="s">
        <v>17624</v>
      </c>
      <c r="E5264" s="295" t="s">
        <v>17912</v>
      </c>
      <c r="G5264" s="295" t="s">
        <v>168</v>
      </c>
      <c r="H5264" s="295" t="s">
        <v>1589</v>
      </c>
      <c r="I5264" s="295" t="s">
        <v>14673</v>
      </c>
      <c r="J5264" s="295" t="s">
        <v>17926</v>
      </c>
      <c r="K5264" s="295" t="s">
        <v>14674</v>
      </c>
      <c r="L5264" s="287">
        <v>1</v>
      </c>
      <c r="M5264" s="295" t="s">
        <v>171</v>
      </c>
    </row>
    <row r="5265" spans="1:13" ht="15" customHeight="1" x14ac:dyDescent="0.25">
      <c r="A5265" s="295" t="s">
        <v>17039</v>
      </c>
      <c r="B5265" s="295" t="s">
        <v>17039</v>
      </c>
      <c r="C5265" s="295" t="s">
        <v>17625</v>
      </c>
      <c r="D5265" s="295" t="s">
        <v>17625</v>
      </c>
      <c r="E5265" s="295" t="s">
        <v>17658</v>
      </c>
      <c r="G5265" s="295" t="s">
        <v>168</v>
      </c>
      <c r="H5265" s="295" t="s">
        <v>1589</v>
      </c>
      <c r="I5265" s="295" t="s">
        <v>14673</v>
      </c>
      <c r="J5265" s="295" t="s">
        <v>17926</v>
      </c>
      <c r="K5265" s="295" t="s">
        <v>14674</v>
      </c>
      <c r="L5265" s="287">
        <v>5</v>
      </c>
      <c r="M5265" s="295" t="s">
        <v>171</v>
      </c>
    </row>
    <row r="5266" spans="1:13" ht="15" customHeight="1" x14ac:dyDescent="0.25">
      <c r="A5266" s="295" t="s">
        <v>16633</v>
      </c>
      <c r="B5266" s="295" t="s">
        <v>16633</v>
      </c>
      <c r="C5266" s="295" t="s">
        <v>17626</v>
      </c>
      <c r="D5266" s="295" t="s">
        <v>17626</v>
      </c>
      <c r="E5266" s="295" t="s">
        <v>17913</v>
      </c>
      <c r="G5266" s="295" t="s">
        <v>168</v>
      </c>
      <c r="H5266" s="295" t="s">
        <v>1589</v>
      </c>
      <c r="I5266" s="295" t="s">
        <v>14673</v>
      </c>
      <c r="J5266" s="295" t="s">
        <v>17926</v>
      </c>
      <c r="K5266" s="295" t="s">
        <v>14674</v>
      </c>
      <c r="L5266" s="287">
        <v>5</v>
      </c>
      <c r="M5266" s="295" t="s">
        <v>171</v>
      </c>
    </row>
    <row r="5267" spans="1:13" ht="15" customHeight="1" x14ac:dyDescent="0.25">
      <c r="A5267" s="295" t="s">
        <v>17040</v>
      </c>
      <c r="B5267" s="295" t="s">
        <v>17009</v>
      </c>
      <c r="C5267" s="295" t="s">
        <v>17627</v>
      </c>
      <c r="D5267" s="295" t="s">
        <v>17594</v>
      </c>
      <c r="E5267" s="295" t="s">
        <v>17914</v>
      </c>
      <c r="G5267" s="295" t="s">
        <v>168</v>
      </c>
      <c r="H5267" s="295" t="s">
        <v>1632</v>
      </c>
      <c r="I5267" s="295" t="s">
        <v>14673</v>
      </c>
      <c r="J5267" s="295" t="s">
        <v>17926</v>
      </c>
      <c r="K5267" s="295" t="s">
        <v>14674</v>
      </c>
      <c r="L5267" s="287">
        <v>6</v>
      </c>
      <c r="M5267" s="295" t="s">
        <v>171</v>
      </c>
    </row>
    <row r="5268" spans="1:13" ht="15" customHeight="1" x14ac:dyDescent="0.25">
      <c r="A5268" s="295" t="s">
        <v>17041</v>
      </c>
      <c r="B5268" s="295" t="s">
        <v>17010</v>
      </c>
      <c r="C5268" s="295" t="s">
        <v>17628</v>
      </c>
      <c r="D5268" s="295" t="s">
        <v>17595</v>
      </c>
      <c r="E5268" s="295" t="s">
        <v>17915</v>
      </c>
      <c r="G5268" s="295" t="s">
        <v>168</v>
      </c>
      <c r="H5268" s="295" t="s">
        <v>1632</v>
      </c>
      <c r="I5268" s="295" t="s">
        <v>14673</v>
      </c>
      <c r="J5268" s="295" t="s">
        <v>17926</v>
      </c>
      <c r="K5268" s="295" t="s">
        <v>14674</v>
      </c>
      <c r="L5268" s="287">
        <v>4</v>
      </c>
      <c r="M5268" s="295" t="s">
        <v>171</v>
      </c>
    </row>
    <row r="5269" spans="1:13" ht="15" customHeight="1" x14ac:dyDescent="0.25">
      <c r="A5269" s="295" t="s">
        <v>17042</v>
      </c>
      <c r="B5269" s="295" t="s">
        <v>17042</v>
      </c>
      <c r="C5269" s="295" t="s">
        <v>17629</v>
      </c>
      <c r="D5269" s="295" t="s">
        <v>17629</v>
      </c>
      <c r="E5269" s="295" t="s">
        <v>17916</v>
      </c>
      <c r="G5269" s="295" t="s">
        <v>168</v>
      </c>
      <c r="H5269" s="295" t="s">
        <v>1589</v>
      </c>
      <c r="I5269" s="295" t="s">
        <v>14673</v>
      </c>
      <c r="J5269" s="295" t="s">
        <v>17926</v>
      </c>
      <c r="K5269" s="295" t="s">
        <v>14674</v>
      </c>
      <c r="L5269" s="287">
        <v>5</v>
      </c>
      <c r="M5269" s="295" t="s">
        <v>171</v>
      </c>
    </row>
    <row r="5270" spans="1:13" ht="15" customHeight="1" x14ac:dyDescent="0.25">
      <c r="A5270" s="295" t="s">
        <v>17043</v>
      </c>
      <c r="B5270" s="295" t="s">
        <v>17043</v>
      </c>
      <c r="C5270" s="295" t="s">
        <v>17630</v>
      </c>
      <c r="D5270" s="295" t="s">
        <v>17630</v>
      </c>
      <c r="E5270" s="295" t="s">
        <v>17917</v>
      </c>
      <c r="G5270" s="295" t="s">
        <v>168</v>
      </c>
      <c r="H5270" s="295" t="s">
        <v>1589</v>
      </c>
      <c r="I5270" s="295" t="s">
        <v>14673</v>
      </c>
      <c r="J5270" s="295" t="s">
        <v>17926</v>
      </c>
      <c r="K5270" s="295" t="s">
        <v>14674</v>
      </c>
      <c r="L5270" s="287">
        <v>7</v>
      </c>
      <c r="M5270" s="295" t="s">
        <v>171</v>
      </c>
    </row>
    <row r="5271" spans="1:13" ht="15" customHeight="1" x14ac:dyDescent="0.25">
      <c r="A5271" s="295" t="s">
        <v>17044</v>
      </c>
      <c r="B5271" s="295" t="s">
        <v>17011</v>
      </c>
      <c r="C5271" s="295" t="s">
        <v>17631</v>
      </c>
      <c r="D5271" s="295" t="s">
        <v>17596</v>
      </c>
      <c r="E5271" s="295" t="s">
        <v>17698</v>
      </c>
      <c r="G5271" s="295" t="s">
        <v>168</v>
      </c>
      <c r="H5271" s="295" t="s">
        <v>1632</v>
      </c>
      <c r="I5271" s="295" t="s">
        <v>14673</v>
      </c>
      <c r="J5271" s="295" t="s">
        <v>17926</v>
      </c>
      <c r="K5271" s="295" t="s">
        <v>14674</v>
      </c>
      <c r="L5271" s="287">
        <v>5</v>
      </c>
      <c r="M5271" s="295" t="s">
        <v>171</v>
      </c>
    </row>
    <row r="5272" spans="1:13" ht="15" customHeight="1" x14ac:dyDescent="0.25">
      <c r="A5272" s="295" t="s">
        <v>17038</v>
      </c>
      <c r="B5272" s="295" t="s">
        <v>17038</v>
      </c>
      <c r="C5272" s="295" t="s">
        <v>17623</v>
      </c>
      <c r="D5272" s="295" t="s">
        <v>17623</v>
      </c>
      <c r="G5272" s="295" t="s">
        <v>1594</v>
      </c>
      <c r="H5272" s="295" t="s">
        <v>1589</v>
      </c>
      <c r="I5272" s="295" t="s">
        <v>14673</v>
      </c>
      <c r="J5272" s="295" t="s">
        <v>17926</v>
      </c>
      <c r="K5272" s="295" t="s">
        <v>14674</v>
      </c>
      <c r="L5272" s="287">
        <v>5</v>
      </c>
      <c r="M5272" s="295" t="s">
        <v>171</v>
      </c>
    </row>
    <row r="5273" spans="1:13" ht="15" customHeight="1" x14ac:dyDescent="0.25">
      <c r="A5273" s="295" t="s">
        <v>16940</v>
      </c>
      <c r="B5273" s="295" t="s">
        <v>16940</v>
      </c>
      <c r="C5273" s="295" t="s">
        <v>17632</v>
      </c>
      <c r="D5273" s="295" t="s">
        <v>17632</v>
      </c>
      <c r="E5273" s="295" t="s">
        <v>17728</v>
      </c>
      <c r="G5273" s="295" t="s">
        <v>168</v>
      </c>
      <c r="H5273" s="295" t="s">
        <v>1589</v>
      </c>
      <c r="I5273" s="295" t="s">
        <v>14673</v>
      </c>
      <c r="J5273" s="295" t="s">
        <v>17926</v>
      </c>
      <c r="K5273" s="295" t="s">
        <v>14674</v>
      </c>
      <c r="L5273" s="287">
        <v>2</v>
      </c>
      <c r="M5273" s="295" t="s">
        <v>171</v>
      </c>
    </row>
    <row r="5274" spans="1:13" ht="15" customHeight="1" x14ac:dyDescent="0.25">
      <c r="A5274" s="295" t="s">
        <v>15367</v>
      </c>
      <c r="B5274" s="295" t="s">
        <v>15367</v>
      </c>
      <c r="C5274" s="295" t="s">
        <v>15368</v>
      </c>
      <c r="D5274" s="295" t="s">
        <v>15368</v>
      </c>
      <c r="E5274" s="295" t="s">
        <v>5530</v>
      </c>
      <c r="F5274" s="295" t="s">
        <v>15369</v>
      </c>
      <c r="G5274" s="295" t="s">
        <v>168</v>
      </c>
      <c r="H5274" s="295" t="s">
        <v>1589</v>
      </c>
      <c r="I5274" s="295" t="s">
        <v>1598</v>
      </c>
      <c r="J5274" s="295" t="s">
        <v>1123</v>
      </c>
      <c r="K5274" s="295" t="s">
        <v>2550</v>
      </c>
      <c r="L5274" s="286">
        <v>3</v>
      </c>
      <c r="M5274" s="295" t="s">
        <v>171</v>
      </c>
    </row>
    <row r="5275" spans="1:13" ht="15" customHeight="1" x14ac:dyDescent="0.25">
      <c r="A5275" s="295" t="s">
        <v>1321</v>
      </c>
      <c r="B5275" s="295" t="s">
        <v>1321</v>
      </c>
      <c r="C5275" s="295" t="s">
        <v>15370</v>
      </c>
      <c r="D5275" s="295" t="s">
        <v>15370</v>
      </c>
      <c r="E5275" s="295" t="s">
        <v>1831</v>
      </c>
      <c r="F5275" s="295" t="s">
        <v>15371</v>
      </c>
      <c r="G5275" s="295" t="s">
        <v>168</v>
      </c>
      <c r="H5275" s="295" t="s">
        <v>1589</v>
      </c>
      <c r="I5275" s="295" t="s">
        <v>1598</v>
      </c>
      <c r="J5275" s="295" t="s">
        <v>1123</v>
      </c>
      <c r="K5275" s="295" t="s">
        <v>15372</v>
      </c>
      <c r="L5275" s="286">
        <v>1</v>
      </c>
      <c r="M5275" s="295" t="s">
        <v>171</v>
      </c>
    </row>
    <row r="5276" spans="1:13" ht="15" customHeight="1" x14ac:dyDescent="0.25">
      <c r="A5276" s="295" t="s">
        <v>15373</v>
      </c>
      <c r="B5276" s="295" t="s">
        <v>15373</v>
      </c>
      <c r="C5276" s="295" t="s">
        <v>15374</v>
      </c>
      <c r="D5276" s="295" t="s">
        <v>15374</v>
      </c>
      <c r="E5276" s="295" t="s">
        <v>1592</v>
      </c>
      <c r="F5276" s="295" t="s">
        <v>15375</v>
      </c>
      <c r="G5276" s="295" t="s">
        <v>1594</v>
      </c>
      <c r="H5276" s="295" t="s">
        <v>1589</v>
      </c>
      <c r="I5276" s="295" t="s">
        <v>1598</v>
      </c>
      <c r="J5276" s="295" t="s">
        <v>1123</v>
      </c>
      <c r="L5276" s="286">
        <v>3</v>
      </c>
      <c r="M5276" s="295" t="s">
        <v>171</v>
      </c>
    </row>
    <row r="5277" spans="1:13" ht="15" customHeight="1" x14ac:dyDescent="0.25">
      <c r="A5277" s="295" t="s">
        <v>15376</v>
      </c>
      <c r="B5277" s="295" t="s">
        <v>15376</v>
      </c>
      <c r="C5277" s="295" t="s">
        <v>15377</v>
      </c>
      <c r="D5277" s="295" t="s">
        <v>15377</v>
      </c>
      <c r="E5277" s="295" t="s">
        <v>1831</v>
      </c>
      <c r="F5277" s="295" t="s">
        <v>15378</v>
      </c>
      <c r="G5277" s="295" t="s">
        <v>168</v>
      </c>
      <c r="H5277" s="295" t="s">
        <v>1589</v>
      </c>
      <c r="I5277" s="295" t="s">
        <v>1598</v>
      </c>
      <c r="J5277" s="295" t="s">
        <v>1123</v>
      </c>
      <c r="K5277" s="295" t="s">
        <v>1325</v>
      </c>
      <c r="L5277" s="286">
        <v>7</v>
      </c>
      <c r="M5277" s="295" t="s">
        <v>171</v>
      </c>
    </row>
    <row r="5278" spans="1:13" ht="15" customHeight="1" x14ac:dyDescent="0.25">
      <c r="A5278" s="295" t="s">
        <v>15379</v>
      </c>
      <c r="B5278" s="295" t="s">
        <v>15379</v>
      </c>
      <c r="C5278" s="295" t="s">
        <v>15380</v>
      </c>
      <c r="D5278" s="295" t="s">
        <v>15380</v>
      </c>
      <c r="E5278" s="295" t="s">
        <v>1618</v>
      </c>
      <c r="F5278" s="295" t="s">
        <v>15381</v>
      </c>
      <c r="G5278" s="295" t="s">
        <v>168</v>
      </c>
      <c r="H5278" s="295" t="s">
        <v>1589</v>
      </c>
      <c r="I5278" s="295" t="s">
        <v>1714</v>
      </c>
      <c r="J5278" s="295" t="s">
        <v>5362</v>
      </c>
      <c r="K5278" s="295" t="s">
        <v>1603</v>
      </c>
      <c r="L5278" s="286">
        <v>5</v>
      </c>
      <c r="M5278" s="295" t="s">
        <v>171</v>
      </c>
    </row>
    <row r="5279" spans="1:13" ht="15" customHeight="1" x14ac:dyDescent="0.25">
      <c r="A5279" s="295" t="s">
        <v>15382</v>
      </c>
      <c r="B5279" s="295" t="s">
        <v>15382</v>
      </c>
      <c r="C5279" s="295" t="s">
        <v>15383</v>
      </c>
      <c r="D5279" s="295" t="s">
        <v>15383</v>
      </c>
      <c r="E5279" s="295" t="s">
        <v>1606</v>
      </c>
      <c r="F5279" s="295" t="s">
        <v>15381</v>
      </c>
      <c r="G5279" s="295" t="s">
        <v>1594</v>
      </c>
      <c r="H5279" s="295" t="s">
        <v>1589</v>
      </c>
      <c r="I5279" s="295" t="s">
        <v>1714</v>
      </c>
      <c r="J5279" s="295" t="s">
        <v>5362</v>
      </c>
      <c r="L5279" s="286">
        <v>4</v>
      </c>
      <c r="M5279" s="295" t="s">
        <v>171</v>
      </c>
    </row>
    <row r="5280" spans="1:13" ht="15" customHeight="1" x14ac:dyDescent="0.25">
      <c r="A5280" s="295" t="s">
        <v>15384</v>
      </c>
      <c r="B5280" s="295" t="s">
        <v>15384</v>
      </c>
      <c r="C5280" s="295" t="s">
        <v>15385</v>
      </c>
      <c r="D5280" s="295" t="s">
        <v>15385</v>
      </c>
      <c r="E5280" s="295" t="s">
        <v>1606</v>
      </c>
      <c r="F5280" s="295" t="s">
        <v>15381</v>
      </c>
      <c r="G5280" s="295" t="s">
        <v>168</v>
      </c>
      <c r="H5280" s="295" t="s">
        <v>1589</v>
      </c>
      <c r="I5280" s="295" t="s">
        <v>1714</v>
      </c>
      <c r="J5280" s="295" t="s">
        <v>5362</v>
      </c>
      <c r="K5280" s="295" t="s">
        <v>1603</v>
      </c>
      <c r="L5280" s="286">
        <v>2</v>
      </c>
      <c r="M5280" s="295" t="s">
        <v>171</v>
      </c>
    </row>
    <row r="5281" spans="1:13" ht="15" customHeight="1" x14ac:dyDescent="0.25">
      <c r="A5281" s="295" t="s">
        <v>1322</v>
      </c>
      <c r="B5281" s="295" t="s">
        <v>1322</v>
      </c>
      <c r="C5281" s="295" t="s">
        <v>1323</v>
      </c>
      <c r="D5281" s="295" t="s">
        <v>1323</v>
      </c>
      <c r="E5281" s="295" t="s">
        <v>3820</v>
      </c>
      <c r="F5281" s="295" t="s">
        <v>15386</v>
      </c>
      <c r="G5281" s="295" t="s">
        <v>168</v>
      </c>
      <c r="H5281" s="295" t="s">
        <v>1589</v>
      </c>
      <c r="I5281" s="295" t="s">
        <v>1598</v>
      </c>
      <c r="J5281" s="295" t="s">
        <v>177</v>
      </c>
      <c r="K5281" s="295" t="s">
        <v>1603</v>
      </c>
      <c r="L5281" s="286">
        <v>0</v>
      </c>
      <c r="M5281" s="295" t="s">
        <v>16372</v>
      </c>
    </row>
    <row r="5282" spans="1:13" ht="15" customHeight="1" x14ac:dyDescent="0.25">
      <c r="A5282" s="295" t="s">
        <v>15387</v>
      </c>
      <c r="B5282" s="295" t="s">
        <v>15388</v>
      </c>
      <c r="C5282" s="295" t="s">
        <v>15389</v>
      </c>
      <c r="D5282" s="295" t="s">
        <v>1338</v>
      </c>
      <c r="E5282" s="295" t="s">
        <v>5322</v>
      </c>
      <c r="F5282" s="295" t="s">
        <v>15390</v>
      </c>
      <c r="G5282" s="295" t="s">
        <v>168</v>
      </c>
      <c r="H5282" s="295" t="s">
        <v>1632</v>
      </c>
      <c r="I5282" s="295" t="s">
        <v>1598</v>
      </c>
      <c r="J5282" s="295" t="s">
        <v>177</v>
      </c>
      <c r="K5282" s="295" t="s">
        <v>1603</v>
      </c>
      <c r="L5282" s="286">
        <v>0</v>
      </c>
      <c r="M5282" s="295" t="s">
        <v>16372</v>
      </c>
    </row>
    <row r="5283" spans="1:13" ht="15" customHeight="1" x14ac:dyDescent="0.25">
      <c r="A5283" s="295" t="s">
        <v>15391</v>
      </c>
      <c r="B5283" s="295" t="s">
        <v>15391</v>
      </c>
      <c r="C5283" s="295" t="s">
        <v>15392</v>
      </c>
      <c r="D5283" s="295" t="s">
        <v>15392</v>
      </c>
      <c r="E5283" s="295" t="s">
        <v>1606</v>
      </c>
      <c r="F5283" s="295" t="s">
        <v>15393</v>
      </c>
      <c r="G5283" s="295" t="s">
        <v>168</v>
      </c>
      <c r="H5283" s="295" t="s">
        <v>1589</v>
      </c>
      <c r="I5283" s="295" t="s">
        <v>1598</v>
      </c>
      <c r="J5283" s="295" t="s">
        <v>177</v>
      </c>
      <c r="K5283" s="295" t="s">
        <v>1603</v>
      </c>
      <c r="L5283" s="286">
        <v>0</v>
      </c>
      <c r="M5283" s="295" t="s">
        <v>16372</v>
      </c>
    </row>
    <row r="5284" spans="1:13" ht="15" customHeight="1" x14ac:dyDescent="0.25">
      <c r="A5284" s="295" t="s">
        <v>15388</v>
      </c>
      <c r="B5284" s="295" t="s">
        <v>15388</v>
      </c>
      <c r="C5284" s="295" t="s">
        <v>1338</v>
      </c>
      <c r="D5284" s="295" t="s">
        <v>1338</v>
      </c>
      <c r="E5284" s="295" t="s">
        <v>1606</v>
      </c>
      <c r="F5284" s="295" t="s">
        <v>15390</v>
      </c>
      <c r="G5284" s="295" t="s">
        <v>168</v>
      </c>
      <c r="H5284" s="295" t="s">
        <v>1589</v>
      </c>
      <c r="I5284" s="295" t="s">
        <v>1598</v>
      </c>
      <c r="J5284" s="295" t="s">
        <v>177</v>
      </c>
      <c r="K5284" s="295" t="s">
        <v>1603</v>
      </c>
      <c r="L5284" s="286">
        <v>0</v>
      </c>
      <c r="M5284" s="295" t="s">
        <v>16372</v>
      </c>
    </row>
    <row r="5285" spans="1:13" ht="15" customHeight="1" x14ac:dyDescent="0.25">
      <c r="A5285" s="295" t="s">
        <v>15394</v>
      </c>
      <c r="B5285" s="295" t="s">
        <v>15394</v>
      </c>
      <c r="C5285" s="295" t="s">
        <v>1324</v>
      </c>
      <c r="D5285" s="295" t="s">
        <v>1324</v>
      </c>
      <c r="E5285" s="295" t="s">
        <v>1606</v>
      </c>
      <c r="F5285" s="295" t="s">
        <v>15395</v>
      </c>
      <c r="G5285" s="295" t="s">
        <v>1594</v>
      </c>
      <c r="H5285" s="295" t="s">
        <v>1589</v>
      </c>
      <c r="I5285" s="295" t="s">
        <v>1598</v>
      </c>
      <c r="J5285" s="295" t="s">
        <v>177</v>
      </c>
      <c r="L5285" s="286">
        <v>0</v>
      </c>
      <c r="M5285" s="295" t="s">
        <v>16372</v>
      </c>
    </row>
    <row r="5286" spans="1:13" ht="15" customHeight="1" x14ac:dyDescent="0.25">
      <c r="A5286" s="295" t="s">
        <v>15396</v>
      </c>
      <c r="B5286" s="295" t="s">
        <v>15396</v>
      </c>
      <c r="C5286" s="295" t="s">
        <v>15397</v>
      </c>
      <c r="D5286" s="295" t="s">
        <v>15397</v>
      </c>
      <c r="E5286" s="295" t="s">
        <v>1606</v>
      </c>
      <c r="F5286" s="295" t="s">
        <v>15398</v>
      </c>
      <c r="G5286" s="295" t="s">
        <v>168</v>
      </c>
      <c r="H5286" s="295" t="s">
        <v>1589</v>
      </c>
      <c r="I5286" s="295" t="s">
        <v>1598</v>
      </c>
      <c r="J5286" s="295" t="s">
        <v>15399</v>
      </c>
      <c r="K5286" s="295" t="s">
        <v>1603</v>
      </c>
      <c r="L5286" s="286">
        <v>0</v>
      </c>
      <c r="M5286" s="295" t="s">
        <v>16372</v>
      </c>
    </row>
    <row r="5287" spans="1:13" ht="15" customHeight="1" x14ac:dyDescent="0.25">
      <c r="A5287" s="295" t="s">
        <v>15400</v>
      </c>
      <c r="B5287" s="295" t="s">
        <v>15400</v>
      </c>
      <c r="C5287" s="295" t="s">
        <v>15401</v>
      </c>
      <c r="D5287" s="295" t="s">
        <v>15401</v>
      </c>
      <c r="E5287" s="295" t="s">
        <v>1606</v>
      </c>
      <c r="F5287" s="295" t="s">
        <v>15402</v>
      </c>
      <c r="G5287" s="295" t="s">
        <v>1594</v>
      </c>
      <c r="H5287" s="295" t="s">
        <v>1589</v>
      </c>
      <c r="I5287" s="295" t="s">
        <v>1598</v>
      </c>
      <c r="J5287" s="295" t="s">
        <v>15399</v>
      </c>
      <c r="L5287" s="286">
        <v>0</v>
      </c>
      <c r="M5287" s="295" t="s">
        <v>16372</v>
      </c>
    </row>
    <row r="5288" spans="1:13" ht="15" customHeight="1" x14ac:dyDescent="0.25">
      <c r="A5288" s="295" t="s">
        <v>17046</v>
      </c>
      <c r="B5288" s="295" t="s">
        <v>17046</v>
      </c>
      <c r="C5288" s="295" t="s">
        <v>17634</v>
      </c>
      <c r="D5288" s="295" t="s">
        <v>17634</v>
      </c>
      <c r="E5288" s="295" t="s">
        <v>17918</v>
      </c>
      <c r="G5288" s="295" t="s">
        <v>168</v>
      </c>
      <c r="H5288" s="295" t="s">
        <v>1589</v>
      </c>
      <c r="I5288" s="295" t="s">
        <v>14673</v>
      </c>
      <c r="J5288" s="295" t="s">
        <v>17938</v>
      </c>
      <c r="K5288" s="295" t="s">
        <v>14674</v>
      </c>
      <c r="L5288" s="287">
        <v>4</v>
      </c>
      <c r="M5288" s="295" t="s">
        <v>171</v>
      </c>
    </row>
    <row r="5289" spans="1:13" ht="15" customHeight="1" x14ac:dyDescent="0.25">
      <c r="A5289" s="295" t="s">
        <v>17047</v>
      </c>
      <c r="B5289" s="295" t="s">
        <v>17047</v>
      </c>
      <c r="C5289" s="295" t="s">
        <v>17635</v>
      </c>
      <c r="D5289" s="295" t="s">
        <v>17635</v>
      </c>
      <c r="E5289" s="295" t="s">
        <v>1880</v>
      </c>
      <c r="G5289" s="295" t="s">
        <v>168</v>
      </c>
      <c r="H5289" s="295" t="s">
        <v>1589</v>
      </c>
      <c r="I5289" s="295" t="s">
        <v>14673</v>
      </c>
      <c r="J5289" s="295" t="s">
        <v>17938</v>
      </c>
      <c r="K5289" s="295" t="s">
        <v>14674</v>
      </c>
      <c r="L5289" s="287">
        <v>4</v>
      </c>
      <c r="M5289" s="295" t="s">
        <v>171</v>
      </c>
    </row>
    <row r="5290" spans="1:13" ht="15" customHeight="1" x14ac:dyDescent="0.25">
      <c r="A5290" s="295" t="s">
        <v>17045</v>
      </c>
      <c r="B5290" s="295" t="s">
        <v>17045</v>
      </c>
      <c r="C5290" s="295" t="s">
        <v>17633</v>
      </c>
      <c r="D5290" s="295" t="s">
        <v>17633</v>
      </c>
      <c r="G5290" s="295" t="s">
        <v>1594</v>
      </c>
      <c r="H5290" s="295" t="s">
        <v>1589</v>
      </c>
      <c r="I5290" s="295" t="s">
        <v>14673</v>
      </c>
      <c r="J5290" s="295" t="s">
        <v>17938</v>
      </c>
      <c r="K5290" s="295" t="s">
        <v>14674</v>
      </c>
      <c r="L5290" s="287">
        <v>4</v>
      </c>
      <c r="M5290" s="295" t="s">
        <v>171</v>
      </c>
    </row>
    <row r="5291" spans="1:13" ht="15" customHeight="1" x14ac:dyDescent="0.25">
      <c r="A5291" s="295" t="s">
        <v>8756</v>
      </c>
      <c r="B5291" s="295" t="s">
        <v>8756</v>
      </c>
      <c r="C5291" s="295" t="s">
        <v>8758</v>
      </c>
      <c r="D5291" s="295" t="s">
        <v>8758</v>
      </c>
      <c r="E5291" s="295" t="s">
        <v>15403</v>
      </c>
      <c r="F5291" s="295" t="s">
        <v>15404</v>
      </c>
      <c r="G5291" s="295" t="s">
        <v>168</v>
      </c>
      <c r="H5291" s="295" t="s">
        <v>1589</v>
      </c>
      <c r="I5291" s="295" t="s">
        <v>1598</v>
      </c>
      <c r="J5291" s="295" t="s">
        <v>8724</v>
      </c>
      <c r="K5291" s="295" t="s">
        <v>1603</v>
      </c>
      <c r="L5291" s="286">
        <v>8</v>
      </c>
      <c r="M5291" s="295" t="s">
        <v>171</v>
      </c>
    </row>
    <row r="5292" spans="1:13" ht="15" customHeight="1" x14ac:dyDescent="0.25">
      <c r="A5292" s="295" t="s">
        <v>15405</v>
      </c>
      <c r="B5292" s="295" t="s">
        <v>15405</v>
      </c>
      <c r="C5292" s="295" t="s">
        <v>15406</v>
      </c>
      <c r="D5292" s="295" t="s">
        <v>15406</v>
      </c>
      <c r="E5292" s="295" t="s">
        <v>1618</v>
      </c>
      <c r="F5292" s="295" t="s">
        <v>15407</v>
      </c>
      <c r="G5292" s="295" t="s">
        <v>1594</v>
      </c>
      <c r="H5292" s="295" t="s">
        <v>1589</v>
      </c>
      <c r="I5292" s="295" t="s">
        <v>1598</v>
      </c>
      <c r="J5292" s="295" t="s">
        <v>8724</v>
      </c>
      <c r="L5292" s="286">
        <v>8</v>
      </c>
      <c r="M5292" s="295" t="s">
        <v>171</v>
      </c>
    </row>
    <row r="5293" spans="1:13" ht="15" customHeight="1" x14ac:dyDescent="0.25">
      <c r="A5293" s="295" t="s">
        <v>8800</v>
      </c>
      <c r="B5293" s="295" t="s">
        <v>8800</v>
      </c>
      <c r="C5293" s="295" t="s">
        <v>8802</v>
      </c>
      <c r="D5293" s="295" t="s">
        <v>8802</v>
      </c>
      <c r="E5293" s="295" t="s">
        <v>3243</v>
      </c>
      <c r="F5293" s="295" t="s">
        <v>15408</v>
      </c>
      <c r="G5293" s="295" t="s">
        <v>168</v>
      </c>
      <c r="H5293" s="295" t="s">
        <v>1589</v>
      </c>
      <c r="I5293" s="295" t="s">
        <v>1598</v>
      </c>
      <c r="J5293" s="295" t="s">
        <v>8724</v>
      </c>
      <c r="K5293" s="295" t="s">
        <v>1603</v>
      </c>
      <c r="L5293" s="286">
        <v>7</v>
      </c>
      <c r="M5293" s="295" t="s">
        <v>171</v>
      </c>
    </row>
    <row r="5294" spans="1:13" ht="15" customHeight="1" x14ac:dyDescent="0.25">
      <c r="A5294" s="295" t="s">
        <v>8805</v>
      </c>
      <c r="B5294" s="295" t="s">
        <v>8805</v>
      </c>
      <c r="C5294" s="295" t="s">
        <v>8807</v>
      </c>
      <c r="D5294" s="295" t="s">
        <v>8807</v>
      </c>
      <c r="E5294" s="295" t="s">
        <v>15409</v>
      </c>
      <c r="F5294" s="295" t="s">
        <v>8809</v>
      </c>
      <c r="G5294" s="295" t="s">
        <v>168</v>
      </c>
      <c r="H5294" s="295" t="s">
        <v>1589</v>
      </c>
      <c r="I5294" s="295" t="s">
        <v>1598</v>
      </c>
      <c r="J5294" s="295" t="s">
        <v>8724</v>
      </c>
      <c r="K5294" s="295" t="s">
        <v>1603</v>
      </c>
      <c r="L5294" s="286">
        <v>10</v>
      </c>
      <c r="M5294" s="295" t="s">
        <v>171</v>
      </c>
    </row>
    <row r="5295" spans="1:13" ht="15" customHeight="1" x14ac:dyDescent="0.25">
      <c r="A5295" s="295" t="s">
        <v>15334</v>
      </c>
      <c r="B5295" s="295" t="s">
        <v>15334</v>
      </c>
      <c r="C5295" s="295" t="s">
        <v>1319</v>
      </c>
      <c r="D5295" s="295" t="s">
        <v>1319</v>
      </c>
      <c r="E5295" s="295" t="s">
        <v>15410</v>
      </c>
      <c r="F5295" s="295" t="s">
        <v>15336</v>
      </c>
      <c r="G5295" s="295" t="s">
        <v>168</v>
      </c>
      <c r="H5295" s="295" t="s">
        <v>1589</v>
      </c>
      <c r="I5295" s="295" t="s">
        <v>1714</v>
      </c>
      <c r="J5295" s="295" t="s">
        <v>353</v>
      </c>
      <c r="K5295" s="295" t="s">
        <v>1603</v>
      </c>
      <c r="L5295" s="287">
        <v>-99</v>
      </c>
      <c r="M5295" s="295" t="s">
        <v>16367</v>
      </c>
    </row>
    <row r="5296" spans="1:13" ht="15" customHeight="1" x14ac:dyDescent="0.25">
      <c r="A5296" s="295" t="s">
        <v>15338</v>
      </c>
      <c r="B5296" s="295" t="s">
        <v>15338</v>
      </c>
      <c r="C5296" s="295" t="s">
        <v>15340</v>
      </c>
      <c r="D5296" s="295" t="s">
        <v>15340</v>
      </c>
      <c r="E5296" s="295" t="s">
        <v>15411</v>
      </c>
      <c r="F5296" s="295" t="s">
        <v>15412</v>
      </c>
      <c r="G5296" s="295" t="s">
        <v>168</v>
      </c>
      <c r="H5296" s="295" t="s">
        <v>1589</v>
      </c>
      <c r="I5296" s="295" t="s">
        <v>1714</v>
      </c>
      <c r="J5296" s="295" t="s">
        <v>353</v>
      </c>
      <c r="K5296" s="295" t="s">
        <v>1603</v>
      </c>
      <c r="L5296" s="286">
        <v>10</v>
      </c>
      <c r="M5296" s="295" t="s">
        <v>171</v>
      </c>
    </row>
    <row r="5297" spans="1:13" ht="15" customHeight="1" x14ac:dyDescent="0.25">
      <c r="A5297" s="295" t="s">
        <v>15413</v>
      </c>
      <c r="B5297" s="295" t="s">
        <v>15413</v>
      </c>
      <c r="C5297" s="295" t="s">
        <v>15414</v>
      </c>
      <c r="D5297" s="295" t="s">
        <v>15414</v>
      </c>
      <c r="E5297" s="295" t="s">
        <v>15415</v>
      </c>
      <c r="F5297" s="295" t="s">
        <v>15416</v>
      </c>
      <c r="G5297" s="295" t="s">
        <v>1594</v>
      </c>
      <c r="H5297" s="295" t="s">
        <v>1589</v>
      </c>
      <c r="I5297" s="295" t="s">
        <v>1714</v>
      </c>
      <c r="J5297" s="295" t="s">
        <v>353</v>
      </c>
      <c r="L5297" s="286">
        <v>10</v>
      </c>
      <c r="M5297" s="295" t="s">
        <v>171</v>
      </c>
    </row>
    <row r="5298" spans="1:13" ht="15" customHeight="1" x14ac:dyDescent="0.25">
      <c r="A5298" s="295" t="s">
        <v>15417</v>
      </c>
      <c r="B5298" s="295" t="s">
        <v>15417</v>
      </c>
      <c r="C5298" s="295" t="s">
        <v>15418</v>
      </c>
      <c r="D5298" s="295" t="s">
        <v>15418</v>
      </c>
      <c r="E5298" s="295" t="s">
        <v>1606</v>
      </c>
      <c r="F5298" s="295" t="s">
        <v>15419</v>
      </c>
      <c r="G5298" s="295" t="s">
        <v>168</v>
      </c>
      <c r="H5298" s="295" t="s">
        <v>1589</v>
      </c>
      <c r="I5298" s="295" t="s">
        <v>1598</v>
      </c>
      <c r="J5298" s="295" t="s">
        <v>14222</v>
      </c>
      <c r="K5298" s="295" t="s">
        <v>1603</v>
      </c>
      <c r="L5298" s="286">
        <v>0</v>
      </c>
      <c r="M5298" s="295" t="s">
        <v>16372</v>
      </c>
    </row>
    <row r="5299" spans="1:13" ht="15" customHeight="1" x14ac:dyDescent="0.25">
      <c r="A5299" s="295" t="s">
        <v>15420</v>
      </c>
      <c r="B5299" s="295" t="s">
        <v>15420</v>
      </c>
      <c r="C5299" s="295" t="s">
        <v>15421</v>
      </c>
      <c r="D5299" s="295" t="s">
        <v>15421</v>
      </c>
      <c r="E5299" s="295" t="s">
        <v>1606</v>
      </c>
      <c r="F5299" s="295" t="s">
        <v>15422</v>
      </c>
      <c r="G5299" s="295" t="s">
        <v>1594</v>
      </c>
      <c r="H5299" s="295" t="s">
        <v>1589</v>
      </c>
      <c r="I5299" s="295" t="s">
        <v>1598</v>
      </c>
      <c r="J5299" s="295" t="s">
        <v>14222</v>
      </c>
      <c r="L5299" s="286">
        <v>0</v>
      </c>
      <c r="M5299" s="295" t="s">
        <v>16372</v>
      </c>
    </row>
    <row r="5300" spans="1:13" ht="15" customHeight="1" x14ac:dyDescent="0.25">
      <c r="A5300" s="295" t="s">
        <v>15423</v>
      </c>
      <c r="B5300" s="295" t="s">
        <v>15423</v>
      </c>
      <c r="C5300" s="295" t="s">
        <v>15424</v>
      </c>
      <c r="D5300" s="295" t="s">
        <v>15424</v>
      </c>
      <c r="E5300" s="295" t="s">
        <v>1606</v>
      </c>
      <c r="F5300" s="295" t="s">
        <v>15425</v>
      </c>
      <c r="G5300" s="295" t="s">
        <v>1594</v>
      </c>
      <c r="H5300" s="295" t="s">
        <v>1589</v>
      </c>
      <c r="I5300" s="295" t="s">
        <v>1598</v>
      </c>
      <c r="J5300" s="295" t="s">
        <v>15426</v>
      </c>
      <c r="L5300" s="286">
        <v>0</v>
      </c>
      <c r="M5300" s="295" t="s">
        <v>16372</v>
      </c>
    </row>
    <row r="5301" spans="1:13" ht="15" customHeight="1" x14ac:dyDescent="0.25">
      <c r="A5301" s="295" t="s">
        <v>15427</v>
      </c>
      <c r="B5301" s="295" t="s">
        <v>15427</v>
      </c>
      <c r="C5301" s="295" t="s">
        <v>15428</v>
      </c>
      <c r="D5301" s="295" t="s">
        <v>15428</v>
      </c>
      <c r="E5301" s="295" t="s">
        <v>1606</v>
      </c>
      <c r="F5301" s="295" t="s">
        <v>15429</v>
      </c>
      <c r="G5301" s="295" t="s">
        <v>168</v>
      </c>
      <c r="H5301" s="295" t="s">
        <v>1589</v>
      </c>
      <c r="I5301" s="295" t="s">
        <v>1598</v>
      </c>
      <c r="J5301" s="295" t="s">
        <v>15426</v>
      </c>
      <c r="K5301" s="295" t="s">
        <v>1603</v>
      </c>
      <c r="L5301" s="286">
        <v>0</v>
      </c>
      <c r="M5301" s="295" t="s">
        <v>16372</v>
      </c>
    </row>
    <row r="5302" spans="1:13" ht="15" customHeight="1" x14ac:dyDescent="0.25">
      <c r="A5302" s="295" t="s">
        <v>5661</v>
      </c>
      <c r="B5302" s="295" t="s">
        <v>5661</v>
      </c>
      <c r="C5302" s="295" t="s">
        <v>5662</v>
      </c>
      <c r="D5302" s="295" t="s">
        <v>5662</v>
      </c>
      <c r="E5302" s="295" t="s">
        <v>15430</v>
      </c>
      <c r="F5302" s="295" t="s">
        <v>5664</v>
      </c>
      <c r="G5302" s="295" t="s">
        <v>168</v>
      </c>
      <c r="H5302" s="295" t="s">
        <v>1589</v>
      </c>
      <c r="I5302" s="295" t="s">
        <v>1746</v>
      </c>
      <c r="J5302" s="295" t="s">
        <v>5665</v>
      </c>
      <c r="K5302" s="295" t="s">
        <v>1603</v>
      </c>
      <c r="L5302" s="286">
        <v>10</v>
      </c>
      <c r="M5302" s="295" t="s">
        <v>171</v>
      </c>
    </row>
    <row r="5303" spans="1:13" ht="15" customHeight="1" x14ac:dyDescent="0.25">
      <c r="A5303" s="295" t="s">
        <v>15431</v>
      </c>
      <c r="B5303" s="295" t="s">
        <v>15431</v>
      </c>
      <c r="C5303" s="295" t="s">
        <v>15432</v>
      </c>
      <c r="D5303" s="295" t="s">
        <v>15432</v>
      </c>
      <c r="E5303" s="295" t="s">
        <v>1606</v>
      </c>
      <c r="F5303" s="295" t="s">
        <v>15433</v>
      </c>
      <c r="G5303" s="295" t="s">
        <v>1594</v>
      </c>
      <c r="H5303" s="295" t="s">
        <v>1589</v>
      </c>
      <c r="I5303" s="295" t="s">
        <v>1746</v>
      </c>
      <c r="J5303" s="295" t="s">
        <v>5665</v>
      </c>
      <c r="L5303" s="286">
        <v>10</v>
      </c>
      <c r="M5303" s="295" t="s">
        <v>171</v>
      </c>
    </row>
    <row r="5304" spans="1:13" ht="15" customHeight="1" x14ac:dyDescent="0.25">
      <c r="A5304" s="295" t="s">
        <v>15434</v>
      </c>
      <c r="B5304" s="295" t="s">
        <v>15434</v>
      </c>
      <c r="C5304" s="295" t="s">
        <v>15435</v>
      </c>
      <c r="D5304" s="295" t="s">
        <v>15435</v>
      </c>
      <c r="E5304" s="295" t="s">
        <v>15436</v>
      </c>
      <c r="F5304" s="295" t="s">
        <v>15437</v>
      </c>
      <c r="G5304" s="295" t="s">
        <v>168</v>
      </c>
      <c r="H5304" s="295" t="s">
        <v>1589</v>
      </c>
      <c r="I5304" s="295" t="s">
        <v>1714</v>
      </c>
      <c r="J5304" s="295" t="s">
        <v>231</v>
      </c>
      <c r="K5304" s="295" t="s">
        <v>1892</v>
      </c>
      <c r="L5304" s="286">
        <v>9</v>
      </c>
      <c r="M5304" s="295" t="s">
        <v>171</v>
      </c>
    </row>
    <row r="5305" spans="1:13" ht="15" customHeight="1" x14ac:dyDescent="0.25">
      <c r="A5305" s="295" t="s">
        <v>15438</v>
      </c>
      <c r="B5305" s="295" t="s">
        <v>15438</v>
      </c>
      <c r="C5305" s="295" t="s">
        <v>15439</v>
      </c>
      <c r="D5305" s="295" t="s">
        <v>15439</v>
      </c>
      <c r="E5305" s="295" t="s">
        <v>2423</v>
      </c>
      <c r="F5305" s="295" t="s">
        <v>13974</v>
      </c>
      <c r="G5305" s="295" t="s">
        <v>1594</v>
      </c>
      <c r="H5305" s="295" t="s">
        <v>1589</v>
      </c>
      <c r="I5305" s="295" t="s">
        <v>1714</v>
      </c>
      <c r="J5305" s="295" t="s">
        <v>231</v>
      </c>
      <c r="L5305" s="286">
        <v>9</v>
      </c>
      <c r="M5305" s="295" t="s">
        <v>171</v>
      </c>
    </row>
    <row r="5306" spans="1:13" ht="15" customHeight="1" x14ac:dyDescent="0.25">
      <c r="A5306" s="295" t="s">
        <v>8922</v>
      </c>
      <c r="B5306" s="295" t="s">
        <v>8922</v>
      </c>
      <c r="C5306" s="295" t="s">
        <v>8924</v>
      </c>
      <c r="D5306" s="295" t="s">
        <v>8924</v>
      </c>
      <c r="E5306" s="295" t="s">
        <v>1606</v>
      </c>
      <c r="F5306" s="295" t="s">
        <v>8925</v>
      </c>
      <c r="G5306" s="295" t="s">
        <v>168</v>
      </c>
      <c r="H5306" s="295" t="s">
        <v>1589</v>
      </c>
      <c r="I5306" s="295" t="s">
        <v>1598</v>
      </c>
      <c r="J5306" s="295" t="s">
        <v>188</v>
      </c>
      <c r="K5306" s="295" t="s">
        <v>1603</v>
      </c>
      <c r="L5306" s="286">
        <v>8</v>
      </c>
      <c r="M5306" s="295" t="s">
        <v>171</v>
      </c>
    </row>
    <row r="5307" spans="1:13" ht="15" customHeight="1" x14ac:dyDescent="0.25">
      <c r="A5307" s="295" t="s">
        <v>15440</v>
      </c>
      <c r="B5307" s="295" t="s">
        <v>15440</v>
      </c>
      <c r="C5307" s="295" t="s">
        <v>15441</v>
      </c>
      <c r="D5307" s="295" t="s">
        <v>15441</v>
      </c>
      <c r="E5307" s="295" t="s">
        <v>1606</v>
      </c>
      <c r="F5307" s="295" t="s">
        <v>15442</v>
      </c>
      <c r="G5307" s="295" t="s">
        <v>168</v>
      </c>
      <c r="H5307" s="295" t="s">
        <v>1589</v>
      </c>
      <c r="I5307" s="295" t="s">
        <v>1598</v>
      </c>
      <c r="J5307" s="295" t="s">
        <v>188</v>
      </c>
      <c r="K5307" s="295" t="s">
        <v>1603</v>
      </c>
      <c r="L5307" s="286">
        <v>3</v>
      </c>
      <c r="M5307" s="295" t="s">
        <v>171</v>
      </c>
    </row>
    <row r="5308" spans="1:13" ht="15" customHeight="1" x14ac:dyDescent="0.25">
      <c r="A5308" s="295" t="s">
        <v>15443</v>
      </c>
      <c r="B5308" s="295" t="s">
        <v>15443</v>
      </c>
      <c r="C5308" s="295" t="s">
        <v>15444</v>
      </c>
      <c r="D5308" s="295" t="s">
        <v>15444</v>
      </c>
      <c r="E5308" s="295" t="s">
        <v>7470</v>
      </c>
      <c r="F5308" s="295" t="s">
        <v>15445</v>
      </c>
      <c r="G5308" s="295" t="s">
        <v>168</v>
      </c>
      <c r="H5308" s="295" t="s">
        <v>1589</v>
      </c>
      <c r="I5308" s="295" t="s">
        <v>1598</v>
      </c>
      <c r="J5308" s="295" t="s">
        <v>188</v>
      </c>
      <c r="K5308" s="295" t="s">
        <v>1603</v>
      </c>
      <c r="L5308" s="286">
        <v>3</v>
      </c>
      <c r="M5308" s="295" t="s">
        <v>171</v>
      </c>
    </row>
    <row r="5309" spans="1:13" ht="15" customHeight="1" x14ac:dyDescent="0.25">
      <c r="A5309" s="295" t="s">
        <v>15446</v>
      </c>
      <c r="B5309" s="295" t="s">
        <v>15446</v>
      </c>
      <c r="C5309" s="295" t="s">
        <v>15447</v>
      </c>
      <c r="D5309" s="295" t="s">
        <v>15447</v>
      </c>
      <c r="E5309" s="295" t="s">
        <v>1606</v>
      </c>
      <c r="F5309" s="295" t="s">
        <v>15448</v>
      </c>
      <c r="G5309" s="295" t="s">
        <v>1594</v>
      </c>
      <c r="H5309" s="295" t="s">
        <v>1589</v>
      </c>
      <c r="I5309" s="295" t="s">
        <v>1598</v>
      </c>
      <c r="J5309" s="295" t="s">
        <v>188</v>
      </c>
      <c r="L5309" s="286">
        <v>3</v>
      </c>
      <c r="M5309" s="295" t="s">
        <v>171</v>
      </c>
    </row>
    <row r="5310" spans="1:13" ht="15" customHeight="1" x14ac:dyDescent="0.25">
      <c r="A5310" s="295" t="s">
        <v>17048</v>
      </c>
      <c r="B5310" s="295" t="s">
        <v>17048</v>
      </c>
      <c r="C5310" s="295" t="s">
        <v>17636</v>
      </c>
      <c r="D5310" s="295" t="s">
        <v>17636</v>
      </c>
      <c r="G5310" s="295" t="s">
        <v>1594</v>
      </c>
      <c r="H5310" s="295" t="s">
        <v>1589</v>
      </c>
      <c r="I5310" s="295" t="s">
        <v>14673</v>
      </c>
      <c r="J5310" s="295" t="s">
        <v>17926</v>
      </c>
      <c r="K5310" s="295" t="s">
        <v>14674</v>
      </c>
      <c r="L5310" s="287">
        <v>6</v>
      </c>
      <c r="M5310" s="295" t="s">
        <v>171</v>
      </c>
    </row>
    <row r="5311" spans="1:13" ht="15" customHeight="1" x14ac:dyDescent="0.25">
      <c r="A5311" s="295" t="s">
        <v>16875</v>
      </c>
      <c r="B5311" s="295" t="s">
        <v>16875</v>
      </c>
      <c r="C5311" s="295" t="s">
        <v>17637</v>
      </c>
      <c r="D5311" s="295" t="s">
        <v>17637</v>
      </c>
      <c r="E5311" s="295" t="s">
        <v>17919</v>
      </c>
      <c r="G5311" s="295" t="s">
        <v>168</v>
      </c>
      <c r="H5311" s="295" t="s">
        <v>1589</v>
      </c>
      <c r="I5311" s="295" t="s">
        <v>14673</v>
      </c>
      <c r="J5311" s="295" t="s">
        <v>17926</v>
      </c>
      <c r="K5311" s="295" t="s">
        <v>14674</v>
      </c>
      <c r="L5311" s="287">
        <v>6</v>
      </c>
      <c r="M5311" s="295" t="s">
        <v>171</v>
      </c>
    </row>
    <row r="5312" spans="1:13" ht="15" customHeight="1" x14ac:dyDescent="0.25">
      <c r="A5312" s="295" t="s">
        <v>15449</v>
      </c>
      <c r="B5312" s="295" t="s">
        <v>15449</v>
      </c>
      <c r="C5312" s="295" t="s">
        <v>15450</v>
      </c>
      <c r="D5312" s="295" t="s">
        <v>15450</v>
      </c>
      <c r="E5312" s="295" t="s">
        <v>15451</v>
      </c>
      <c r="F5312" s="295" t="s">
        <v>15452</v>
      </c>
      <c r="G5312" s="295" t="s">
        <v>1676</v>
      </c>
      <c r="H5312" s="295" t="s">
        <v>1589</v>
      </c>
      <c r="I5312" s="295" t="s">
        <v>1714</v>
      </c>
      <c r="J5312" s="295" t="s">
        <v>174</v>
      </c>
      <c r="K5312" s="295" t="s">
        <v>1892</v>
      </c>
      <c r="L5312" s="287">
        <v>1</v>
      </c>
      <c r="M5312" s="295" t="s">
        <v>171</v>
      </c>
    </row>
    <row r="5313" spans="1:13" ht="15" customHeight="1" x14ac:dyDescent="0.25">
      <c r="A5313" s="295" t="s">
        <v>15453</v>
      </c>
      <c r="B5313" s="295" t="s">
        <v>15453</v>
      </c>
      <c r="C5313" s="295" t="s">
        <v>15454</v>
      </c>
      <c r="D5313" s="295" t="s">
        <v>15454</v>
      </c>
      <c r="E5313" s="295" t="s">
        <v>15455</v>
      </c>
      <c r="F5313" s="295" t="s">
        <v>15456</v>
      </c>
      <c r="G5313" s="295" t="s">
        <v>1678</v>
      </c>
      <c r="H5313" s="295" t="s">
        <v>1589</v>
      </c>
      <c r="I5313" s="295" t="s">
        <v>1714</v>
      </c>
      <c r="J5313" s="295" t="s">
        <v>174</v>
      </c>
      <c r="K5313" s="295" t="s">
        <v>1892</v>
      </c>
      <c r="L5313" s="286">
        <v>5</v>
      </c>
      <c r="M5313" s="295" t="s">
        <v>171</v>
      </c>
    </row>
    <row r="5314" spans="1:13" ht="15" customHeight="1" x14ac:dyDescent="0.25">
      <c r="A5314" s="295" t="s">
        <v>15457</v>
      </c>
      <c r="B5314" s="295" t="s">
        <v>15457</v>
      </c>
      <c r="C5314" s="295" t="s">
        <v>15458</v>
      </c>
      <c r="D5314" s="295" t="s">
        <v>15458</v>
      </c>
      <c r="E5314" s="295" t="s">
        <v>15451</v>
      </c>
      <c r="F5314" s="295" t="s">
        <v>15452</v>
      </c>
      <c r="G5314" s="295" t="s">
        <v>1678</v>
      </c>
      <c r="H5314" s="295" t="s">
        <v>1589</v>
      </c>
      <c r="I5314" s="295" t="s">
        <v>1714</v>
      </c>
      <c r="J5314" s="295" t="s">
        <v>174</v>
      </c>
      <c r="K5314" s="295" t="s">
        <v>1892</v>
      </c>
      <c r="L5314" s="286">
        <v>1</v>
      </c>
      <c r="M5314" s="295" t="s">
        <v>171</v>
      </c>
    </row>
    <row r="5315" spans="1:13" ht="15" customHeight="1" x14ac:dyDescent="0.25">
      <c r="A5315" s="295" t="s">
        <v>15459</v>
      </c>
      <c r="B5315" s="295" t="s">
        <v>15459</v>
      </c>
      <c r="C5315" s="295" t="s">
        <v>15460</v>
      </c>
      <c r="D5315" s="295" t="s">
        <v>15460</v>
      </c>
      <c r="E5315" s="295" t="s">
        <v>15461</v>
      </c>
      <c r="F5315" s="295" t="s">
        <v>15462</v>
      </c>
      <c r="G5315" s="295" t="s">
        <v>1594</v>
      </c>
      <c r="H5315" s="295" t="s">
        <v>1589</v>
      </c>
      <c r="I5315" s="295" t="s">
        <v>1714</v>
      </c>
      <c r="J5315" s="295" t="s">
        <v>174</v>
      </c>
      <c r="L5315" s="286">
        <v>1</v>
      </c>
      <c r="M5315" s="295" t="s">
        <v>171</v>
      </c>
    </row>
    <row r="5316" spans="1:13" ht="15" customHeight="1" x14ac:dyDescent="0.25">
      <c r="A5316" s="295" t="s">
        <v>10039</v>
      </c>
      <c r="B5316" s="295" t="s">
        <v>10039</v>
      </c>
      <c r="C5316" s="295" t="s">
        <v>10041</v>
      </c>
      <c r="D5316" s="295" t="s">
        <v>10041</v>
      </c>
      <c r="E5316" s="295" t="s">
        <v>1618</v>
      </c>
      <c r="F5316" s="295" t="s">
        <v>10043</v>
      </c>
      <c r="G5316" s="295" t="s">
        <v>168</v>
      </c>
      <c r="H5316" s="295" t="s">
        <v>1589</v>
      </c>
      <c r="I5316" s="295" t="s">
        <v>1598</v>
      </c>
      <c r="J5316" s="295" t="s">
        <v>573</v>
      </c>
      <c r="K5316" s="295" t="s">
        <v>1603</v>
      </c>
      <c r="L5316" s="286">
        <v>5</v>
      </c>
      <c r="M5316" s="295" t="s">
        <v>171</v>
      </c>
    </row>
    <row r="5317" spans="1:13" ht="15" customHeight="1" x14ac:dyDescent="0.25">
      <c r="A5317" s="295" t="s">
        <v>15463</v>
      </c>
      <c r="B5317" s="295" t="s">
        <v>15463</v>
      </c>
      <c r="C5317" s="295" t="s">
        <v>1448</v>
      </c>
      <c r="D5317" s="295" t="s">
        <v>1448</v>
      </c>
      <c r="E5317" s="295" t="s">
        <v>1606</v>
      </c>
      <c r="F5317" s="295" t="s">
        <v>15464</v>
      </c>
      <c r="G5317" s="295" t="s">
        <v>1594</v>
      </c>
      <c r="H5317" s="295" t="s">
        <v>1589</v>
      </c>
      <c r="I5317" s="295" t="s">
        <v>1598</v>
      </c>
      <c r="J5317" s="295" t="s">
        <v>573</v>
      </c>
      <c r="L5317" s="286">
        <v>5</v>
      </c>
      <c r="M5317" s="295" t="s">
        <v>171</v>
      </c>
    </row>
    <row r="5318" spans="1:13" ht="15" customHeight="1" x14ac:dyDescent="0.25">
      <c r="A5318" s="295" t="s">
        <v>1326</v>
      </c>
      <c r="B5318" s="295" t="s">
        <v>1326</v>
      </c>
      <c r="C5318" s="295" t="s">
        <v>1327</v>
      </c>
      <c r="D5318" s="295" t="s">
        <v>1327</v>
      </c>
      <c r="E5318" s="295" t="s">
        <v>1606</v>
      </c>
      <c r="F5318" s="295" t="s">
        <v>15465</v>
      </c>
      <c r="G5318" s="295" t="s">
        <v>168</v>
      </c>
      <c r="H5318" s="295" t="s">
        <v>1589</v>
      </c>
      <c r="I5318" s="295" t="s">
        <v>1598</v>
      </c>
      <c r="J5318" s="295" t="s">
        <v>179</v>
      </c>
      <c r="K5318" s="295" t="s">
        <v>1603</v>
      </c>
      <c r="L5318" s="286">
        <v>0</v>
      </c>
      <c r="M5318" s="295" t="s">
        <v>16372</v>
      </c>
    </row>
    <row r="5319" spans="1:13" ht="15" customHeight="1" x14ac:dyDescent="0.25">
      <c r="A5319" s="295" t="s">
        <v>15466</v>
      </c>
      <c r="B5319" s="295" t="s">
        <v>15466</v>
      </c>
      <c r="C5319" s="295" t="s">
        <v>15467</v>
      </c>
      <c r="D5319" s="295" t="s">
        <v>15467</v>
      </c>
      <c r="E5319" s="295" t="s">
        <v>15468</v>
      </c>
      <c r="F5319" s="295" t="s">
        <v>15469</v>
      </c>
      <c r="G5319" s="295" t="s">
        <v>168</v>
      </c>
      <c r="H5319" s="295" t="s">
        <v>1589</v>
      </c>
      <c r="I5319" s="295" t="s">
        <v>1598</v>
      </c>
      <c r="J5319" s="295" t="s">
        <v>179</v>
      </c>
      <c r="K5319" s="295" t="s">
        <v>1603</v>
      </c>
      <c r="L5319" s="286">
        <v>0</v>
      </c>
      <c r="M5319" s="295" t="s">
        <v>16372</v>
      </c>
    </row>
    <row r="5320" spans="1:13" ht="15" customHeight="1" x14ac:dyDescent="0.25">
      <c r="A5320" s="295" t="s">
        <v>15470</v>
      </c>
      <c r="B5320" s="295" t="s">
        <v>15470</v>
      </c>
      <c r="C5320" s="295" t="s">
        <v>15471</v>
      </c>
      <c r="D5320" s="295" t="s">
        <v>15471</v>
      </c>
      <c r="E5320" s="295" t="s">
        <v>3608</v>
      </c>
      <c r="F5320" s="295" t="s">
        <v>15472</v>
      </c>
      <c r="G5320" s="295" t="s">
        <v>168</v>
      </c>
      <c r="H5320" s="295" t="s">
        <v>1589</v>
      </c>
      <c r="I5320" s="295" t="s">
        <v>1598</v>
      </c>
      <c r="J5320" s="295" t="s">
        <v>179</v>
      </c>
      <c r="K5320" s="295" t="s">
        <v>1603</v>
      </c>
      <c r="L5320" s="286">
        <v>0</v>
      </c>
      <c r="M5320" s="295" t="s">
        <v>16372</v>
      </c>
    </row>
    <row r="5321" spans="1:13" ht="15" customHeight="1" x14ac:dyDescent="0.25">
      <c r="A5321" s="295" t="s">
        <v>1329</v>
      </c>
      <c r="B5321" s="295" t="s">
        <v>1329</v>
      </c>
      <c r="C5321" s="295" t="s">
        <v>1330</v>
      </c>
      <c r="D5321" s="295" t="s">
        <v>1330</v>
      </c>
      <c r="E5321" s="295" t="s">
        <v>15473</v>
      </c>
      <c r="F5321" s="295" t="s">
        <v>15474</v>
      </c>
      <c r="G5321" s="295" t="s">
        <v>168</v>
      </c>
      <c r="H5321" s="295" t="s">
        <v>1589</v>
      </c>
      <c r="I5321" s="295" t="s">
        <v>1598</v>
      </c>
      <c r="J5321" s="295" t="s">
        <v>179</v>
      </c>
      <c r="K5321" s="295" t="s">
        <v>1603</v>
      </c>
      <c r="L5321" s="286">
        <v>0</v>
      </c>
      <c r="M5321" s="295" t="s">
        <v>16372</v>
      </c>
    </row>
    <row r="5322" spans="1:13" ht="15" customHeight="1" x14ac:dyDescent="0.25">
      <c r="A5322" s="295" t="s">
        <v>15475</v>
      </c>
      <c r="B5322" s="295" t="s">
        <v>15475</v>
      </c>
      <c r="C5322" s="295" t="s">
        <v>15476</v>
      </c>
      <c r="D5322" s="295" t="s">
        <v>15476</v>
      </c>
      <c r="E5322" s="295" t="s">
        <v>1606</v>
      </c>
      <c r="F5322" s="295" t="s">
        <v>15477</v>
      </c>
      <c r="G5322" s="295" t="s">
        <v>168</v>
      </c>
      <c r="H5322" s="295" t="s">
        <v>1589</v>
      </c>
      <c r="I5322" s="295" t="s">
        <v>1598</v>
      </c>
      <c r="J5322" s="295" t="s">
        <v>179</v>
      </c>
      <c r="K5322" s="295" t="s">
        <v>1603</v>
      </c>
      <c r="L5322" s="286">
        <v>0</v>
      </c>
      <c r="M5322" s="295" t="s">
        <v>16372</v>
      </c>
    </row>
    <row r="5323" spans="1:13" ht="15" customHeight="1" x14ac:dyDescent="0.25">
      <c r="A5323" s="295" t="s">
        <v>15478</v>
      </c>
      <c r="B5323" s="295" t="s">
        <v>15478</v>
      </c>
      <c r="C5323" s="295" t="s">
        <v>15479</v>
      </c>
      <c r="D5323" s="295" t="s">
        <v>15479</v>
      </c>
      <c r="E5323" s="295" t="s">
        <v>1606</v>
      </c>
      <c r="F5323" s="295" t="s">
        <v>15480</v>
      </c>
      <c r="G5323" s="295" t="s">
        <v>168</v>
      </c>
      <c r="H5323" s="295" t="s">
        <v>1589</v>
      </c>
      <c r="I5323" s="295" t="s">
        <v>1598</v>
      </c>
      <c r="J5323" s="295" t="s">
        <v>179</v>
      </c>
      <c r="K5323" s="295" t="s">
        <v>1603</v>
      </c>
      <c r="L5323" s="286">
        <v>0</v>
      </c>
      <c r="M5323" s="295" t="s">
        <v>16372</v>
      </c>
    </row>
    <row r="5324" spans="1:13" ht="15" customHeight="1" x14ac:dyDescent="0.25">
      <c r="A5324" s="295" t="s">
        <v>15481</v>
      </c>
      <c r="B5324" s="295" t="s">
        <v>15481</v>
      </c>
      <c r="C5324" s="295" t="s">
        <v>15482</v>
      </c>
      <c r="D5324" s="295" t="s">
        <v>15482</v>
      </c>
      <c r="E5324" s="295" t="s">
        <v>1606</v>
      </c>
      <c r="F5324" s="295" t="s">
        <v>15483</v>
      </c>
      <c r="G5324" s="295" t="s">
        <v>168</v>
      </c>
      <c r="H5324" s="295" t="s">
        <v>1589</v>
      </c>
      <c r="I5324" s="295" t="s">
        <v>1598</v>
      </c>
      <c r="J5324" s="295" t="s">
        <v>179</v>
      </c>
      <c r="K5324" s="295" t="s">
        <v>1603</v>
      </c>
      <c r="L5324" s="286">
        <v>0</v>
      </c>
      <c r="M5324" s="295" t="s">
        <v>16372</v>
      </c>
    </row>
    <row r="5325" spans="1:13" ht="15" customHeight="1" x14ac:dyDescent="0.25">
      <c r="A5325" s="295" t="s">
        <v>15484</v>
      </c>
      <c r="B5325" s="295" t="s">
        <v>15484</v>
      </c>
      <c r="C5325" s="295" t="s">
        <v>15485</v>
      </c>
      <c r="D5325" s="295" t="s">
        <v>15485</v>
      </c>
      <c r="E5325" s="295" t="s">
        <v>1606</v>
      </c>
      <c r="F5325" s="295" t="s">
        <v>15486</v>
      </c>
      <c r="G5325" s="295" t="s">
        <v>168</v>
      </c>
      <c r="H5325" s="295" t="s">
        <v>1589</v>
      </c>
      <c r="I5325" s="295" t="s">
        <v>1598</v>
      </c>
      <c r="J5325" s="295" t="s">
        <v>179</v>
      </c>
      <c r="K5325" s="295" t="s">
        <v>1603</v>
      </c>
      <c r="L5325" s="286">
        <v>0</v>
      </c>
      <c r="M5325" s="295" t="s">
        <v>16372</v>
      </c>
    </row>
    <row r="5326" spans="1:13" ht="15" customHeight="1" x14ac:dyDescent="0.25">
      <c r="A5326" s="295" t="s">
        <v>1336</v>
      </c>
      <c r="B5326" s="295" t="s">
        <v>1336</v>
      </c>
      <c r="C5326" s="295" t="s">
        <v>1337</v>
      </c>
      <c r="D5326" s="295" t="s">
        <v>1337</v>
      </c>
      <c r="E5326" s="295" t="s">
        <v>1606</v>
      </c>
      <c r="F5326" s="295" t="s">
        <v>15487</v>
      </c>
      <c r="G5326" s="295" t="s">
        <v>168</v>
      </c>
      <c r="H5326" s="295" t="s">
        <v>1589</v>
      </c>
      <c r="I5326" s="295" t="s">
        <v>1598</v>
      </c>
      <c r="J5326" s="295" t="s">
        <v>179</v>
      </c>
      <c r="K5326" s="295" t="s">
        <v>1603</v>
      </c>
      <c r="L5326" s="286">
        <v>0</v>
      </c>
      <c r="M5326" s="295" t="s">
        <v>16372</v>
      </c>
    </row>
    <row r="5327" spans="1:13" ht="15" customHeight="1" x14ac:dyDescent="0.25">
      <c r="A5327" s="295" t="s">
        <v>15488</v>
      </c>
      <c r="B5327" s="295" t="s">
        <v>15488</v>
      </c>
      <c r="C5327" s="295" t="s">
        <v>15489</v>
      </c>
      <c r="D5327" s="295" t="s">
        <v>15489</v>
      </c>
      <c r="E5327" s="295" t="s">
        <v>1606</v>
      </c>
      <c r="F5327" s="295" t="s">
        <v>15490</v>
      </c>
      <c r="G5327" s="295" t="s">
        <v>168</v>
      </c>
      <c r="H5327" s="295" t="s">
        <v>1589</v>
      </c>
      <c r="I5327" s="295" t="s">
        <v>1598</v>
      </c>
      <c r="J5327" s="295" t="s">
        <v>179</v>
      </c>
      <c r="K5327" s="295" t="s">
        <v>1603</v>
      </c>
      <c r="L5327" s="287">
        <v>0</v>
      </c>
      <c r="M5327" s="295" t="s">
        <v>16372</v>
      </c>
    </row>
    <row r="5328" spans="1:13" ht="15" customHeight="1" x14ac:dyDescent="0.25">
      <c r="A5328" s="295" t="s">
        <v>1339</v>
      </c>
      <c r="B5328" s="295" t="s">
        <v>1339</v>
      </c>
      <c r="C5328" s="295" t="s">
        <v>1340</v>
      </c>
      <c r="D5328" s="295" t="s">
        <v>1340</v>
      </c>
      <c r="E5328" s="295" t="s">
        <v>1606</v>
      </c>
      <c r="F5328" s="295" t="s">
        <v>15491</v>
      </c>
      <c r="G5328" s="295" t="s">
        <v>168</v>
      </c>
      <c r="H5328" s="295" t="s">
        <v>1589</v>
      </c>
      <c r="I5328" s="295" t="s">
        <v>1598</v>
      </c>
      <c r="J5328" s="295" t="s">
        <v>179</v>
      </c>
      <c r="K5328" s="295" t="s">
        <v>1603</v>
      </c>
      <c r="L5328" s="286">
        <v>0</v>
      </c>
      <c r="M5328" s="295" t="s">
        <v>16372</v>
      </c>
    </row>
    <row r="5329" spans="1:13" ht="15" customHeight="1" x14ac:dyDescent="0.25">
      <c r="A5329" s="295" t="s">
        <v>15492</v>
      </c>
      <c r="B5329" s="295" t="s">
        <v>15492</v>
      </c>
      <c r="C5329" s="295" t="s">
        <v>15493</v>
      </c>
      <c r="D5329" s="295" t="s">
        <v>15493</v>
      </c>
      <c r="E5329" s="295" t="s">
        <v>1606</v>
      </c>
      <c r="F5329" s="295" t="s">
        <v>15494</v>
      </c>
      <c r="G5329" s="295" t="s">
        <v>168</v>
      </c>
      <c r="H5329" s="295" t="s">
        <v>1589</v>
      </c>
      <c r="I5329" s="295" t="s">
        <v>1598</v>
      </c>
      <c r="J5329" s="295" t="s">
        <v>179</v>
      </c>
      <c r="K5329" s="295" t="s">
        <v>1603</v>
      </c>
      <c r="L5329" s="286">
        <v>0</v>
      </c>
      <c r="M5329" s="295" t="s">
        <v>16372</v>
      </c>
    </row>
    <row r="5330" spans="1:13" ht="15" customHeight="1" x14ac:dyDescent="0.25">
      <c r="A5330" s="295" t="s">
        <v>15495</v>
      </c>
      <c r="B5330" s="295" t="s">
        <v>15495</v>
      </c>
      <c r="C5330" s="295" t="s">
        <v>1331</v>
      </c>
      <c r="D5330" s="295" t="s">
        <v>1331</v>
      </c>
      <c r="E5330" s="295" t="s">
        <v>1606</v>
      </c>
      <c r="F5330" s="295" t="s">
        <v>15496</v>
      </c>
      <c r="G5330" s="295" t="s">
        <v>1594</v>
      </c>
      <c r="H5330" s="295" t="s">
        <v>1589</v>
      </c>
      <c r="I5330" s="295" t="s">
        <v>1598</v>
      </c>
      <c r="J5330" s="295" t="s">
        <v>179</v>
      </c>
      <c r="L5330" s="286">
        <v>0</v>
      </c>
      <c r="M5330" s="295" t="s">
        <v>16372</v>
      </c>
    </row>
    <row r="5331" spans="1:13" ht="15" customHeight="1" x14ac:dyDescent="0.25">
      <c r="A5331" s="295" t="s">
        <v>15497</v>
      </c>
      <c r="B5331" s="295" t="s">
        <v>15497</v>
      </c>
      <c r="C5331" s="295" t="s">
        <v>15498</v>
      </c>
      <c r="D5331" s="295" t="s">
        <v>15498</v>
      </c>
      <c r="E5331" s="295" t="s">
        <v>15499</v>
      </c>
      <c r="F5331" s="295" t="s">
        <v>15500</v>
      </c>
      <c r="G5331" s="295" t="s">
        <v>168</v>
      </c>
      <c r="H5331" s="295" t="s">
        <v>1589</v>
      </c>
      <c r="I5331" s="295" t="s">
        <v>1598</v>
      </c>
      <c r="J5331" s="295" t="s">
        <v>179</v>
      </c>
      <c r="K5331" s="295" t="s">
        <v>1603</v>
      </c>
      <c r="L5331" s="286">
        <v>0</v>
      </c>
      <c r="M5331" s="295" t="s">
        <v>16372</v>
      </c>
    </row>
    <row r="5332" spans="1:13" ht="15" customHeight="1" x14ac:dyDescent="0.25">
      <c r="A5332" s="295" t="s">
        <v>1332</v>
      </c>
      <c r="B5332" s="295" t="s">
        <v>1332</v>
      </c>
      <c r="C5332" s="295" t="s">
        <v>1333</v>
      </c>
      <c r="D5332" s="295" t="s">
        <v>1333</v>
      </c>
      <c r="E5332" s="295" t="s">
        <v>1606</v>
      </c>
      <c r="F5332" s="295" t="s">
        <v>15501</v>
      </c>
      <c r="G5332" s="295" t="s">
        <v>168</v>
      </c>
      <c r="H5332" s="295" t="s">
        <v>1589</v>
      </c>
      <c r="I5332" s="295" t="s">
        <v>1714</v>
      </c>
      <c r="J5332" s="295" t="s">
        <v>1334</v>
      </c>
      <c r="K5332" s="295" t="s">
        <v>1892</v>
      </c>
      <c r="L5332" s="286">
        <v>10</v>
      </c>
      <c r="M5332" s="295" t="s">
        <v>171</v>
      </c>
    </row>
    <row r="5333" spans="1:13" ht="15" customHeight="1" x14ac:dyDescent="0.25">
      <c r="A5333" s="295" t="s">
        <v>15502</v>
      </c>
      <c r="B5333" s="295" t="s">
        <v>15502</v>
      </c>
      <c r="C5333" s="295" t="s">
        <v>15503</v>
      </c>
      <c r="D5333" s="295" t="s">
        <v>15503</v>
      </c>
      <c r="E5333" s="295" t="s">
        <v>1606</v>
      </c>
      <c r="F5333" s="295" t="s">
        <v>15504</v>
      </c>
      <c r="G5333" s="295" t="s">
        <v>1594</v>
      </c>
      <c r="H5333" s="295" t="s">
        <v>1589</v>
      </c>
      <c r="I5333" s="295" t="s">
        <v>1714</v>
      </c>
      <c r="J5333" s="295" t="s">
        <v>1334</v>
      </c>
      <c r="L5333" s="286">
        <v>10</v>
      </c>
      <c r="M5333" s="295" t="s">
        <v>171</v>
      </c>
    </row>
    <row r="5334" spans="1:13" ht="15" customHeight="1" x14ac:dyDescent="0.25">
      <c r="A5334" s="295" t="s">
        <v>15505</v>
      </c>
      <c r="B5334" s="295" t="s">
        <v>15505</v>
      </c>
      <c r="C5334" s="295" t="s">
        <v>1328</v>
      </c>
      <c r="D5334" s="295" t="s">
        <v>1328</v>
      </c>
      <c r="E5334" s="295" t="s">
        <v>1606</v>
      </c>
      <c r="F5334" s="295" t="s">
        <v>15506</v>
      </c>
      <c r="G5334" s="295" t="s">
        <v>168</v>
      </c>
      <c r="H5334" s="295" t="s">
        <v>1589</v>
      </c>
      <c r="I5334" s="295" t="s">
        <v>1714</v>
      </c>
      <c r="J5334" s="295" t="s">
        <v>353</v>
      </c>
      <c r="K5334" s="295" t="s">
        <v>1603</v>
      </c>
      <c r="L5334" s="286">
        <v>7</v>
      </c>
      <c r="M5334" s="295" t="s">
        <v>171</v>
      </c>
    </row>
    <row r="5335" spans="1:13" ht="15" customHeight="1" x14ac:dyDescent="0.25">
      <c r="A5335" s="295" t="s">
        <v>15507</v>
      </c>
      <c r="B5335" s="295" t="s">
        <v>15507</v>
      </c>
      <c r="C5335" s="295" t="s">
        <v>15508</v>
      </c>
      <c r="D5335" s="295" t="s">
        <v>15508</v>
      </c>
      <c r="E5335" s="295" t="s">
        <v>1606</v>
      </c>
      <c r="F5335" s="295" t="s">
        <v>15509</v>
      </c>
      <c r="G5335" s="295" t="s">
        <v>168</v>
      </c>
      <c r="H5335" s="295" t="s">
        <v>1589</v>
      </c>
      <c r="I5335" s="295" t="s">
        <v>1714</v>
      </c>
      <c r="J5335" s="295" t="s">
        <v>353</v>
      </c>
      <c r="K5335" s="295" t="s">
        <v>1603</v>
      </c>
      <c r="L5335" s="286">
        <v>8</v>
      </c>
      <c r="M5335" s="295" t="s">
        <v>171</v>
      </c>
    </row>
    <row r="5336" spans="1:13" ht="15" customHeight="1" x14ac:dyDescent="0.25">
      <c r="A5336" s="295" t="s">
        <v>15510</v>
      </c>
      <c r="B5336" s="295" t="s">
        <v>15510</v>
      </c>
      <c r="C5336" s="295" t="s">
        <v>15511</v>
      </c>
      <c r="D5336" s="295" t="s">
        <v>15511</v>
      </c>
      <c r="E5336" s="295" t="s">
        <v>15512</v>
      </c>
      <c r="F5336" s="295" t="s">
        <v>15513</v>
      </c>
      <c r="G5336" s="295" t="s">
        <v>168</v>
      </c>
      <c r="H5336" s="295" t="s">
        <v>1589</v>
      </c>
      <c r="I5336" s="295" t="s">
        <v>1714</v>
      </c>
      <c r="J5336" s="295" t="s">
        <v>353</v>
      </c>
      <c r="K5336" s="295" t="s">
        <v>1603</v>
      </c>
      <c r="L5336" s="286">
        <v>9</v>
      </c>
      <c r="M5336" s="295" t="s">
        <v>171</v>
      </c>
    </row>
    <row r="5337" spans="1:13" ht="15" customHeight="1" x14ac:dyDescent="0.25">
      <c r="A5337" s="295" t="s">
        <v>15514</v>
      </c>
      <c r="B5337" s="295" t="s">
        <v>15514</v>
      </c>
      <c r="C5337" s="295" t="s">
        <v>15515</v>
      </c>
      <c r="D5337" s="295" t="s">
        <v>15515</v>
      </c>
      <c r="E5337" s="295" t="s">
        <v>1606</v>
      </c>
      <c r="F5337" s="295" t="s">
        <v>1335</v>
      </c>
      <c r="G5337" s="295" t="s">
        <v>1594</v>
      </c>
      <c r="H5337" s="295" t="s">
        <v>1589</v>
      </c>
      <c r="I5337" s="295" t="s">
        <v>1714</v>
      </c>
      <c r="J5337" s="295" t="s">
        <v>353</v>
      </c>
      <c r="L5337" s="286">
        <v>9</v>
      </c>
      <c r="M5337" s="295" t="s">
        <v>171</v>
      </c>
    </row>
    <row r="5338" spans="1:13" ht="15" customHeight="1" x14ac:dyDescent="0.25">
      <c r="A5338" s="295" t="s">
        <v>15516</v>
      </c>
      <c r="B5338" s="295" t="s">
        <v>15516</v>
      </c>
      <c r="C5338" s="295" t="s">
        <v>15517</v>
      </c>
      <c r="D5338" s="295" t="s">
        <v>15517</v>
      </c>
      <c r="E5338" s="295" t="s">
        <v>1779</v>
      </c>
      <c r="F5338" s="295" t="s">
        <v>15518</v>
      </c>
      <c r="G5338" s="295" t="s">
        <v>168</v>
      </c>
      <c r="H5338" s="295" t="s">
        <v>1589</v>
      </c>
      <c r="I5338" s="295" t="s">
        <v>1714</v>
      </c>
      <c r="J5338" s="295" t="s">
        <v>353</v>
      </c>
      <c r="K5338" s="295" t="s">
        <v>1603</v>
      </c>
      <c r="L5338" s="286">
        <v>9</v>
      </c>
      <c r="M5338" s="295" t="s">
        <v>171</v>
      </c>
    </row>
    <row r="5339" spans="1:13" ht="15" customHeight="1" x14ac:dyDescent="0.25">
      <c r="A5339" s="295" t="s">
        <v>15519</v>
      </c>
      <c r="B5339" s="295" t="s">
        <v>15519</v>
      </c>
      <c r="C5339" s="295" t="s">
        <v>15520</v>
      </c>
      <c r="D5339" s="295" t="s">
        <v>15520</v>
      </c>
      <c r="E5339" s="295" t="s">
        <v>15257</v>
      </c>
      <c r="F5339" s="295" t="s">
        <v>15521</v>
      </c>
      <c r="G5339" s="295" t="s">
        <v>168</v>
      </c>
      <c r="H5339" s="295" t="s">
        <v>1589</v>
      </c>
      <c r="I5339" s="295" t="s">
        <v>1598</v>
      </c>
      <c r="J5339" s="295" t="s">
        <v>370</v>
      </c>
      <c r="K5339" s="295" t="s">
        <v>1603</v>
      </c>
      <c r="L5339" s="286">
        <v>1</v>
      </c>
      <c r="M5339" s="295" t="s">
        <v>171</v>
      </c>
    </row>
    <row r="5340" spans="1:13" ht="15" customHeight="1" x14ac:dyDescent="0.25">
      <c r="A5340" s="295" t="s">
        <v>15522</v>
      </c>
      <c r="B5340" s="295" t="s">
        <v>15522</v>
      </c>
      <c r="C5340" s="295" t="s">
        <v>15523</v>
      </c>
      <c r="D5340" s="295" t="s">
        <v>15523</v>
      </c>
      <c r="E5340" s="295" t="s">
        <v>15524</v>
      </c>
      <c r="F5340" s="295" t="s">
        <v>15525</v>
      </c>
      <c r="G5340" s="295" t="s">
        <v>1594</v>
      </c>
      <c r="H5340" s="295" t="s">
        <v>1589</v>
      </c>
      <c r="I5340" s="295" t="s">
        <v>1598</v>
      </c>
      <c r="J5340" s="295" t="s">
        <v>370</v>
      </c>
      <c r="L5340" s="286">
        <v>1</v>
      </c>
      <c r="M5340" s="295" t="s">
        <v>171</v>
      </c>
    </row>
    <row r="5341" spans="1:13" ht="15" customHeight="1" x14ac:dyDescent="0.25">
      <c r="A5341" s="295" t="s">
        <v>15526</v>
      </c>
      <c r="B5341" s="295" t="s">
        <v>15526</v>
      </c>
      <c r="C5341" s="295" t="s">
        <v>15527</v>
      </c>
      <c r="D5341" s="295" t="s">
        <v>15527</v>
      </c>
      <c r="E5341" s="295" t="s">
        <v>1606</v>
      </c>
      <c r="F5341" s="295" t="s">
        <v>15528</v>
      </c>
      <c r="G5341" s="295" t="s">
        <v>168</v>
      </c>
      <c r="H5341" s="295" t="s">
        <v>1589</v>
      </c>
      <c r="I5341" s="295" t="s">
        <v>1598</v>
      </c>
      <c r="J5341" s="295" t="s">
        <v>855</v>
      </c>
      <c r="K5341" s="295" t="s">
        <v>1603</v>
      </c>
      <c r="L5341" s="286">
        <v>8</v>
      </c>
      <c r="M5341" s="295" t="s">
        <v>171</v>
      </c>
    </row>
    <row r="5342" spans="1:13" ht="15" customHeight="1" x14ac:dyDescent="0.25">
      <c r="A5342" s="295" t="s">
        <v>15529</v>
      </c>
      <c r="B5342" s="295" t="s">
        <v>15526</v>
      </c>
      <c r="C5342" s="295" t="s">
        <v>15531</v>
      </c>
      <c r="D5342" s="295" t="s">
        <v>15527</v>
      </c>
      <c r="E5342" s="295" t="s">
        <v>1606</v>
      </c>
      <c r="F5342" s="295" t="s">
        <v>15528</v>
      </c>
      <c r="G5342" s="295" t="s">
        <v>1678</v>
      </c>
      <c r="H5342" s="295" t="s">
        <v>1632</v>
      </c>
      <c r="I5342" s="283" t="s">
        <v>1598</v>
      </c>
      <c r="J5342" s="283" t="s">
        <v>855</v>
      </c>
      <c r="K5342" s="283" t="s">
        <v>1603</v>
      </c>
      <c r="L5342" s="286">
        <v>8</v>
      </c>
      <c r="M5342" s="295" t="s">
        <v>171</v>
      </c>
    </row>
    <row r="5343" spans="1:13" ht="15" customHeight="1" x14ac:dyDescent="0.25">
      <c r="A5343" s="295" t="s">
        <v>15530</v>
      </c>
      <c r="B5343" s="295" t="s">
        <v>15526</v>
      </c>
      <c r="C5343" s="295" t="s">
        <v>15532</v>
      </c>
      <c r="D5343" s="295" t="s">
        <v>15527</v>
      </c>
      <c r="E5343" s="295" t="s">
        <v>15533</v>
      </c>
      <c r="F5343" s="295" t="s">
        <v>15534</v>
      </c>
      <c r="G5343" s="295" t="s">
        <v>1678</v>
      </c>
      <c r="H5343" s="295" t="s">
        <v>1632</v>
      </c>
      <c r="I5343" s="283" t="s">
        <v>1598</v>
      </c>
      <c r="J5343" s="283" t="s">
        <v>855</v>
      </c>
      <c r="K5343" s="283" t="s">
        <v>1603</v>
      </c>
      <c r="L5343" s="286">
        <v>8</v>
      </c>
      <c r="M5343" s="295" t="s">
        <v>171</v>
      </c>
    </row>
    <row r="5344" spans="1:13" ht="15" customHeight="1" x14ac:dyDescent="0.25">
      <c r="A5344" s="295" t="s">
        <v>15535</v>
      </c>
      <c r="B5344" s="295" t="s">
        <v>15535</v>
      </c>
      <c r="C5344" s="295" t="s">
        <v>15536</v>
      </c>
      <c r="D5344" s="295" t="s">
        <v>15536</v>
      </c>
      <c r="E5344" s="295" t="s">
        <v>1606</v>
      </c>
      <c r="F5344" s="295" t="s">
        <v>15537</v>
      </c>
      <c r="G5344" s="295" t="s">
        <v>168</v>
      </c>
      <c r="H5344" s="295" t="s">
        <v>1589</v>
      </c>
      <c r="I5344" s="295" t="s">
        <v>1598</v>
      </c>
      <c r="J5344" s="295" t="s">
        <v>855</v>
      </c>
      <c r="K5344" s="295" t="s">
        <v>1603</v>
      </c>
      <c r="L5344" s="286">
        <v>5</v>
      </c>
      <c r="M5344" s="295" t="s">
        <v>171</v>
      </c>
    </row>
    <row r="5345" spans="1:13" ht="15" customHeight="1" x14ac:dyDescent="0.25">
      <c r="A5345" s="295" t="s">
        <v>15538</v>
      </c>
      <c r="B5345" s="295" t="s">
        <v>15538</v>
      </c>
      <c r="C5345" s="295" t="s">
        <v>15539</v>
      </c>
      <c r="D5345" s="295" t="s">
        <v>15539</v>
      </c>
      <c r="E5345" s="295" t="s">
        <v>15257</v>
      </c>
      <c r="F5345" s="295" t="s">
        <v>15540</v>
      </c>
      <c r="G5345" s="295" t="s">
        <v>168</v>
      </c>
      <c r="H5345" s="295" t="s">
        <v>1589</v>
      </c>
      <c r="I5345" s="295" t="s">
        <v>1598</v>
      </c>
      <c r="J5345" s="295" t="s">
        <v>855</v>
      </c>
      <c r="K5345" s="295" t="s">
        <v>1603</v>
      </c>
      <c r="L5345" s="286">
        <v>8</v>
      </c>
      <c r="M5345" s="295" t="s">
        <v>171</v>
      </c>
    </row>
    <row r="5346" spans="1:13" ht="15" customHeight="1" x14ac:dyDescent="0.25">
      <c r="A5346" s="295" t="s">
        <v>15541</v>
      </c>
      <c r="B5346" s="295" t="s">
        <v>15541</v>
      </c>
      <c r="C5346" s="295" t="s">
        <v>15542</v>
      </c>
      <c r="D5346" s="295" t="s">
        <v>15542</v>
      </c>
      <c r="E5346" s="295" t="s">
        <v>1606</v>
      </c>
      <c r="F5346" s="295" t="s">
        <v>15543</v>
      </c>
      <c r="G5346" s="295" t="s">
        <v>1594</v>
      </c>
      <c r="H5346" s="295" t="s">
        <v>1589</v>
      </c>
      <c r="I5346" s="295" t="s">
        <v>1598</v>
      </c>
      <c r="J5346" s="295" t="s">
        <v>855</v>
      </c>
      <c r="L5346" s="286">
        <v>8</v>
      </c>
      <c r="M5346" s="295" t="s">
        <v>171</v>
      </c>
    </row>
    <row r="5347" spans="1:13" ht="15" customHeight="1" x14ac:dyDescent="0.25">
      <c r="A5347" s="295" t="s">
        <v>15544</v>
      </c>
      <c r="B5347" s="295" t="s">
        <v>15544</v>
      </c>
      <c r="C5347" s="295" t="s">
        <v>15545</v>
      </c>
      <c r="D5347" s="295" t="s">
        <v>15545</v>
      </c>
      <c r="E5347" s="295" t="s">
        <v>2665</v>
      </c>
      <c r="F5347" s="295" t="s">
        <v>15546</v>
      </c>
      <c r="G5347" s="295" t="s">
        <v>1594</v>
      </c>
      <c r="H5347" s="295" t="s">
        <v>1589</v>
      </c>
      <c r="I5347" s="295" t="s">
        <v>1714</v>
      </c>
      <c r="J5347" s="295" t="s">
        <v>355</v>
      </c>
      <c r="L5347" s="286">
        <v>10</v>
      </c>
      <c r="M5347" s="295" t="s">
        <v>171</v>
      </c>
    </row>
    <row r="5348" spans="1:13" ht="15" customHeight="1" x14ac:dyDescent="0.25">
      <c r="A5348" s="295" t="s">
        <v>15547</v>
      </c>
      <c r="B5348" s="295" t="s">
        <v>15547</v>
      </c>
      <c r="C5348" s="295" t="s">
        <v>15548</v>
      </c>
      <c r="D5348" s="295" t="s">
        <v>15548</v>
      </c>
      <c r="E5348" s="295" t="s">
        <v>15549</v>
      </c>
      <c r="F5348" s="295" t="s">
        <v>15550</v>
      </c>
      <c r="G5348" s="295" t="s">
        <v>168</v>
      </c>
      <c r="H5348" s="295" t="s">
        <v>1589</v>
      </c>
      <c r="I5348" s="295" t="s">
        <v>1714</v>
      </c>
      <c r="J5348" s="295" t="s">
        <v>355</v>
      </c>
      <c r="K5348" s="295" t="s">
        <v>1603</v>
      </c>
      <c r="L5348" s="286">
        <v>10</v>
      </c>
      <c r="M5348" s="295" t="s">
        <v>171</v>
      </c>
    </row>
    <row r="5349" spans="1:13" ht="15" customHeight="1" x14ac:dyDescent="0.25">
      <c r="A5349" s="295" t="s">
        <v>15551</v>
      </c>
      <c r="B5349" s="295" t="s">
        <v>15547</v>
      </c>
      <c r="C5349" s="295" t="s">
        <v>15552</v>
      </c>
      <c r="D5349" s="295" t="s">
        <v>15548</v>
      </c>
      <c r="E5349" s="295" t="s">
        <v>15553</v>
      </c>
      <c r="F5349" s="295" t="s">
        <v>15554</v>
      </c>
      <c r="G5349" s="295" t="s">
        <v>168</v>
      </c>
      <c r="H5349" s="295" t="s">
        <v>1632</v>
      </c>
      <c r="I5349" s="295" t="s">
        <v>1714</v>
      </c>
      <c r="J5349" s="295" t="s">
        <v>355</v>
      </c>
      <c r="K5349" s="295" t="s">
        <v>1603</v>
      </c>
      <c r="L5349" s="287">
        <v>10</v>
      </c>
      <c r="M5349" s="295" t="s">
        <v>171</v>
      </c>
    </row>
    <row r="5350" spans="1:13" ht="15" customHeight="1" x14ac:dyDescent="0.25">
      <c r="A5350" s="295" t="s">
        <v>15555</v>
      </c>
      <c r="B5350" s="295" t="s">
        <v>15555</v>
      </c>
      <c r="C5350" s="295" t="s">
        <v>15556</v>
      </c>
      <c r="D5350" s="295" t="s">
        <v>15556</v>
      </c>
      <c r="E5350" s="295" t="s">
        <v>15557</v>
      </c>
      <c r="F5350" s="295" t="s">
        <v>15558</v>
      </c>
      <c r="G5350" s="295" t="s">
        <v>168</v>
      </c>
      <c r="H5350" s="295" t="s">
        <v>1589</v>
      </c>
      <c r="I5350" s="295" t="s">
        <v>1714</v>
      </c>
      <c r="J5350" s="295" t="s">
        <v>174</v>
      </c>
      <c r="K5350" s="295" t="s">
        <v>1892</v>
      </c>
      <c r="L5350" s="286">
        <v>5</v>
      </c>
      <c r="M5350" s="295" t="s">
        <v>171</v>
      </c>
    </row>
    <row r="5351" spans="1:13" ht="15" customHeight="1" x14ac:dyDescent="0.25">
      <c r="A5351" s="295" t="s">
        <v>15559</v>
      </c>
      <c r="B5351" s="295" t="s">
        <v>15559</v>
      </c>
      <c r="C5351" s="295" t="s">
        <v>15560</v>
      </c>
      <c r="D5351" s="295" t="s">
        <v>15560</v>
      </c>
      <c r="E5351" s="295" t="s">
        <v>2734</v>
      </c>
      <c r="F5351" s="295" t="s">
        <v>15561</v>
      </c>
      <c r="G5351" s="295" t="s">
        <v>1594</v>
      </c>
      <c r="H5351" s="295" t="s">
        <v>1589</v>
      </c>
      <c r="I5351" s="295" t="s">
        <v>1714</v>
      </c>
      <c r="J5351" s="295" t="s">
        <v>174</v>
      </c>
      <c r="L5351" s="286">
        <v>5</v>
      </c>
      <c r="M5351" s="295" t="s">
        <v>171</v>
      </c>
    </row>
    <row r="5352" spans="1:13" ht="15" customHeight="1" x14ac:dyDescent="0.25">
      <c r="A5352" s="295" t="s">
        <v>15562</v>
      </c>
      <c r="B5352" s="295" t="s">
        <v>15562</v>
      </c>
      <c r="C5352" s="295" t="s">
        <v>15563</v>
      </c>
      <c r="D5352" s="295" t="s">
        <v>15563</v>
      </c>
      <c r="E5352" s="295" t="s">
        <v>3613</v>
      </c>
      <c r="F5352" s="295" t="s">
        <v>10242</v>
      </c>
      <c r="G5352" s="295" t="s">
        <v>1676</v>
      </c>
      <c r="H5352" s="295" t="s">
        <v>1589</v>
      </c>
      <c r="I5352" s="295" t="s">
        <v>1598</v>
      </c>
      <c r="J5352" s="295" t="s">
        <v>177</v>
      </c>
      <c r="K5352" s="295" t="s">
        <v>1603</v>
      </c>
      <c r="L5352" s="287">
        <v>0</v>
      </c>
      <c r="M5352" s="295" t="s">
        <v>16372</v>
      </c>
    </row>
    <row r="5353" spans="1:13" ht="15" customHeight="1" x14ac:dyDescent="0.25">
      <c r="A5353" s="295" t="s">
        <v>10239</v>
      </c>
      <c r="B5353" s="295" t="s">
        <v>10239</v>
      </c>
      <c r="C5353" s="295" t="s">
        <v>10241</v>
      </c>
      <c r="D5353" s="295" t="s">
        <v>10241</v>
      </c>
      <c r="E5353" s="295" t="s">
        <v>3613</v>
      </c>
      <c r="F5353" s="295" t="s">
        <v>10242</v>
      </c>
      <c r="G5353" s="295" t="s">
        <v>1738</v>
      </c>
      <c r="H5353" s="295" t="s">
        <v>1589</v>
      </c>
      <c r="I5353" s="295" t="s">
        <v>1598</v>
      </c>
      <c r="J5353" s="295" t="s">
        <v>177</v>
      </c>
      <c r="K5353" s="295" t="s">
        <v>1603</v>
      </c>
      <c r="L5353" s="286">
        <v>0</v>
      </c>
      <c r="M5353" s="295" t="s">
        <v>16372</v>
      </c>
    </row>
    <row r="5354" spans="1:13" ht="15" customHeight="1" x14ac:dyDescent="0.25">
      <c r="A5354" s="295" t="s">
        <v>15564</v>
      </c>
      <c r="B5354" s="295" t="s">
        <v>15564</v>
      </c>
      <c r="C5354" s="295" t="s">
        <v>15565</v>
      </c>
      <c r="D5354" s="295" t="s">
        <v>15565</v>
      </c>
      <c r="E5354" s="295" t="s">
        <v>15566</v>
      </c>
      <c r="F5354" s="295" t="s">
        <v>2400</v>
      </c>
      <c r="G5354" s="295" t="s">
        <v>1594</v>
      </c>
      <c r="H5354" s="295" t="s">
        <v>1589</v>
      </c>
      <c r="I5354" s="295" t="s">
        <v>1598</v>
      </c>
      <c r="J5354" s="295" t="s">
        <v>177</v>
      </c>
      <c r="L5354" s="286">
        <v>0</v>
      </c>
      <c r="M5354" s="295" t="s">
        <v>16372</v>
      </c>
    </row>
    <row r="5355" spans="1:13" ht="15" customHeight="1" x14ac:dyDescent="0.25">
      <c r="A5355" s="295" t="s">
        <v>15567</v>
      </c>
      <c r="B5355" s="295" t="s">
        <v>15567</v>
      </c>
      <c r="C5355" s="295" t="s">
        <v>15568</v>
      </c>
      <c r="D5355" s="295" t="s">
        <v>15568</v>
      </c>
      <c r="E5355" s="295" t="s">
        <v>5795</v>
      </c>
      <c r="F5355" s="295" t="s">
        <v>15569</v>
      </c>
      <c r="G5355" s="295" t="s">
        <v>168</v>
      </c>
      <c r="H5355" s="295" t="s">
        <v>1589</v>
      </c>
      <c r="I5355" s="295" t="s">
        <v>1714</v>
      </c>
      <c r="J5355" s="295" t="s">
        <v>174</v>
      </c>
      <c r="K5355" s="295" t="s">
        <v>1892</v>
      </c>
      <c r="L5355" s="286">
        <v>5</v>
      </c>
      <c r="M5355" s="295" t="s">
        <v>171</v>
      </c>
    </row>
    <row r="5356" spans="1:13" ht="15" customHeight="1" x14ac:dyDescent="0.25">
      <c r="A5356" s="295" t="s">
        <v>15570</v>
      </c>
      <c r="B5356" s="295" t="s">
        <v>15570</v>
      </c>
      <c r="C5356" s="295" t="s">
        <v>15571</v>
      </c>
      <c r="D5356" s="295" t="s">
        <v>15571</v>
      </c>
      <c r="E5356" s="295" t="s">
        <v>1606</v>
      </c>
      <c r="F5356" s="295" t="s">
        <v>15572</v>
      </c>
      <c r="G5356" s="295" t="s">
        <v>1594</v>
      </c>
      <c r="H5356" s="295" t="s">
        <v>1589</v>
      </c>
      <c r="I5356" s="295" t="s">
        <v>1714</v>
      </c>
      <c r="J5356" s="295" t="s">
        <v>174</v>
      </c>
      <c r="L5356" s="286">
        <v>5</v>
      </c>
      <c r="M5356" s="295" t="s">
        <v>171</v>
      </c>
    </row>
    <row r="5357" spans="1:13" ht="15" customHeight="1" x14ac:dyDescent="0.25">
      <c r="A5357" s="295" t="s">
        <v>15573</v>
      </c>
      <c r="B5357" s="295" t="s">
        <v>15573</v>
      </c>
      <c r="C5357" s="295" t="s">
        <v>15574</v>
      </c>
      <c r="D5357" s="295" t="s">
        <v>15574</v>
      </c>
      <c r="E5357" s="295" t="s">
        <v>2433</v>
      </c>
      <c r="F5357" s="295" t="s">
        <v>15575</v>
      </c>
      <c r="G5357" s="295" t="s">
        <v>168</v>
      </c>
      <c r="H5357" s="295" t="s">
        <v>1589</v>
      </c>
      <c r="I5357" s="295" t="s">
        <v>1714</v>
      </c>
      <c r="J5357" s="295" t="s">
        <v>174</v>
      </c>
      <c r="K5357" s="295" t="s">
        <v>1892</v>
      </c>
      <c r="L5357" s="286">
        <v>0</v>
      </c>
      <c r="M5357" s="295" t="s">
        <v>16372</v>
      </c>
    </row>
    <row r="5358" spans="1:13" ht="15" customHeight="1" x14ac:dyDescent="0.25">
      <c r="A5358" s="295" t="s">
        <v>15576</v>
      </c>
      <c r="B5358" s="295" t="s">
        <v>15576</v>
      </c>
      <c r="C5358" s="295" t="s">
        <v>1341</v>
      </c>
      <c r="D5358" s="295" t="s">
        <v>1341</v>
      </c>
      <c r="E5358" s="295" t="s">
        <v>2423</v>
      </c>
      <c r="F5358" s="295" t="s">
        <v>2735</v>
      </c>
      <c r="G5358" s="295" t="s">
        <v>1594</v>
      </c>
      <c r="H5358" s="295" t="s">
        <v>1589</v>
      </c>
      <c r="I5358" s="295" t="s">
        <v>1714</v>
      </c>
      <c r="J5358" s="295" t="s">
        <v>174</v>
      </c>
      <c r="L5358" s="286">
        <v>0</v>
      </c>
      <c r="M5358" s="295" t="s">
        <v>16372</v>
      </c>
    </row>
    <row r="5359" spans="1:13" ht="15" customHeight="1" x14ac:dyDescent="0.25">
      <c r="A5359" s="295" t="s">
        <v>15577</v>
      </c>
      <c r="B5359" s="295" t="s">
        <v>15577</v>
      </c>
      <c r="C5359" s="295" t="s">
        <v>15578</v>
      </c>
      <c r="D5359" s="295" t="s">
        <v>15578</v>
      </c>
      <c r="E5359" s="295" t="s">
        <v>1606</v>
      </c>
      <c r="F5359" s="295" t="s">
        <v>15579</v>
      </c>
      <c r="G5359" s="295" t="s">
        <v>168</v>
      </c>
      <c r="H5359" s="295" t="s">
        <v>1589</v>
      </c>
      <c r="I5359" s="295" t="s">
        <v>1714</v>
      </c>
      <c r="J5359" s="295" t="s">
        <v>174</v>
      </c>
      <c r="K5359" s="295" t="s">
        <v>1892</v>
      </c>
      <c r="L5359" s="286">
        <v>0</v>
      </c>
      <c r="M5359" s="295" t="s">
        <v>16372</v>
      </c>
    </row>
    <row r="5360" spans="1:13" ht="15" customHeight="1" x14ac:dyDescent="0.25">
      <c r="A5360" s="295" t="s">
        <v>15580</v>
      </c>
      <c r="B5360" s="295" t="s">
        <v>15580</v>
      </c>
      <c r="C5360" s="295" t="s">
        <v>15581</v>
      </c>
      <c r="D5360" s="295" t="s">
        <v>15581</v>
      </c>
      <c r="E5360" s="295" t="s">
        <v>1606</v>
      </c>
      <c r="F5360" s="295" t="s">
        <v>15579</v>
      </c>
      <c r="G5360" s="295" t="s">
        <v>1594</v>
      </c>
      <c r="H5360" s="295" t="s">
        <v>1589</v>
      </c>
      <c r="I5360" s="295" t="s">
        <v>1714</v>
      </c>
      <c r="J5360" s="295" t="s">
        <v>174</v>
      </c>
      <c r="L5360" s="286">
        <v>0</v>
      </c>
      <c r="M5360" s="295" t="s">
        <v>16372</v>
      </c>
    </row>
    <row r="5361" spans="1:13" ht="15" customHeight="1" x14ac:dyDescent="0.25">
      <c r="A5361" s="295" t="s">
        <v>15582</v>
      </c>
      <c r="B5361" s="295" t="s">
        <v>15582</v>
      </c>
      <c r="C5361" s="295" t="s">
        <v>15583</v>
      </c>
      <c r="D5361" s="295" t="s">
        <v>15583</v>
      </c>
      <c r="E5361" s="295" t="s">
        <v>3827</v>
      </c>
      <c r="F5361" s="295" t="s">
        <v>15584</v>
      </c>
      <c r="G5361" s="295" t="s">
        <v>1676</v>
      </c>
      <c r="H5361" s="295" t="s">
        <v>1589</v>
      </c>
      <c r="I5361" s="295" t="s">
        <v>1598</v>
      </c>
      <c r="J5361" s="295" t="s">
        <v>180</v>
      </c>
      <c r="K5361" s="295" t="s">
        <v>1603</v>
      </c>
      <c r="L5361" s="287">
        <v>10</v>
      </c>
      <c r="M5361" s="295" t="s">
        <v>171</v>
      </c>
    </row>
    <row r="5362" spans="1:13" ht="15" customHeight="1" x14ac:dyDescent="0.25">
      <c r="A5362" s="295" t="s">
        <v>15585</v>
      </c>
      <c r="B5362" s="295" t="s">
        <v>15585</v>
      </c>
      <c r="C5362" s="295" t="s">
        <v>15586</v>
      </c>
      <c r="D5362" s="295" t="s">
        <v>15586</v>
      </c>
      <c r="E5362" s="295" t="s">
        <v>3827</v>
      </c>
      <c r="F5362" s="295" t="s">
        <v>15587</v>
      </c>
      <c r="G5362" s="295" t="s">
        <v>1738</v>
      </c>
      <c r="H5362" s="295" t="s">
        <v>1589</v>
      </c>
      <c r="I5362" s="295" t="s">
        <v>1598</v>
      </c>
      <c r="J5362" s="295" t="s">
        <v>180</v>
      </c>
      <c r="K5362" s="295" t="s">
        <v>1603</v>
      </c>
      <c r="L5362" s="286">
        <v>10</v>
      </c>
      <c r="M5362" s="295" t="s">
        <v>171</v>
      </c>
    </row>
    <row r="5363" spans="1:13" ht="15" customHeight="1" x14ac:dyDescent="0.25">
      <c r="A5363" s="295" t="s">
        <v>15588</v>
      </c>
      <c r="B5363" s="295" t="s">
        <v>15588</v>
      </c>
      <c r="C5363" s="295" t="s">
        <v>15589</v>
      </c>
      <c r="D5363" s="295" t="s">
        <v>15589</v>
      </c>
      <c r="E5363" s="295" t="s">
        <v>1606</v>
      </c>
      <c r="F5363" s="295" t="s">
        <v>15590</v>
      </c>
      <c r="G5363" s="295" t="s">
        <v>1594</v>
      </c>
      <c r="H5363" s="295" t="s">
        <v>1589</v>
      </c>
      <c r="I5363" s="295" t="s">
        <v>1598</v>
      </c>
      <c r="J5363" s="295" t="s">
        <v>180</v>
      </c>
      <c r="L5363" s="286">
        <v>10</v>
      </c>
      <c r="M5363" s="295" t="s">
        <v>171</v>
      </c>
    </row>
    <row r="5364" spans="1:13" ht="15" customHeight="1" x14ac:dyDescent="0.25">
      <c r="A5364" s="295" t="s">
        <v>15591</v>
      </c>
      <c r="B5364" s="295" t="s">
        <v>15591</v>
      </c>
      <c r="C5364" s="295" t="s">
        <v>15592</v>
      </c>
      <c r="D5364" s="295" t="s">
        <v>15592</v>
      </c>
      <c r="E5364" s="295" t="s">
        <v>15593</v>
      </c>
      <c r="F5364" s="295" t="s">
        <v>15594</v>
      </c>
      <c r="G5364" s="295" t="s">
        <v>168</v>
      </c>
      <c r="H5364" s="295" t="s">
        <v>1589</v>
      </c>
      <c r="I5364" s="295" t="s">
        <v>1590</v>
      </c>
      <c r="J5364" s="295" t="s">
        <v>170</v>
      </c>
      <c r="K5364" s="295" t="s">
        <v>1325</v>
      </c>
      <c r="L5364" s="286">
        <v>8</v>
      </c>
      <c r="M5364" s="295" t="s">
        <v>171</v>
      </c>
    </row>
    <row r="5365" spans="1:13" ht="15" customHeight="1" x14ac:dyDescent="0.25">
      <c r="A5365" s="295" t="s">
        <v>15595</v>
      </c>
      <c r="B5365" s="295" t="s">
        <v>15595</v>
      </c>
      <c r="C5365" s="295" t="s">
        <v>15596</v>
      </c>
      <c r="D5365" s="295" t="s">
        <v>15596</v>
      </c>
      <c r="E5365" s="295" t="s">
        <v>9586</v>
      </c>
      <c r="F5365" s="295" t="s">
        <v>15597</v>
      </c>
      <c r="G5365" s="295" t="s">
        <v>1594</v>
      </c>
      <c r="H5365" s="295" t="s">
        <v>1589</v>
      </c>
      <c r="I5365" s="295" t="s">
        <v>1590</v>
      </c>
      <c r="J5365" s="295" t="s">
        <v>170</v>
      </c>
      <c r="L5365" s="286">
        <v>8</v>
      </c>
      <c r="M5365" s="295" t="s">
        <v>171</v>
      </c>
    </row>
    <row r="5366" spans="1:13" ht="15" customHeight="1" x14ac:dyDescent="0.25">
      <c r="A5366" s="295" t="s">
        <v>258</v>
      </c>
      <c r="B5366" s="295" t="s">
        <v>2500</v>
      </c>
      <c r="C5366" s="295" t="s">
        <v>15598</v>
      </c>
      <c r="D5366" s="295" t="s">
        <v>259</v>
      </c>
      <c r="E5366" s="295" t="s">
        <v>1606</v>
      </c>
      <c r="F5366" s="295" t="s">
        <v>2502</v>
      </c>
      <c r="G5366" s="295" t="s">
        <v>168</v>
      </c>
      <c r="H5366" s="295" t="s">
        <v>1632</v>
      </c>
      <c r="I5366" s="295" t="s">
        <v>1598</v>
      </c>
      <c r="J5366" s="295" t="s">
        <v>255</v>
      </c>
      <c r="K5366" s="295" t="s">
        <v>1603</v>
      </c>
      <c r="L5366" s="287">
        <v>3</v>
      </c>
      <c r="M5366" s="295" t="s">
        <v>171</v>
      </c>
    </row>
    <row r="5367" spans="1:13" ht="15" customHeight="1" x14ac:dyDescent="0.25">
      <c r="A5367" s="295" t="s">
        <v>15599</v>
      </c>
      <c r="B5367" s="295" t="s">
        <v>15599</v>
      </c>
      <c r="C5367" s="295" t="s">
        <v>15600</v>
      </c>
      <c r="D5367" s="295" t="s">
        <v>15600</v>
      </c>
      <c r="E5367" s="295" t="s">
        <v>1606</v>
      </c>
      <c r="F5367" s="295" t="s">
        <v>15601</v>
      </c>
      <c r="G5367" s="295" t="s">
        <v>168</v>
      </c>
      <c r="H5367" s="295" t="s">
        <v>1589</v>
      </c>
      <c r="I5367" s="295" t="s">
        <v>1598</v>
      </c>
      <c r="J5367" s="295" t="s">
        <v>177</v>
      </c>
      <c r="K5367" s="295" t="s">
        <v>1603</v>
      </c>
      <c r="L5367" s="286">
        <v>0</v>
      </c>
      <c r="M5367" s="295" t="s">
        <v>16372</v>
      </c>
    </row>
    <row r="5368" spans="1:13" ht="15" customHeight="1" x14ac:dyDescent="0.25">
      <c r="A5368" s="295" t="s">
        <v>15602</v>
      </c>
      <c r="B5368" s="295" t="s">
        <v>15602</v>
      </c>
      <c r="C5368" s="295" t="s">
        <v>15603</v>
      </c>
      <c r="D5368" s="295" t="s">
        <v>15603</v>
      </c>
      <c r="E5368" s="295" t="s">
        <v>1606</v>
      </c>
      <c r="F5368" s="295" t="s">
        <v>15601</v>
      </c>
      <c r="G5368" s="295" t="s">
        <v>1594</v>
      </c>
      <c r="H5368" s="295" t="s">
        <v>1589</v>
      </c>
      <c r="I5368" s="295" t="s">
        <v>1598</v>
      </c>
      <c r="J5368" s="295" t="s">
        <v>177</v>
      </c>
      <c r="L5368" s="286">
        <v>0</v>
      </c>
      <c r="M5368" s="295" t="s">
        <v>16372</v>
      </c>
    </row>
    <row r="5369" spans="1:13" ht="15" customHeight="1" x14ac:dyDescent="0.25">
      <c r="A5369" s="295" t="s">
        <v>1342</v>
      </c>
      <c r="B5369" s="295" t="s">
        <v>1342</v>
      </c>
      <c r="C5369" s="295" t="s">
        <v>1343</v>
      </c>
      <c r="D5369" s="295" t="s">
        <v>1343</v>
      </c>
      <c r="E5369" s="295" t="s">
        <v>1606</v>
      </c>
      <c r="F5369" s="295" t="s">
        <v>15604</v>
      </c>
      <c r="G5369" s="295" t="s">
        <v>168</v>
      </c>
      <c r="H5369" s="295" t="s">
        <v>1589</v>
      </c>
      <c r="I5369" s="295" t="s">
        <v>1714</v>
      </c>
      <c r="J5369" s="295" t="s">
        <v>1259</v>
      </c>
      <c r="K5369" s="295" t="s">
        <v>1603</v>
      </c>
      <c r="L5369" s="286">
        <v>4</v>
      </c>
      <c r="M5369" s="295" t="s">
        <v>171</v>
      </c>
    </row>
    <row r="5370" spans="1:13" ht="15" customHeight="1" x14ac:dyDescent="0.25">
      <c r="A5370" s="295" t="s">
        <v>1344</v>
      </c>
      <c r="B5370" s="295" t="s">
        <v>1344</v>
      </c>
      <c r="C5370" s="295" t="s">
        <v>1345</v>
      </c>
      <c r="D5370" s="295" t="s">
        <v>1345</v>
      </c>
      <c r="E5370" s="295" t="s">
        <v>1606</v>
      </c>
      <c r="F5370" s="295" t="s">
        <v>15605</v>
      </c>
      <c r="G5370" s="295" t="s">
        <v>168</v>
      </c>
      <c r="H5370" s="295" t="s">
        <v>1589</v>
      </c>
      <c r="I5370" s="295" t="s">
        <v>1714</v>
      </c>
      <c r="J5370" s="295" t="s">
        <v>1259</v>
      </c>
      <c r="K5370" s="295" t="s">
        <v>1603</v>
      </c>
      <c r="L5370" s="286">
        <v>3</v>
      </c>
      <c r="M5370" s="295" t="s">
        <v>171</v>
      </c>
    </row>
    <row r="5371" spans="1:13" ht="15" customHeight="1" x14ac:dyDescent="0.25">
      <c r="A5371" s="295" t="s">
        <v>15606</v>
      </c>
      <c r="B5371" s="295" t="s">
        <v>15606</v>
      </c>
      <c r="C5371" s="295" t="s">
        <v>15607</v>
      </c>
      <c r="D5371" s="295" t="s">
        <v>15607</v>
      </c>
      <c r="E5371" s="295" t="s">
        <v>1606</v>
      </c>
      <c r="F5371" s="295" t="s">
        <v>15608</v>
      </c>
      <c r="G5371" s="295" t="s">
        <v>1594</v>
      </c>
      <c r="H5371" s="295" t="s">
        <v>1589</v>
      </c>
      <c r="I5371" s="295" t="s">
        <v>1714</v>
      </c>
      <c r="J5371" s="295" t="s">
        <v>1259</v>
      </c>
      <c r="L5371" s="286">
        <v>3</v>
      </c>
      <c r="M5371" s="295" t="s">
        <v>171</v>
      </c>
    </row>
    <row r="5372" spans="1:13" ht="15" customHeight="1" x14ac:dyDescent="0.25">
      <c r="A5372" s="295" t="s">
        <v>15609</v>
      </c>
      <c r="B5372" s="295" t="s">
        <v>15609</v>
      </c>
      <c r="C5372" s="295" t="s">
        <v>15610</v>
      </c>
      <c r="D5372" s="295" t="s">
        <v>15610</v>
      </c>
      <c r="E5372" s="295" t="s">
        <v>15611</v>
      </c>
      <c r="F5372" s="295" t="s">
        <v>15612</v>
      </c>
      <c r="G5372" s="295" t="s">
        <v>1702</v>
      </c>
      <c r="H5372" s="295" t="s">
        <v>1589</v>
      </c>
      <c r="I5372" s="295" t="s">
        <v>1714</v>
      </c>
      <c r="J5372" s="295" t="s">
        <v>1259</v>
      </c>
      <c r="K5372" s="295" t="s">
        <v>1603</v>
      </c>
      <c r="L5372" s="286">
        <v>3</v>
      </c>
      <c r="M5372" s="295" t="s">
        <v>171</v>
      </c>
    </row>
    <row r="5373" spans="1:13" ht="15" customHeight="1" x14ac:dyDescent="0.25">
      <c r="A5373" s="295" t="s">
        <v>15613</v>
      </c>
      <c r="B5373" s="295" t="s">
        <v>15613</v>
      </c>
      <c r="C5373" s="295" t="s">
        <v>15614</v>
      </c>
      <c r="D5373" s="295" t="s">
        <v>15614</v>
      </c>
      <c r="E5373" s="295" t="s">
        <v>1606</v>
      </c>
      <c r="F5373" s="295" t="s">
        <v>15615</v>
      </c>
      <c r="G5373" s="295" t="s">
        <v>168</v>
      </c>
      <c r="H5373" s="295" t="s">
        <v>1589</v>
      </c>
      <c r="I5373" s="295" t="s">
        <v>1598</v>
      </c>
      <c r="J5373" s="295" t="s">
        <v>4737</v>
      </c>
      <c r="K5373" s="295" t="s">
        <v>1325</v>
      </c>
      <c r="L5373" s="286">
        <v>6</v>
      </c>
      <c r="M5373" s="295" t="s">
        <v>171</v>
      </c>
    </row>
    <row r="5374" spans="1:13" ht="15" customHeight="1" x14ac:dyDescent="0.25">
      <c r="A5374" s="295" t="s">
        <v>15616</v>
      </c>
      <c r="B5374" s="295" t="s">
        <v>15616</v>
      </c>
      <c r="C5374" s="295" t="s">
        <v>15617</v>
      </c>
      <c r="D5374" s="295" t="s">
        <v>15617</v>
      </c>
      <c r="E5374" s="295" t="s">
        <v>2463</v>
      </c>
      <c r="F5374" s="295" t="s">
        <v>15618</v>
      </c>
      <c r="G5374" s="295" t="s">
        <v>168</v>
      </c>
      <c r="H5374" s="295" t="s">
        <v>1589</v>
      </c>
      <c r="I5374" s="295" t="s">
        <v>1598</v>
      </c>
      <c r="J5374" s="295" t="s">
        <v>4737</v>
      </c>
      <c r="K5374" s="295" t="s">
        <v>1325</v>
      </c>
      <c r="L5374" s="286">
        <v>0</v>
      </c>
      <c r="M5374" s="295" t="s">
        <v>16372</v>
      </c>
    </row>
    <row r="5375" spans="1:13" ht="15" customHeight="1" x14ac:dyDescent="0.25">
      <c r="A5375" s="295" t="s">
        <v>15619</v>
      </c>
      <c r="B5375" s="295" t="s">
        <v>15619</v>
      </c>
      <c r="C5375" s="295" t="s">
        <v>15620</v>
      </c>
      <c r="D5375" s="295" t="s">
        <v>15620</v>
      </c>
      <c r="E5375" s="295" t="s">
        <v>1606</v>
      </c>
      <c r="F5375" s="295" t="s">
        <v>15621</v>
      </c>
      <c r="G5375" s="295" t="s">
        <v>168</v>
      </c>
      <c r="H5375" s="295" t="s">
        <v>1589</v>
      </c>
      <c r="I5375" s="295" t="s">
        <v>1598</v>
      </c>
      <c r="J5375" s="295" t="s">
        <v>4737</v>
      </c>
      <c r="K5375" s="295" t="s">
        <v>1325</v>
      </c>
      <c r="L5375" s="286">
        <v>0</v>
      </c>
      <c r="M5375" s="295" t="s">
        <v>16372</v>
      </c>
    </row>
    <row r="5376" spans="1:13" ht="15" customHeight="1" x14ac:dyDescent="0.25">
      <c r="A5376" s="295" t="s">
        <v>15622</v>
      </c>
      <c r="B5376" s="295" t="s">
        <v>15622</v>
      </c>
      <c r="C5376" s="295" t="s">
        <v>15623</v>
      </c>
      <c r="D5376" s="295" t="s">
        <v>15623</v>
      </c>
      <c r="E5376" s="295" t="s">
        <v>4471</v>
      </c>
      <c r="F5376" s="295" t="s">
        <v>15624</v>
      </c>
      <c r="G5376" s="295" t="s">
        <v>168</v>
      </c>
      <c r="H5376" s="295" t="s">
        <v>1589</v>
      </c>
      <c r="I5376" s="295" t="s">
        <v>1598</v>
      </c>
      <c r="J5376" s="295" t="s">
        <v>4737</v>
      </c>
      <c r="K5376" s="295" t="s">
        <v>1325</v>
      </c>
      <c r="L5376" s="286">
        <v>7</v>
      </c>
      <c r="M5376" s="295" t="s">
        <v>171</v>
      </c>
    </row>
    <row r="5377" spans="1:13" ht="15" customHeight="1" x14ac:dyDescent="0.25">
      <c r="A5377" s="295" t="s">
        <v>15625</v>
      </c>
      <c r="B5377" s="295" t="s">
        <v>15625</v>
      </c>
      <c r="C5377" s="295" t="s">
        <v>15626</v>
      </c>
      <c r="D5377" s="295" t="s">
        <v>15626</v>
      </c>
      <c r="E5377" s="295" t="s">
        <v>1606</v>
      </c>
      <c r="F5377" s="295" t="s">
        <v>15627</v>
      </c>
      <c r="G5377" s="295" t="s">
        <v>1594</v>
      </c>
      <c r="H5377" s="295" t="s">
        <v>1589</v>
      </c>
      <c r="I5377" s="295" t="s">
        <v>1598</v>
      </c>
      <c r="J5377" s="295" t="s">
        <v>4737</v>
      </c>
      <c r="L5377" s="286">
        <v>6</v>
      </c>
      <c r="M5377" s="295" t="s">
        <v>171</v>
      </c>
    </row>
    <row r="5378" spans="1:13" ht="15" customHeight="1" x14ac:dyDescent="0.25">
      <c r="A5378" s="295" t="s">
        <v>15628</v>
      </c>
      <c r="B5378" s="295" t="s">
        <v>15628</v>
      </c>
      <c r="C5378" s="295" t="s">
        <v>15629</v>
      </c>
      <c r="D5378" s="295" t="s">
        <v>15629</v>
      </c>
      <c r="E5378" s="295" t="s">
        <v>5600</v>
      </c>
      <c r="F5378" s="295" t="s">
        <v>15630</v>
      </c>
      <c r="G5378" s="295" t="s">
        <v>168</v>
      </c>
      <c r="H5378" s="295" t="s">
        <v>1589</v>
      </c>
      <c r="I5378" s="295" t="s">
        <v>1598</v>
      </c>
      <c r="J5378" s="295" t="s">
        <v>4737</v>
      </c>
      <c r="K5378" s="295" t="s">
        <v>1325</v>
      </c>
      <c r="L5378" s="286">
        <v>8</v>
      </c>
      <c r="M5378" s="295" t="s">
        <v>171</v>
      </c>
    </row>
    <row r="5379" spans="1:13" ht="15" customHeight="1" x14ac:dyDescent="0.25">
      <c r="A5379" s="295" t="s">
        <v>17050</v>
      </c>
      <c r="B5379" s="295" t="s">
        <v>17050</v>
      </c>
      <c r="C5379" s="295" t="s">
        <v>17639</v>
      </c>
      <c r="D5379" s="295" t="s">
        <v>17639</v>
      </c>
      <c r="E5379" s="295" t="s">
        <v>17920</v>
      </c>
      <c r="G5379" s="295" t="s">
        <v>168</v>
      </c>
      <c r="H5379" s="295" t="s">
        <v>1589</v>
      </c>
      <c r="I5379" s="295" t="s">
        <v>14673</v>
      </c>
      <c r="J5379" s="295" t="s">
        <v>17928</v>
      </c>
      <c r="K5379" s="295" t="s">
        <v>14674</v>
      </c>
      <c r="L5379" s="287">
        <v>6</v>
      </c>
      <c r="M5379" s="295" t="s">
        <v>171</v>
      </c>
    </row>
    <row r="5380" spans="1:13" ht="15" customHeight="1" x14ac:dyDescent="0.25">
      <c r="A5380" s="295" t="s">
        <v>17051</v>
      </c>
      <c r="B5380" s="295" t="s">
        <v>17051</v>
      </c>
      <c r="C5380" s="295" t="s">
        <v>17640</v>
      </c>
      <c r="D5380" s="295" t="s">
        <v>17640</v>
      </c>
      <c r="E5380" s="295" t="s">
        <v>17717</v>
      </c>
      <c r="G5380" s="295" t="s">
        <v>168</v>
      </c>
      <c r="H5380" s="295" t="s">
        <v>1589</v>
      </c>
      <c r="I5380" s="295" t="s">
        <v>14673</v>
      </c>
      <c r="J5380" s="295" t="s">
        <v>17928</v>
      </c>
      <c r="K5380" s="295" t="s">
        <v>14674</v>
      </c>
      <c r="L5380" s="287">
        <v>4</v>
      </c>
      <c r="M5380" s="295" t="s">
        <v>171</v>
      </c>
    </row>
    <row r="5381" spans="1:13" ht="15" customHeight="1" x14ac:dyDescent="0.25">
      <c r="A5381" s="295" t="s">
        <v>17052</v>
      </c>
      <c r="B5381" s="295" t="s">
        <v>17052</v>
      </c>
      <c r="C5381" s="295" t="s">
        <v>17641</v>
      </c>
      <c r="D5381" s="295" t="s">
        <v>17641</v>
      </c>
      <c r="E5381" s="295" t="s">
        <v>17921</v>
      </c>
      <c r="G5381" s="295" t="s">
        <v>168</v>
      </c>
      <c r="H5381" s="295" t="s">
        <v>1589</v>
      </c>
      <c r="I5381" s="295" t="s">
        <v>14673</v>
      </c>
      <c r="J5381" s="295" t="s">
        <v>17928</v>
      </c>
      <c r="K5381" s="295" t="s">
        <v>14674</v>
      </c>
      <c r="L5381" s="287">
        <v>4</v>
      </c>
      <c r="M5381" s="295" t="s">
        <v>171</v>
      </c>
    </row>
    <row r="5382" spans="1:13" ht="15" customHeight="1" x14ac:dyDescent="0.25">
      <c r="A5382" s="295" t="s">
        <v>17049</v>
      </c>
      <c r="B5382" s="295" t="s">
        <v>17049</v>
      </c>
      <c r="C5382" s="295" t="s">
        <v>17638</v>
      </c>
      <c r="D5382" s="295" t="s">
        <v>17638</v>
      </c>
      <c r="G5382" s="295" t="s">
        <v>1594</v>
      </c>
      <c r="H5382" s="295" t="s">
        <v>1589</v>
      </c>
      <c r="I5382" s="295" t="s">
        <v>14673</v>
      </c>
      <c r="J5382" s="295" t="s">
        <v>17928</v>
      </c>
      <c r="K5382" s="295" t="s">
        <v>14674</v>
      </c>
      <c r="L5382" s="287">
        <v>4</v>
      </c>
      <c r="M5382" s="295" t="s">
        <v>171</v>
      </c>
    </row>
    <row r="5383" spans="1:13" ht="15" customHeight="1" x14ac:dyDescent="0.25">
      <c r="A5383" s="295" t="s">
        <v>1346</v>
      </c>
      <c r="B5383" s="295" t="s">
        <v>1346</v>
      </c>
      <c r="C5383" s="295" t="s">
        <v>1347</v>
      </c>
      <c r="D5383" s="295" t="s">
        <v>1347</v>
      </c>
      <c r="E5383" s="295" t="s">
        <v>1606</v>
      </c>
      <c r="F5383" s="295" t="s">
        <v>15631</v>
      </c>
      <c r="G5383" s="295" t="s">
        <v>1676</v>
      </c>
      <c r="H5383" s="295" t="s">
        <v>1589</v>
      </c>
      <c r="I5383" s="295" t="s">
        <v>1598</v>
      </c>
      <c r="J5383" s="295" t="s">
        <v>983</v>
      </c>
      <c r="K5383" s="295" t="s">
        <v>1603</v>
      </c>
      <c r="L5383" s="287">
        <v>0</v>
      </c>
      <c r="M5383" s="295" t="s">
        <v>16372</v>
      </c>
    </row>
    <row r="5384" spans="1:13" ht="15" customHeight="1" x14ac:dyDescent="0.25">
      <c r="A5384" s="295" t="s">
        <v>15632</v>
      </c>
      <c r="B5384" s="295" t="s">
        <v>15632</v>
      </c>
      <c r="C5384" s="295" t="s">
        <v>15633</v>
      </c>
      <c r="D5384" s="295" t="s">
        <v>15633</v>
      </c>
      <c r="E5384" s="295" t="s">
        <v>1606</v>
      </c>
      <c r="F5384" s="295" t="s">
        <v>15634</v>
      </c>
      <c r="G5384" s="295" t="s">
        <v>1738</v>
      </c>
      <c r="H5384" s="295" t="s">
        <v>1589</v>
      </c>
      <c r="I5384" s="295" t="s">
        <v>1598</v>
      </c>
      <c r="J5384" s="295" t="s">
        <v>983</v>
      </c>
      <c r="K5384" s="295" t="s">
        <v>1603</v>
      </c>
      <c r="L5384" s="287">
        <v>0</v>
      </c>
      <c r="M5384" s="295" t="s">
        <v>16372</v>
      </c>
    </row>
    <row r="5385" spans="1:13" ht="15" customHeight="1" x14ac:dyDescent="0.25">
      <c r="A5385" s="295" t="s">
        <v>1348</v>
      </c>
      <c r="B5385" s="295" t="s">
        <v>1348</v>
      </c>
      <c r="C5385" s="295" t="s">
        <v>1349</v>
      </c>
      <c r="D5385" s="295" t="s">
        <v>1349</v>
      </c>
      <c r="E5385" s="295" t="s">
        <v>15635</v>
      </c>
      <c r="F5385" s="295" t="s">
        <v>15631</v>
      </c>
      <c r="G5385" s="295" t="s">
        <v>1738</v>
      </c>
      <c r="H5385" s="295" t="s">
        <v>1589</v>
      </c>
      <c r="I5385" s="295" t="s">
        <v>1598</v>
      </c>
      <c r="J5385" s="295" t="s">
        <v>983</v>
      </c>
      <c r="K5385" s="295" t="s">
        <v>1603</v>
      </c>
      <c r="L5385" s="286">
        <v>3</v>
      </c>
      <c r="M5385" s="295" t="s">
        <v>171</v>
      </c>
    </row>
    <row r="5386" spans="1:13" ht="15" customHeight="1" x14ac:dyDescent="0.25">
      <c r="A5386" s="295" t="s">
        <v>15636</v>
      </c>
      <c r="B5386" s="295" t="s">
        <v>15636</v>
      </c>
      <c r="C5386" s="295" t="s">
        <v>1350</v>
      </c>
      <c r="D5386" s="295" t="s">
        <v>1350</v>
      </c>
      <c r="E5386" s="295" t="s">
        <v>1606</v>
      </c>
      <c r="F5386" s="295" t="s">
        <v>15637</v>
      </c>
      <c r="G5386" s="295" t="s">
        <v>1594</v>
      </c>
      <c r="H5386" s="295" t="s">
        <v>1589</v>
      </c>
      <c r="I5386" s="295" t="s">
        <v>1598</v>
      </c>
      <c r="J5386" s="295" t="s">
        <v>983</v>
      </c>
      <c r="L5386" s="286">
        <v>0</v>
      </c>
      <c r="M5386" s="295" t="s">
        <v>16372</v>
      </c>
    </row>
    <row r="5387" spans="1:13" ht="15" customHeight="1" x14ac:dyDescent="0.25">
      <c r="A5387" s="295" t="s">
        <v>15638</v>
      </c>
      <c r="B5387" s="295" t="s">
        <v>15638</v>
      </c>
      <c r="C5387" s="295" t="s">
        <v>15639</v>
      </c>
      <c r="D5387" s="295" t="s">
        <v>15639</v>
      </c>
      <c r="E5387" s="295" t="s">
        <v>1606</v>
      </c>
      <c r="F5387" s="295" t="s">
        <v>15640</v>
      </c>
      <c r="G5387" s="295" t="s">
        <v>168</v>
      </c>
      <c r="H5387" s="295" t="s">
        <v>1589</v>
      </c>
      <c r="I5387" s="295" t="s">
        <v>1598</v>
      </c>
      <c r="J5387" s="295" t="s">
        <v>983</v>
      </c>
      <c r="K5387" s="295" t="s">
        <v>1603</v>
      </c>
      <c r="L5387" s="286">
        <v>0</v>
      </c>
      <c r="M5387" s="295" t="s">
        <v>16372</v>
      </c>
    </row>
    <row r="5388" spans="1:13" ht="15" customHeight="1" x14ac:dyDescent="0.25">
      <c r="A5388" s="295" t="s">
        <v>15641</v>
      </c>
      <c r="B5388" s="295" t="s">
        <v>15641</v>
      </c>
      <c r="C5388" s="295" t="s">
        <v>15642</v>
      </c>
      <c r="D5388" s="295" t="s">
        <v>15642</v>
      </c>
      <c r="E5388" s="295" t="s">
        <v>1696</v>
      </c>
      <c r="F5388" s="295" t="s">
        <v>15643</v>
      </c>
      <c r="G5388" s="295" t="s">
        <v>168</v>
      </c>
      <c r="H5388" s="295" t="s">
        <v>1589</v>
      </c>
      <c r="I5388" s="295" t="s">
        <v>1598</v>
      </c>
      <c r="J5388" s="295" t="s">
        <v>1021</v>
      </c>
      <c r="K5388" s="295" t="s">
        <v>1603</v>
      </c>
      <c r="L5388" s="286">
        <v>9</v>
      </c>
      <c r="M5388" s="295" t="s">
        <v>171</v>
      </c>
    </row>
    <row r="5389" spans="1:13" ht="15" customHeight="1" x14ac:dyDescent="0.25">
      <c r="A5389" s="295" t="s">
        <v>15644</v>
      </c>
      <c r="B5389" s="295" t="s">
        <v>15644</v>
      </c>
      <c r="C5389" s="295" t="s">
        <v>15645</v>
      </c>
      <c r="D5389" s="295" t="s">
        <v>15645</v>
      </c>
      <c r="E5389" s="295" t="s">
        <v>1880</v>
      </c>
      <c r="F5389" s="295" t="s">
        <v>15646</v>
      </c>
      <c r="G5389" s="295" t="s">
        <v>168</v>
      </c>
      <c r="H5389" s="295" t="s">
        <v>1589</v>
      </c>
      <c r="I5389" s="295" t="s">
        <v>1598</v>
      </c>
      <c r="J5389" s="295" t="s">
        <v>1021</v>
      </c>
      <c r="K5389" s="295" t="s">
        <v>1603</v>
      </c>
      <c r="L5389" s="286">
        <v>9</v>
      </c>
      <c r="M5389" s="295" t="s">
        <v>171</v>
      </c>
    </row>
    <row r="5390" spans="1:13" ht="15" customHeight="1" x14ac:dyDescent="0.25">
      <c r="A5390" s="295" t="s">
        <v>15647</v>
      </c>
      <c r="B5390" s="295" t="s">
        <v>15648</v>
      </c>
      <c r="C5390" s="295" t="s">
        <v>15649</v>
      </c>
      <c r="D5390" s="295" t="s">
        <v>15650</v>
      </c>
      <c r="E5390" s="295" t="s">
        <v>15651</v>
      </c>
      <c r="F5390" s="295" t="s">
        <v>15652</v>
      </c>
      <c r="G5390" s="295" t="s">
        <v>168</v>
      </c>
      <c r="H5390" s="295" t="s">
        <v>1632</v>
      </c>
      <c r="I5390" s="295" t="s">
        <v>1598</v>
      </c>
      <c r="J5390" s="295" t="s">
        <v>1021</v>
      </c>
      <c r="K5390" s="295" t="s">
        <v>1603</v>
      </c>
      <c r="L5390" s="286">
        <v>9</v>
      </c>
      <c r="M5390" s="295" t="s">
        <v>171</v>
      </c>
    </row>
    <row r="5391" spans="1:13" ht="15" customHeight="1" x14ac:dyDescent="0.25">
      <c r="A5391" s="295" t="s">
        <v>15653</v>
      </c>
      <c r="B5391" s="295" t="s">
        <v>15654</v>
      </c>
      <c r="C5391" s="295" t="s">
        <v>15655</v>
      </c>
      <c r="D5391" s="295" t="s">
        <v>15656</v>
      </c>
      <c r="E5391" s="295" t="s">
        <v>2222</v>
      </c>
      <c r="F5391" s="295" t="s">
        <v>15657</v>
      </c>
      <c r="G5391" s="295" t="s">
        <v>168</v>
      </c>
      <c r="H5391" s="295" t="s">
        <v>1632</v>
      </c>
      <c r="I5391" s="295" t="s">
        <v>1598</v>
      </c>
      <c r="J5391" s="295" t="s">
        <v>1021</v>
      </c>
      <c r="K5391" s="295" t="s">
        <v>1603</v>
      </c>
      <c r="L5391" s="286">
        <v>9</v>
      </c>
      <c r="M5391" s="295" t="s">
        <v>171</v>
      </c>
    </row>
    <row r="5392" spans="1:13" ht="15" customHeight="1" x14ac:dyDescent="0.25">
      <c r="A5392" s="295" t="s">
        <v>15658</v>
      </c>
      <c r="B5392" s="295" t="s">
        <v>15658</v>
      </c>
      <c r="C5392" s="295" t="s">
        <v>15659</v>
      </c>
      <c r="D5392" s="295" t="s">
        <v>15659</v>
      </c>
      <c r="E5392" s="295" t="s">
        <v>15660</v>
      </c>
      <c r="F5392" s="295" t="s">
        <v>15661</v>
      </c>
      <c r="G5392" s="295" t="s">
        <v>168</v>
      </c>
      <c r="H5392" s="295" t="s">
        <v>1589</v>
      </c>
      <c r="I5392" s="295" t="s">
        <v>1598</v>
      </c>
      <c r="J5392" s="295" t="s">
        <v>1021</v>
      </c>
      <c r="K5392" s="295" t="s">
        <v>1603</v>
      </c>
      <c r="L5392" s="286">
        <v>9</v>
      </c>
      <c r="M5392" s="295" t="s">
        <v>171</v>
      </c>
    </row>
    <row r="5393" spans="1:13" ht="15" customHeight="1" x14ac:dyDescent="0.25">
      <c r="A5393" s="295" t="s">
        <v>15654</v>
      </c>
      <c r="B5393" s="295" t="s">
        <v>15654</v>
      </c>
      <c r="C5393" s="295" t="s">
        <v>15656</v>
      </c>
      <c r="D5393" s="295" t="s">
        <v>15656</v>
      </c>
      <c r="E5393" s="295" t="s">
        <v>1606</v>
      </c>
      <c r="F5393" s="295" t="s">
        <v>15657</v>
      </c>
      <c r="G5393" s="295" t="s">
        <v>168</v>
      </c>
      <c r="H5393" s="295" t="s">
        <v>1589</v>
      </c>
      <c r="I5393" s="295" t="s">
        <v>1598</v>
      </c>
      <c r="J5393" s="295" t="s">
        <v>1021</v>
      </c>
      <c r="K5393" s="295" t="s">
        <v>1603</v>
      </c>
      <c r="L5393" s="286">
        <v>9</v>
      </c>
      <c r="M5393" s="295" t="s">
        <v>171</v>
      </c>
    </row>
    <row r="5394" spans="1:13" ht="15" customHeight="1" x14ac:dyDescent="0.25">
      <c r="A5394" s="295" t="s">
        <v>1459</v>
      </c>
      <c r="B5394" s="295" t="s">
        <v>1459</v>
      </c>
      <c r="C5394" s="295" t="s">
        <v>1354</v>
      </c>
      <c r="D5394" s="295" t="s">
        <v>1354</v>
      </c>
      <c r="E5394" s="295" t="s">
        <v>2019</v>
      </c>
      <c r="F5394" s="295" t="s">
        <v>15662</v>
      </c>
      <c r="G5394" s="295" t="s">
        <v>168</v>
      </c>
      <c r="H5394" s="295" t="s">
        <v>1589</v>
      </c>
      <c r="I5394" s="295" t="s">
        <v>1598</v>
      </c>
      <c r="J5394" s="295" t="s">
        <v>1021</v>
      </c>
      <c r="K5394" s="295" t="s">
        <v>1603</v>
      </c>
      <c r="L5394" s="286">
        <v>9</v>
      </c>
      <c r="M5394" s="295" t="s">
        <v>171</v>
      </c>
    </row>
    <row r="5395" spans="1:13" ht="15" customHeight="1" x14ac:dyDescent="0.25">
      <c r="A5395" s="295" t="s">
        <v>1352</v>
      </c>
      <c r="B5395" s="295" t="s">
        <v>1352</v>
      </c>
      <c r="C5395" s="295" t="s">
        <v>1353</v>
      </c>
      <c r="D5395" s="295" t="s">
        <v>1353</v>
      </c>
      <c r="E5395" s="295" t="s">
        <v>6721</v>
      </c>
      <c r="F5395" s="295" t="s">
        <v>15663</v>
      </c>
      <c r="G5395" s="295" t="s">
        <v>168</v>
      </c>
      <c r="H5395" s="295" t="s">
        <v>1589</v>
      </c>
      <c r="I5395" s="295" t="s">
        <v>1598</v>
      </c>
      <c r="J5395" s="295" t="s">
        <v>1021</v>
      </c>
      <c r="K5395" s="295" t="s">
        <v>1603</v>
      </c>
      <c r="L5395" s="286">
        <v>9</v>
      </c>
      <c r="M5395" s="295" t="s">
        <v>171</v>
      </c>
    </row>
    <row r="5396" spans="1:13" ht="15" customHeight="1" x14ac:dyDescent="0.25">
      <c r="A5396" s="295" t="s">
        <v>15664</v>
      </c>
      <c r="B5396" s="295" t="s">
        <v>15664</v>
      </c>
      <c r="C5396" s="295" t="s">
        <v>15665</v>
      </c>
      <c r="D5396" s="295" t="s">
        <v>15665</v>
      </c>
      <c r="E5396" s="295" t="s">
        <v>3661</v>
      </c>
      <c r="F5396" s="295" t="s">
        <v>15666</v>
      </c>
      <c r="G5396" s="295" t="s">
        <v>168</v>
      </c>
      <c r="H5396" s="295" t="s">
        <v>1589</v>
      </c>
      <c r="I5396" s="295" t="s">
        <v>1598</v>
      </c>
      <c r="J5396" s="295" t="s">
        <v>1021</v>
      </c>
      <c r="K5396" s="295" t="s">
        <v>1603</v>
      </c>
      <c r="L5396" s="286">
        <v>9</v>
      </c>
      <c r="M5396" s="295" t="s">
        <v>171</v>
      </c>
    </row>
    <row r="5397" spans="1:13" ht="15" customHeight="1" x14ac:dyDescent="0.25">
      <c r="A5397" s="295" t="s">
        <v>15667</v>
      </c>
      <c r="B5397" s="295" t="s">
        <v>15667</v>
      </c>
      <c r="C5397" s="295" t="s">
        <v>1358</v>
      </c>
      <c r="D5397" s="295" t="s">
        <v>1358</v>
      </c>
      <c r="E5397" s="295" t="s">
        <v>15668</v>
      </c>
      <c r="F5397" s="295" t="s">
        <v>15669</v>
      </c>
      <c r="G5397" s="295" t="s">
        <v>168</v>
      </c>
      <c r="H5397" s="295" t="s">
        <v>1589</v>
      </c>
      <c r="I5397" s="295" t="s">
        <v>1598</v>
      </c>
      <c r="J5397" s="295" t="s">
        <v>1021</v>
      </c>
      <c r="K5397" s="295" t="s">
        <v>1603</v>
      </c>
      <c r="L5397" s="286">
        <v>8</v>
      </c>
      <c r="M5397" s="295" t="s">
        <v>171</v>
      </c>
    </row>
    <row r="5398" spans="1:13" ht="15" customHeight="1" x14ac:dyDescent="0.25">
      <c r="A5398" s="295" t="s">
        <v>1355</v>
      </c>
      <c r="B5398" s="295" t="s">
        <v>1355</v>
      </c>
      <c r="C5398" s="295" t="s">
        <v>1356</v>
      </c>
      <c r="D5398" s="295" t="s">
        <v>1356</v>
      </c>
      <c r="E5398" s="295" t="s">
        <v>1606</v>
      </c>
      <c r="F5398" s="295" t="s">
        <v>15670</v>
      </c>
      <c r="G5398" s="295" t="s">
        <v>168</v>
      </c>
      <c r="H5398" s="295" t="s">
        <v>1589</v>
      </c>
      <c r="I5398" s="295" t="s">
        <v>1598</v>
      </c>
      <c r="J5398" s="295" t="s">
        <v>1021</v>
      </c>
      <c r="K5398" s="295" t="s">
        <v>1603</v>
      </c>
      <c r="L5398" s="286">
        <v>10</v>
      </c>
      <c r="M5398" s="295" t="s">
        <v>171</v>
      </c>
    </row>
    <row r="5399" spans="1:13" ht="15" customHeight="1" x14ac:dyDescent="0.25">
      <c r="A5399" s="295" t="s">
        <v>15671</v>
      </c>
      <c r="B5399" s="295" t="s">
        <v>15671</v>
      </c>
      <c r="C5399" s="295" t="s">
        <v>15672</v>
      </c>
      <c r="D5399" s="295" t="s">
        <v>15672</v>
      </c>
      <c r="E5399" s="295" t="s">
        <v>15673</v>
      </c>
      <c r="F5399" s="295" t="s">
        <v>15674</v>
      </c>
      <c r="G5399" s="295" t="s">
        <v>168</v>
      </c>
      <c r="H5399" s="295" t="s">
        <v>1589</v>
      </c>
      <c r="I5399" s="295" t="s">
        <v>1598</v>
      </c>
      <c r="J5399" s="295" t="s">
        <v>1021</v>
      </c>
      <c r="K5399" s="295" t="s">
        <v>1603</v>
      </c>
      <c r="L5399" s="286">
        <v>10</v>
      </c>
      <c r="M5399" s="295" t="s">
        <v>171</v>
      </c>
    </row>
    <row r="5400" spans="1:13" ht="15" customHeight="1" x14ac:dyDescent="0.25">
      <c r="A5400" s="295" t="s">
        <v>15675</v>
      </c>
      <c r="B5400" s="295" t="s">
        <v>15675</v>
      </c>
      <c r="C5400" s="295" t="s">
        <v>15676</v>
      </c>
      <c r="D5400" s="295" t="s">
        <v>15676</v>
      </c>
      <c r="E5400" s="295" t="s">
        <v>2019</v>
      </c>
      <c r="F5400" s="295" t="s">
        <v>15677</v>
      </c>
      <c r="G5400" s="295" t="s">
        <v>168</v>
      </c>
      <c r="H5400" s="295" t="s">
        <v>1589</v>
      </c>
      <c r="I5400" s="295" t="s">
        <v>1598</v>
      </c>
      <c r="J5400" s="295" t="s">
        <v>1021</v>
      </c>
      <c r="K5400" s="295" t="s">
        <v>1603</v>
      </c>
      <c r="L5400" s="286">
        <v>9</v>
      </c>
      <c r="M5400" s="295" t="s">
        <v>171</v>
      </c>
    </row>
    <row r="5401" spans="1:13" ht="15" customHeight="1" x14ac:dyDescent="0.25">
      <c r="A5401" s="295" t="s">
        <v>15678</v>
      </c>
      <c r="B5401" s="295" t="s">
        <v>15678</v>
      </c>
      <c r="C5401" s="295" t="s">
        <v>15679</v>
      </c>
      <c r="D5401" s="295" t="s">
        <v>15679</v>
      </c>
      <c r="E5401" s="295" t="s">
        <v>35</v>
      </c>
      <c r="F5401" s="295" t="s">
        <v>15680</v>
      </c>
      <c r="G5401" s="295" t="s">
        <v>168</v>
      </c>
      <c r="H5401" s="295" t="s">
        <v>1589</v>
      </c>
      <c r="I5401" s="295" t="s">
        <v>1598</v>
      </c>
      <c r="J5401" s="295" t="s">
        <v>1021</v>
      </c>
      <c r="K5401" s="295" t="s">
        <v>1603</v>
      </c>
      <c r="L5401" s="286">
        <v>9</v>
      </c>
      <c r="M5401" s="295" t="s">
        <v>171</v>
      </c>
    </row>
    <row r="5402" spans="1:13" ht="15" customHeight="1" x14ac:dyDescent="0.25">
      <c r="A5402" s="295" t="s">
        <v>15681</v>
      </c>
      <c r="B5402" s="295" t="s">
        <v>15681</v>
      </c>
      <c r="C5402" s="295" t="s">
        <v>15682</v>
      </c>
      <c r="D5402" s="295" t="s">
        <v>15682</v>
      </c>
      <c r="E5402" s="295" t="s">
        <v>15683</v>
      </c>
      <c r="F5402" s="295" t="s">
        <v>15684</v>
      </c>
      <c r="G5402" s="295" t="s">
        <v>168</v>
      </c>
      <c r="H5402" s="295" t="s">
        <v>1589</v>
      </c>
      <c r="I5402" s="295" t="s">
        <v>1598</v>
      </c>
      <c r="J5402" s="295" t="s">
        <v>1021</v>
      </c>
      <c r="K5402" s="295" t="s">
        <v>1603</v>
      </c>
      <c r="L5402" s="286">
        <v>6</v>
      </c>
      <c r="M5402" s="295" t="s">
        <v>171</v>
      </c>
    </row>
    <row r="5403" spans="1:13" ht="15" customHeight="1" x14ac:dyDescent="0.25">
      <c r="A5403" s="295" t="s">
        <v>15685</v>
      </c>
      <c r="B5403" s="295" t="s">
        <v>15685</v>
      </c>
      <c r="C5403" s="295" t="s">
        <v>1351</v>
      </c>
      <c r="D5403" s="295" t="s">
        <v>1351</v>
      </c>
      <c r="E5403" s="295" t="s">
        <v>1606</v>
      </c>
      <c r="F5403" s="295" t="s">
        <v>15686</v>
      </c>
      <c r="G5403" s="295" t="s">
        <v>1594</v>
      </c>
      <c r="H5403" s="295" t="s">
        <v>1589</v>
      </c>
      <c r="I5403" s="295" t="s">
        <v>1598</v>
      </c>
      <c r="J5403" s="295" t="s">
        <v>1021</v>
      </c>
      <c r="L5403" s="286">
        <v>9</v>
      </c>
      <c r="M5403" s="295" t="s">
        <v>171</v>
      </c>
    </row>
    <row r="5404" spans="1:13" ht="15" customHeight="1" x14ac:dyDescent="0.25">
      <c r="A5404" s="295" t="s">
        <v>15648</v>
      </c>
      <c r="B5404" s="295" t="s">
        <v>15648</v>
      </c>
      <c r="C5404" s="295" t="s">
        <v>15650</v>
      </c>
      <c r="D5404" s="295" t="s">
        <v>15650</v>
      </c>
      <c r="E5404" s="295" t="s">
        <v>15687</v>
      </c>
      <c r="F5404" s="295" t="s">
        <v>15652</v>
      </c>
      <c r="G5404" s="295" t="s">
        <v>168</v>
      </c>
      <c r="H5404" s="295" t="s">
        <v>1589</v>
      </c>
      <c r="I5404" s="295" t="s">
        <v>1598</v>
      </c>
      <c r="J5404" s="295" t="s">
        <v>1021</v>
      </c>
      <c r="K5404" s="295" t="s">
        <v>1603</v>
      </c>
      <c r="L5404" s="286">
        <v>9</v>
      </c>
      <c r="M5404" s="295" t="s">
        <v>171</v>
      </c>
    </row>
    <row r="5405" spans="1:13" ht="15" customHeight="1" x14ac:dyDescent="0.25">
      <c r="A5405" s="295" t="s">
        <v>15688</v>
      </c>
      <c r="B5405" s="295" t="s">
        <v>15688</v>
      </c>
      <c r="C5405" s="295" t="s">
        <v>15689</v>
      </c>
      <c r="D5405" s="295" t="s">
        <v>15689</v>
      </c>
      <c r="E5405" s="295" t="s">
        <v>1606</v>
      </c>
      <c r="F5405" s="295" t="s">
        <v>15690</v>
      </c>
      <c r="G5405" s="295" t="s">
        <v>168</v>
      </c>
      <c r="H5405" s="295" t="s">
        <v>1589</v>
      </c>
      <c r="I5405" s="295" t="s">
        <v>1598</v>
      </c>
      <c r="J5405" s="295" t="s">
        <v>1021</v>
      </c>
      <c r="K5405" s="295" t="s">
        <v>1603</v>
      </c>
      <c r="L5405" s="286">
        <v>8</v>
      </c>
      <c r="M5405" s="295" t="s">
        <v>171</v>
      </c>
    </row>
    <row r="5406" spans="1:13" ht="15" customHeight="1" x14ac:dyDescent="0.25">
      <c r="A5406" s="295" t="s">
        <v>1360</v>
      </c>
      <c r="B5406" s="295" t="s">
        <v>15667</v>
      </c>
      <c r="C5406" s="295" t="s">
        <v>1359</v>
      </c>
      <c r="D5406" s="295" t="s">
        <v>1358</v>
      </c>
      <c r="E5406" s="295" t="s">
        <v>5504</v>
      </c>
      <c r="F5406" s="295" t="s">
        <v>15669</v>
      </c>
      <c r="G5406" s="295" t="s">
        <v>168</v>
      </c>
      <c r="H5406" s="295" t="s">
        <v>1632</v>
      </c>
      <c r="I5406" s="295" t="s">
        <v>1598</v>
      </c>
      <c r="J5406" s="295" t="s">
        <v>1021</v>
      </c>
      <c r="K5406" s="295" t="s">
        <v>1603</v>
      </c>
      <c r="L5406" s="286">
        <v>8</v>
      </c>
      <c r="M5406" s="295" t="s">
        <v>171</v>
      </c>
    </row>
    <row r="5407" spans="1:13" ht="15" customHeight="1" x14ac:dyDescent="0.25">
      <c r="A5407" s="295" t="s">
        <v>1357</v>
      </c>
      <c r="B5407" s="295" t="s">
        <v>15667</v>
      </c>
      <c r="C5407" s="295" t="s">
        <v>15691</v>
      </c>
      <c r="D5407" s="295" t="s">
        <v>1358</v>
      </c>
      <c r="E5407" s="295" t="s">
        <v>15692</v>
      </c>
      <c r="F5407" s="295" t="s">
        <v>15693</v>
      </c>
      <c r="G5407" s="295" t="s">
        <v>1738</v>
      </c>
      <c r="H5407" s="295" t="s">
        <v>1632</v>
      </c>
      <c r="I5407" s="295" t="s">
        <v>1598</v>
      </c>
      <c r="J5407" s="295" t="s">
        <v>1021</v>
      </c>
      <c r="K5407" s="295" t="s">
        <v>1603</v>
      </c>
      <c r="L5407" s="287">
        <v>8</v>
      </c>
      <c r="M5407" s="295" t="s">
        <v>171</v>
      </c>
    </row>
    <row r="5408" spans="1:13" ht="15" customHeight="1" x14ac:dyDescent="0.25">
      <c r="A5408" s="295" t="s">
        <v>15694</v>
      </c>
      <c r="B5408" s="295" t="s">
        <v>15694</v>
      </c>
      <c r="C5408" s="295" t="s">
        <v>15695</v>
      </c>
      <c r="D5408" s="295" t="s">
        <v>15695</v>
      </c>
      <c r="E5408" s="295" t="s">
        <v>1606</v>
      </c>
      <c r="F5408" s="295" t="s">
        <v>15696</v>
      </c>
      <c r="G5408" s="295" t="s">
        <v>168</v>
      </c>
      <c r="H5408" s="295" t="s">
        <v>1589</v>
      </c>
      <c r="I5408" s="295" t="s">
        <v>1714</v>
      </c>
      <c r="J5408" s="295" t="s">
        <v>353</v>
      </c>
      <c r="K5408" s="295" t="s">
        <v>1603</v>
      </c>
      <c r="L5408" s="286">
        <v>7</v>
      </c>
      <c r="M5408" s="295" t="s">
        <v>171</v>
      </c>
    </row>
    <row r="5409" spans="1:13" ht="15" customHeight="1" x14ac:dyDescent="0.25">
      <c r="A5409" s="295" t="s">
        <v>15697</v>
      </c>
      <c r="B5409" s="295" t="s">
        <v>15697</v>
      </c>
      <c r="C5409" s="295" t="s">
        <v>15698</v>
      </c>
      <c r="D5409" s="295" t="s">
        <v>15698</v>
      </c>
      <c r="E5409" s="295" t="s">
        <v>1880</v>
      </c>
      <c r="F5409" s="295" t="s">
        <v>15699</v>
      </c>
      <c r="G5409" s="295" t="s">
        <v>1676</v>
      </c>
      <c r="H5409" s="295" t="s">
        <v>1589</v>
      </c>
      <c r="I5409" s="295" t="s">
        <v>1714</v>
      </c>
      <c r="J5409" s="295" t="s">
        <v>353</v>
      </c>
      <c r="K5409" s="295" t="s">
        <v>1603</v>
      </c>
      <c r="L5409" s="287">
        <v>9</v>
      </c>
      <c r="M5409" s="295" t="s">
        <v>171</v>
      </c>
    </row>
    <row r="5410" spans="1:13" ht="15" customHeight="1" x14ac:dyDescent="0.25">
      <c r="A5410" s="295" t="s">
        <v>15700</v>
      </c>
      <c r="B5410" s="295" t="s">
        <v>15700</v>
      </c>
      <c r="C5410" s="295" t="s">
        <v>15701</v>
      </c>
      <c r="D5410" s="295" t="s">
        <v>15701</v>
      </c>
      <c r="E5410" s="295" t="s">
        <v>15702</v>
      </c>
      <c r="F5410" s="295" t="s">
        <v>15699</v>
      </c>
      <c r="G5410" s="295" t="s">
        <v>1678</v>
      </c>
      <c r="H5410" s="295" t="s">
        <v>1589</v>
      </c>
      <c r="I5410" s="295" t="s">
        <v>1714</v>
      </c>
      <c r="J5410" s="295" t="s">
        <v>353</v>
      </c>
      <c r="K5410" s="295" t="s">
        <v>1603</v>
      </c>
      <c r="L5410" s="286">
        <v>9</v>
      </c>
      <c r="M5410" s="295" t="s">
        <v>171</v>
      </c>
    </row>
    <row r="5411" spans="1:13" ht="15" customHeight="1" x14ac:dyDescent="0.25">
      <c r="A5411" s="295" t="s">
        <v>15703</v>
      </c>
      <c r="B5411" s="295" t="s">
        <v>15703</v>
      </c>
      <c r="C5411" s="295" t="s">
        <v>15704</v>
      </c>
      <c r="D5411" s="295" t="s">
        <v>15704</v>
      </c>
      <c r="E5411" s="295" t="s">
        <v>1606</v>
      </c>
      <c r="F5411" s="295" t="s">
        <v>15696</v>
      </c>
      <c r="G5411" s="295" t="s">
        <v>168</v>
      </c>
      <c r="H5411" s="295" t="s">
        <v>1589</v>
      </c>
      <c r="I5411" s="295" t="s">
        <v>1714</v>
      </c>
      <c r="J5411" s="295" t="s">
        <v>353</v>
      </c>
      <c r="K5411" s="295" t="s">
        <v>1603</v>
      </c>
      <c r="L5411" s="286">
        <v>5</v>
      </c>
      <c r="M5411" s="295" t="s">
        <v>171</v>
      </c>
    </row>
    <row r="5412" spans="1:13" ht="15" customHeight="1" x14ac:dyDescent="0.25">
      <c r="A5412" s="295" t="s">
        <v>15705</v>
      </c>
      <c r="B5412" s="295" t="s">
        <v>15705</v>
      </c>
      <c r="C5412" s="295" t="s">
        <v>15706</v>
      </c>
      <c r="D5412" s="295" t="s">
        <v>15706</v>
      </c>
      <c r="E5412" s="295" t="s">
        <v>1606</v>
      </c>
      <c r="F5412" s="295" t="s">
        <v>15696</v>
      </c>
      <c r="G5412" s="295" t="s">
        <v>1594</v>
      </c>
      <c r="H5412" s="295" t="s">
        <v>1589</v>
      </c>
      <c r="I5412" s="295" t="s">
        <v>1714</v>
      </c>
      <c r="J5412" s="295" t="s">
        <v>353</v>
      </c>
      <c r="L5412" s="286">
        <v>7</v>
      </c>
      <c r="M5412" s="295" t="s">
        <v>171</v>
      </c>
    </row>
    <row r="5413" spans="1:13" ht="15" customHeight="1" x14ac:dyDescent="0.25">
      <c r="A5413" s="295" t="s">
        <v>15707</v>
      </c>
      <c r="B5413" s="295" t="s">
        <v>15707</v>
      </c>
      <c r="C5413" s="295" t="s">
        <v>15708</v>
      </c>
      <c r="D5413" s="295" t="s">
        <v>15708</v>
      </c>
      <c r="E5413" s="295" t="s">
        <v>15709</v>
      </c>
      <c r="F5413" s="295" t="s">
        <v>15710</v>
      </c>
      <c r="G5413" s="295" t="s">
        <v>168</v>
      </c>
      <c r="H5413" s="295" t="s">
        <v>1589</v>
      </c>
      <c r="I5413" s="295" t="s">
        <v>1598</v>
      </c>
      <c r="J5413" s="295" t="s">
        <v>270</v>
      </c>
      <c r="K5413" s="295" t="s">
        <v>1603</v>
      </c>
      <c r="L5413" s="286">
        <v>0</v>
      </c>
      <c r="M5413" s="295" t="s">
        <v>16372</v>
      </c>
    </row>
    <row r="5414" spans="1:13" ht="15" customHeight="1" x14ac:dyDescent="0.25">
      <c r="A5414" s="295" t="s">
        <v>15711</v>
      </c>
      <c r="B5414" s="295" t="s">
        <v>15711</v>
      </c>
      <c r="C5414" s="295" t="s">
        <v>15712</v>
      </c>
      <c r="D5414" s="295" t="s">
        <v>15712</v>
      </c>
      <c r="E5414" s="295" t="s">
        <v>7170</v>
      </c>
      <c r="F5414" s="295" t="s">
        <v>13862</v>
      </c>
      <c r="G5414" s="295" t="s">
        <v>1594</v>
      </c>
      <c r="H5414" s="295" t="s">
        <v>1589</v>
      </c>
      <c r="I5414" s="295" t="s">
        <v>1598</v>
      </c>
      <c r="J5414" s="295" t="s">
        <v>270</v>
      </c>
      <c r="L5414" s="286">
        <v>0</v>
      </c>
      <c r="M5414" s="295" t="s">
        <v>16372</v>
      </c>
    </row>
    <row r="5415" spans="1:13" ht="15" customHeight="1" x14ac:dyDescent="0.25">
      <c r="A5415" s="295" t="s">
        <v>15713</v>
      </c>
      <c r="B5415" s="295" t="s">
        <v>15713</v>
      </c>
      <c r="C5415" s="295" t="s">
        <v>15714</v>
      </c>
      <c r="D5415" s="295" t="s">
        <v>15714</v>
      </c>
      <c r="E5415" s="295" t="s">
        <v>1774</v>
      </c>
      <c r="F5415" s="295" t="s">
        <v>15715</v>
      </c>
      <c r="G5415" s="295" t="s">
        <v>168</v>
      </c>
      <c r="H5415" s="295" t="s">
        <v>1589</v>
      </c>
      <c r="I5415" s="295" t="s">
        <v>1598</v>
      </c>
      <c r="J5415" s="295" t="s">
        <v>214</v>
      </c>
      <c r="K5415" s="295" t="s">
        <v>2253</v>
      </c>
      <c r="L5415" s="286">
        <v>7</v>
      </c>
      <c r="M5415" s="295" t="s">
        <v>171</v>
      </c>
    </row>
    <row r="5416" spans="1:13" ht="15" customHeight="1" x14ac:dyDescent="0.25">
      <c r="A5416" s="295" t="s">
        <v>15716</v>
      </c>
      <c r="B5416" s="295" t="s">
        <v>15717</v>
      </c>
      <c r="C5416" s="295" t="s">
        <v>15718</v>
      </c>
      <c r="D5416" s="295" t="s">
        <v>15719</v>
      </c>
      <c r="E5416" s="295" t="s">
        <v>15720</v>
      </c>
      <c r="F5416" s="295" t="s">
        <v>15721</v>
      </c>
      <c r="G5416" s="295" t="s">
        <v>168</v>
      </c>
      <c r="H5416" s="295" t="s">
        <v>1632</v>
      </c>
      <c r="I5416" s="295" t="s">
        <v>1598</v>
      </c>
      <c r="J5416" s="295" t="s">
        <v>214</v>
      </c>
      <c r="K5416" s="295" t="s">
        <v>1230</v>
      </c>
      <c r="L5416" s="286">
        <v>6</v>
      </c>
      <c r="M5416" s="295" t="s">
        <v>171</v>
      </c>
    </row>
    <row r="5417" spans="1:13" ht="15" customHeight="1" x14ac:dyDescent="0.25">
      <c r="A5417" s="295" t="s">
        <v>15722</v>
      </c>
      <c r="B5417" s="295" t="s">
        <v>15722</v>
      </c>
      <c r="C5417" s="295" t="s">
        <v>15723</v>
      </c>
      <c r="D5417" s="295" t="s">
        <v>15723</v>
      </c>
      <c r="E5417" s="295" t="s">
        <v>4017</v>
      </c>
      <c r="F5417" s="295" t="s">
        <v>15724</v>
      </c>
      <c r="G5417" s="295" t="s">
        <v>168</v>
      </c>
      <c r="H5417" s="295" t="s">
        <v>1589</v>
      </c>
      <c r="I5417" s="295" t="s">
        <v>1598</v>
      </c>
      <c r="J5417" s="295" t="s">
        <v>214</v>
      </c>
      <c r="K5417" s="295" t="s">
        <v>1230</v>
      </c>
      <c r="L5417" s="286">
        <v>6</v>
      </c>
      <c r="M5417" s="295" t="s">
        <v>171</v>
      </c>
    </row>
    <row r="5418" spans="1:13" ht="15" customHeight="1" x14ac:dyDescent="0.25">
      <c r="A5418" s="295" t="s">
        <v>1460</v>
      </c>
      <c r="B5418" s="295" t="s">
        <v>1460</v>
      </c>
      <c r="C5418" s="295" t="s">
        <v>1461</v>
      </c>
      <c r="D5418" s="295" t="s">
        <v>1461</v>
      </c>
      <c r="E5418" s="295" t="s">
        <v>1606</v>
      </c>
      <c r="F5418" s="295" t="s">
        <v>15725</v>
      </c>
      <c r="G5418" s="295" t="s">
        <v>168</v>
      </c>
      <c r="H5418" s="295" t="s">
        <v>1589</v>
      </c>
      <c r="I5418" s="295" t="s">
        <v>1598</v>
      </c>
      <c r="J5418" s="295" t="s">
        <v>214</v>
      </c>
      <c r="K5418" s="295" t="s">
        <v>1230</v>
      </c>
      <c r="L5418" s="286">
        <v>5</v>
      </c>
      <c r="M5418" s="295" t="s">
        <v>171</v>
      </c>
    </row>
    <row r="5419" spans="1:13" ht="15" customHeight="1" x14ac:dyDescent="0.25">
      <c r="A5419" s="295" t="s">
        <v>15726</v>
      </c>
      <c r="B5419" s="295" t="s">
        <v>15726</v>
      </c>
      <c r="C5419" s="295" t="s">
        <v>15727</v>
      </c>
      <c r="D5419" s="295" t="s">
        <v>15727</v>
      </c>
      <c r="E5419" s="295" t="s">
        <v>15728</v>
      </c>
      <c r="F5419" s="295" t="s">
        <v>15729</v>
      </c>
      <c r="G5419" s="295" t="s">
        <v>168</v>
      </c>
      <c r="H5419" s="295" t="s">
        <v>1589</v>
      </c>
      <c r="I5419" s="295" t="s">
        <v>1598</v>
      </c>
      <c r="J5419" s="295" t="s">
        <v>214</v>
      </c>
      <c r="K5419" s="295" t="s">
        <v>1230</v>
      </c>
      <c r="L5419" s="286">
        <v>6</v>
      </c>
      <c r="M5419" s="295" t="s">
        <v>171</v>
      </c>
    </row>
    <row r="5420" spans="1:13" ht="15" customHeight="1" x14ac:dyDescent="0.25">
      <c r="A5420" s="295" t="s">
        <v>15717</v>
      </c>
      <c r="B5420" s="295" t="s">
        <v>15717</v>
      </c>
      <c r="C5420" s="295" t="s">
        <v>15719</v>
      </c>
      <c r="D5420" s="295" t="s">
        <v>15719</v>
      </c>
      <c r="E5420" s="295" t="s">
        <v>1774</v>
      </c>
      <c r="F5420" s="295" t="s">
        <v>15721</v>
      </c>
      <c r="G5420" s="295" t="s">
        <v>168</v>
      </c>
      <c r="H5420" s="295" t="s">
        <v>1589</v>
      </c>
      <c r="I5420" s="295" t="s">
        <v>1598</v>
      </c>
      <c r="J5420" s="295" t="s">
        <v>214</v>
      </c>
      <c r="K5420" s="295" t="s">
        <v>1230</v>
      </c>
      <c r="L5420" s="286">
        <v>6</v>
      </c>
      <c r="M5420" s="295" t="s">
        <v>171</v>
      </c>
    </row>
    <row r="5421" spans="1:13" ht="15" customHeight="1" x14ac:dyDescent="0.25">
      <c r="A5421" s="295" t="s">
        <v>15730</v>
      </c>
      <c r="B5421" s="295" t="s">
        <v>15730</v>
      </c>
      <c r="C5421" s="295" t="s">
        <v>15731</v>
      </c>
      <c r="D5421" s="295" t="s">
        <v>15731</v>
      </c>
      <c r="E5421" s="295" t="s">
        <v>1774</v>
      </c>
      <c r="F5421" s="295" t="s">
        <v>15732</v>
      </c>
      <c r="G5421" s="295" t="s">
        <v>168</v>
      </c>
      <c r="H5421" s="295" t="s">
        <v>1589</v>
      </c>
      <c r="I5421" s="295" t="s">
        <v>1598</v>
      </c>
      <c r="J5421" s="295" t="s">
        <v>214</v>
      </c>
      <c r="K5421" s="295" t="s">
        <v>2253</v>
      </c>
      <c r="L5421" s="286">
        <v>5</v>
      </c>
      <c r="M5421" s="295" t="s">
        <v>171</v>
      </c>
    </row>
    <row r="5422" spans="1:13" ht="15" customHeight="1" x14ac:dyDescent="0.25">
      <c r="A5422" s="295" t="s">
        <v>1362</v>
      </c>
      <c r="B5422" s="295" t="s">
        <v>1362</v>
      </c>
      <c r="C5422" s="295" t="s">
        <v>1363</v>
      </c>
      <c r="D5422" s="295" t="s">
        <v>1363</v>
      </c>
      <c r="E5422" s="295" t="s">
        <v>1606</v>
      </c>
      <c r="F5422" s="295" t="s">
        <v>15733</v>
      </c>
      <c r="G5422" s="295" t="s">
        <v>168</v>
      </c>
      <c r="H5422" s="295" t="s">
        <v>1589</v>
      </c>
      <c r="I5422" s="295" t="s">
        <v>1598</v>
      </c>
      <c r="J5422" s="295" t="s">
        <v>214</v>
      </c>
      <c r="K5422" s="295" t="s">
        <v>2550</v>
      </c>
      <c r="L5422" s="286">
        <v>9</v>
      </c>
      <c r="M5422" s="295" t="s">
        <v>171</v>
      </c>
    </row>
    <row r="5423" spans="1:13" ht="15" customHeight="1" x14ac:dyDescent="0.25">
      <c r="A5423" s="295" t="s">
        <v>15734</v>
      </c>
      <c r="B5423" s="295" t="s">
        <v>15734</v>
      </c>
      <c r="C5423" s="295" t="s">
        <v>15735</v>
      </c>
      <c r="D5423" s="295" t="s">
        <v>15735</v>
      </c>
      <c r="E5423" s="295" t="s">
        <v>1774</v>
      </c>
      <c r="F5423" s="295" t="s">
        <v>15736</v>
      </c>
      <c r="G5423" s="295" t="s">
        <v>168</v>
      </c>
      <c r="H5423" s="295" t="s">
        <v>1589</v>
      </c>
      <c r="I5423" s="295" t="s">
        <v>1598</v>
      </c>
      <c r="J5423" s="295" t="s">
        <v>214</v>
      </c>
      <c r="K5423" s="295" t="s">
        <v>2253</v>
      </c>
      <c r="L5423" s="286">
        <v>6</v>
      </c>
      <c r="M5423" s="295" t="s">
        <v>171</v>
      </c>
    </row>
    <row r="5424" spans="1:13" ht="15" customHeight="1" x14ac:dyDescent="0.25">
      <c r="A5424" s="295" t="s">
        <v>15737</v>
      </c>
      <c r="B5424" s="295" t="s">
        <v>15737</v>
      </c>
      <c r="C5424" s="295" t="s">
        <v>1361</v>
      </c>
      <c r="D5424" s="295" t="s">
        <v>1361</v>
      </c>
      <c r="E5424" s="295" t="s">
        <v>1606</v>
      </c>
      <c r="F5424" s="295" t="s">
        <v>15738</v>
      </c>
      <c r="G5424" s="295" t="s">
        <v>1594</v>
      </c>
      <c r="H5424" s="295" t="s">
        <v>1589</v>
      </c>
      <c r="I5424" s="295" t="s">
        <v>1598</v>
      </c>
      <c r="J5424" s="295" t="s">
        <v>214</v>
      </c>
      <c r="L5424" s="286">
        <v>6</v>
      </c>
      <c r="M5424" s="295" t="s">
        <v>171</v>
      </c>
    </row>
    <row r="5425" spans="1:13" ht="15" customHeight="1" x14ac:dyDescent="0.25">
      <c r="A5425" s="295" t="s">
        <v>15739</v>
      </c>
      <c r="B5425" s="295" t="s">
        <v>15739</v>
      </c>
      <c r="C5425" s="295" t="s">
        <v>15740</v>
      </c>
      <c r="D5425" s="295" t="s">
        <v>15740</v>
      </c>
      <c r="E5425" s="295" t="s">
        <v>1606</v>
      </c>
      <c r="F5425" s="295" t="s">
        <v>15741</v>
      </c>
      <c r="G5425" s="295" t="s">
        <v>168</v>
      </c>
      <c r="H5425" s="295" t="s">
        <v>1589</v>
      </c>
      <c r="I5425" s="295" t="s">
        <v>1598</v>
      </c>
      <c r="J5425" s="295" t="s">
        <v>214</v>
      </c>
      <c r="K5425" s="295" t="s">
        <v>1230</v>
      </c>
      <c r="L5425" s="286">
        <v>7</v>
      </c>
      <c r="M5425" s="295" t="s">
        <v>171</v>
      </c>
    </row>
    <row r="5426" spans="1:13" ht="15" customHeight="1" x14ac:dyDescent="0.25">
      <c r="A5426" s="295" t="s">
        <v>15742</v>
      </c>
      <c r="B5426" s="295" t="s">
        <v>15742</v>
      </c>
      <c r="C5426" s="295" t="s">
        <v>15743</v>
      </c>
      <c r="D5426" s="295" t="s">
        <v>15743</v>
      </c>
      <c r="E5426" s="295" t="s">
        <v>15744</v>
      </c>
      <c r="F5426" s="295" t="s">
        <v>15745</v>
      </c>
      <c r="G5426" s="295" t="s">
        <v>168</v>
      </c>
      <c r="H5426" s="295" t="s">
        <v>1589</v>
      </c>
      <c r="I5426" s="295" t="s">
        <v>1598</v>
      </c>
      <c r="J5426" s="295" t="s">
        <v>1036</v>
      </c>
      <c r="K5426" s="295" t="s">
        <v>1603</v>
      </c>
      <c r="L5426" s="286">
        <v>0</v>
      </c>
      <c r="M5426" s="295" t="s">
        <v>16372</v>
      </c>
    </row>
    <row r="5427" spans="1:13" ht="15" customHeight="1" x14ac:dyDescent="0.25">
      <c r="A5427" s="295" t="s">
        <v>15746</v>
      </c>
      <c r="B5427" s="295" t="s">
        <v>15746</v>
      </c>
      <c r="C5427" s="295" t="s">
        <v>1366</v>
      </c>
      <c r="D5427" s="295" t="s">
        <v>1366</v>
      </c>
      <c r="E5427" s="295" t="s">
        <v>1606</v>
      </c>
      <c r="F5427" s="295" t="s">
        <v>15747</v>
      </c>
      <c r="G5427" s="295" t="s">
        <v>1594</v>
      </c>
      <c r="H5427" s="295" t="s">
        <v>1589</v>
      </c>
      <c r="I5427" s="295" t="s">
        <v>1598</v>
      </c>
      <c r="J5427" s="295" t="s">
        <v>1036</v>
      </c>
      <c r="L5427" s="286">
        <v>0</v>
      </c>
      <c r="M5427" s="295" t="s">
        <v>16372</v>
      </c>
    </row>
    <row r="5428" spans="1:13" ht="15" customHeight="1" x14ac:dyDescent="0.25">
      <c r="A5428" s="295" t="s">
        <v>15748</v>
      </c>
      <c r="B5428" s="295" t="s">
        <v>15748</v>
      </c>
      <c r="C5428" s="295" t="s">
        <v>15749</v>
      </c>
      <c r="D5428" s="295" t="s">
        <v>15749</v>
      </c>
      <c r="E5428" s="295" t="s">
        <v>2141</v>
      </c>
      <c r="F5428" s="295" t="s">
        <v>15750</v>
      </c>
      <c r="G5428" s="295" t="s">
        <v>168</v>
      </c>
      <c r="H5428" s="295" t="s">
        <v>1589</v>
      </c>
      <c r="I5428" s="295" t="s">
        <v>1598</v>
      </c>
      <c r="J5428" s="295" t="s">
        <v>1036</v>
      </c>
      <c r="K5428" s="295" t="s">
        <v>1603</v>
      </c>
      <c r="L5428" s="286">
        <v>7</v>
      </c>
      <c r="M5428" s="295" t="s">
        <v>171</v>
      </c>
    </row>
    <row r="5429" spans="1:13" ht="15" customHeight="1" x14ac:dyDescent="0.25">
      <c r="A5429" s="295" t="s">
        <v>15751</v>
      </c>
      <c r="B5429" s="295" t="s">
        <v>15751</v>
      </c>
      <c r="C5429" s="295" t="s">
        <v>15752</v>
      </c>
      <c r="D5429" s="295" t="s">
        <v>15752</v>
      </c>
      <c r="E5429" s="295" t="s">
        <v>15753</v>
      </c>
      <c r="F5429" s="295" t="s">
        <v>15754</v>
      </c>
      <c r="G5429" s="295" t="s">
        <v>168</v>
      </c>
      <c r="H5429" s="295" t="s">
        <v>1589</v>
      </c>
      <c r="I5429" s="295" t="s">
        <v>1598</v>
      </c>
      <c r="J5429" s="295" t="s">
        <v>1036</v>
      </c>
      <c r="K5429" s="295" t="s">
        <v>1603</v>
      </c>
      <c r="L5429" s="286">
        <v>0</v>
      </c>
      <c r="M5429" s="295" t="s">
        <v>16372</v>
      </c>
    </row>
    <row r="5430" spans="1:13" ht="15" customHeight="1" x14ac:dyDescent="0.25">
      <c r="A5430" s="295" t="s">
        <v>15755</v>
      </c>
      <c r="B5430" s="295" t="s">
        <v>15755</v>
      </c>
      <c r="C5430" s="295" t="s">
        <v>15756</v>
      </c>
      <c r="D5430" s="295" t="s">
        <v>15756</v>
      </c>
      <c r="E5430" s="295" t="s">
        <v>15757</v>
      </c>
      <c r="F5430" s="295" t="s">
        <v>15758</v>
      </c>
      <c r="G5430" s="295" t="s">
        <v>168</v>
      </c>
      <c r="H5430" s="295" t="s">
        <v>1589</v>
      </c>
      <c r="I5430" s="295" t="s">
        <v>1598</v>
      </c>
      <c r="J5430" s="295" t="s">
        <v>1036</v>
      </c>
      <c r="K5430" s="295" t="s">
        <v>1603</v>
      </c>
      <c r="L5430" s="286">
        <v>1</v>
      </c>
      <c r="M5430" s="295" t="s">
        <v>171</v>
      </c>
    </row>
    <row r="5431" spans="1:13" ht="15" customHeight="1" x14ac:dyDescent="0.25">
      <c r="A5431" s="295" t="s">
        <v>15759</v>
      </c>
      <c r="B5431" s="295" t="s">
        <v>15759</v>
      </c>
      <c r="C5431" s="295" t="s">
        <v>15760</v>
      </c>
      <c r="D5431" s="295" t="s">
        <v>15760</v>
      </c>
      <c r="E5431" s="295" t="s">
        <v>1592</v>
      </c>
      <c r="F5431" s="295" t="s">
        <v>15761</v>
      </c>
      <c r="G5431" s="295" t="s">
        <v>1594</v>
      </c>
      <c r="H5431" s="295" t="s">
        <v>1589</v>
      </c>
      <c r="I5431" s="295" t="s">
        <v>1598</v>
      </c>
      <c r="J5431" s="295" t="s">
        <v>1036</v>
      </c>
      <c r="L5431" s="286">
        <v>2</v>
      </c>
      <c r="M5431" s="295" t="s">
        <v>171</v>
      </c>
    </row>
    <row r="5432" spans="1:13" ht="15" customHeight="1" x14ac:dyDescent="0.25">
      <c r="A5432" s="295" t="s">
        <v>15762</v>
      </c>
      <c r="B5432" s="295" t="s">
        <v>15762</v>
      </c>
      <c r="C5432" s="295" t="s">
        <v>15763</v>
      </c>
      <c r="D5432" s="295" t="s">
        <v>15763</v>
      </c>
      <c r="E5432" s="295" t="s">
        <v>15764</v>
      </c>
      <c r="F5432" s="295" t="s">
        <v>15765</v>
      </c>
      <c r="G5432" s="295" t="s">
        <v>168</v>
      </c>
      <c r="H5432" s="295" t="s">
        <v>1589</v>
      </c>
      <c r="I5432" s="295" t="s">
        <v>1598</v>
      </c>
      <c r="J5432" s="295" t="s">
        <v>1036</v>
      </c>
      <c r="K5432" s="295" t="s">
        <v>1603</v>
      </c>
      <c r="L5432" s="286">
        <v>3</v>
      </c>
      <c r="M5432" s="295" t="s">
        <v>171</v>
      </c>
    </row>
    <row r="5433" spans="1:13" ht="15" customHeight="1" x14ac:dyDescent="0.25">
      <c r="A5433" s="295" t="s">
        <v>1364</v>
      </c>
      <c r="B5433" s="295" t="s">
        <v>1364</v>
      </c>
      <c r="C5433" s="295" t="s">
        <v>1365</v>
      </c>
      <c r="D5433" s="295" t="s">
        <v>1365</v>
      </c>
      <c r="E5433" s="295" t="s">
        <v>1880</v>
      </c>
      <c r="F5433" s="295" t="s">
        <v>15766</v>
      </c>
      <c r="G5433" s="295" t="s">
        <v>168</v>
      </c>
      <c r="H5433" s="295" t="s">
        <v>1589</v>
      </c>
      <c r="I5433" s="295" t="s">
        <v>1714</v>
      </c>
      <c r="J5433" s="295" t="s">
        <v>614</v>
      </c>
      <c r="K5433" s="295" t="s">
        <v>1603</v>
      </c>
      <c r="L5433" s="286">
        <v>8</v>
      </c>
      <c r="M5433" s="295" t="s">
        <v>171</v>
      </c>
    </row>
    <row r="5434" spans="1:13" ht="15" customHeight="1" x14ac:dyDescent="0.25">
      <c r="A5434" s="295" t="s">
        <v>15767</v>
      </c>
      <c r="B5434" s="295" t="s">
        <v>15767</v>
      </c>
      <c r="C5434" s="295" t="s">
        <v>15768</v>
      </c>
      <c r="D5434" s="295" t="s">
        <v>15768</v>
      </c>
      <c r="E5434" s="295" t="s">
        <v>1606</v>
      </c>
      <c r="F5434" s="295" t="s">
        <v>15769</v>
      </c>
      <c r="G5434" s="295" t="s">
        <v>1594</v>
      </c>
      <c r="H5434" s="295" t="s">
        <v>1589</v>
      </c>
      <c r="I5434" s="295" t="s">
        <v>1714</v>
      </c>
      <c r="J5434" s="295" t="s">
        <v>614</v>
      </c>
      <c r="L5434" s="286">
        <v>8</v>
      </c>
      <c r="M5434" s="295" t="s">
        <v>171</v>
      </c>
    </row>
    <row r="5435" spans="1:13" ht="15" customHeight="1" x14ac:dyDescent="0.25">
      <c r="A5435" s="295" t="s">
        <v>10307</v>
      </c>
      <c r="B5435" s="295" t="s">
        <v>10307</v>
      </c>
      <c r="C5435" s="295" t="s">
        <v>10309</v>
      </c>
      <c r="D5435" s="295" t="s">
        <v>10309</v>
      </c>
      <c r="E5435" s="295" t="s">
        <v>15770</v>
      </c>
      <c r="F5435" s="295" t="s">
        <v>10310</v>
      </c>
      <c r="G5435" s="295" t="s">
        <v>168</v>
      </c>
      <c r="H5435" s="295" t="s">
        <v>1589</v>
      </c>
      <c r="I5435" s="295" t="s">
        <v>1714</v>
      </c>
      <c r="J5435" s="295" t="s">
        <v>353</v>
      </c>
      <c r="K5435" s="295" t="s">
        <v>1603</v>
      </c>
      <c r="L5435" s="286">
        <v>7</v>
      </c>
      <c r="M5435" s="295" t="s">
        <v>171</v>
      </c>
    </row>
    <row r="5436" spans="1:13" ht="15" customHeight="1" x14ac:dyDescent="0.25">
      <c r="A5436" s="295" t="s">
        <v>15771</v>
      </c>
      <c r="B5436" s="295" t="s">
        <v>10307</v>
      </c>
      <c r="C5436" s="295" t="s">
        <v>15772</v>
      </c>
      <c r="D5436" s="295" t="s">
        <v>10309</v>
      </c>
      <c r="E5436" s="295" t="s">
        <v>15773</v>
      </c>
      <c r="F5436" s="295" t="s">
        <v>10310</v>
      </c>
      <c r="G5436" s="295" t="s">
        <v>168</v>
      </c>
      <c r="H5436" s="295" t="s">
        <v>1632</v>
      </c>
      <c r="I5436" s="295" t="s">
        <v>1714</v>
      </c>
      <c r="J5436" s="295" t="s">
        <v>353</v>
      </c>
      <c r="K5436" s="295" t="s">
        <v>1603</v>
      </c>
      <c r="L5436" s="286">
        <v>7</v>
      </c>
      <c r="M5436" s="295" t="s">
        <v>171</v>
      </c>
    </row>
    <row r="5437" spans="1:13" ht="15" customHeight="1" x14ac:dyDescent="0.25">
      <c r="A5437" s="295" t="s">
        <v>15774</v>
      </c>
      <c r="B5437" s="295" t="s">
        <v>15774</v>
      </c>
      <c r="C5437" s="295" t="s">
        <v>1373</v>
      </c>
      <c r="D5437" s="295" t="s">
        <v>1373</v>
      </c>
      <c r="E5437" s="295" t="s">
        <v>1606</v>
      </c>
      <c r="F5437" s="295" t="s">
        <v>15775</v>
      </c>
      <c r="G5437" s="295" t="s">
        <v>1594</v>
      </c>
      <c r="H5437" s="295" t="s">
        <v>1589</v>
      </c>
      <c r="I5437" s="295" t="s">
        <v>1714</v>
      </c>
      <c r="J5437" s="295" t="s">
        <v>353</v>
      </c>
      <c r="L5437" s="286">
        <v>7</v>
      </c>
      <c r="M5437" s="295" t="s">
        <v>171</v>
      </c>
    </row>
    <row r="5438" spans="1:13" ht="15" customHeight="1" x14ac:dyDescent="0.25">
      <c r="A5438" s="295" t="s">
        <v>10315</v>
      </c>
      <c r="B5438" s="295" t="s">
        <v>10315</v>
      </c>
      <c r="C5438" s="295" t="s">
        <v>10317</v>
      </c>
      <c r="D5438" s="295" t="s">
        <v>10317</v>
      </c>
      <c r="E5438" s="295" t="s">
        <v>9459</v>
      </c>
      <c r="F5438" s="295" t="s">
        <v>15776</v>
      </c>
      <c r="G5438" s="295" t="s">
        <v>168</v>
      </c>
      <c r="H5438" s="295" t="s">
        <v>1589</v>
      </c>
      <c r="I5438" s="295" t="s">
        <v>1714</v>
      </c>
      <c r="J5438" s="295" t="s">
        <v>353</v>
      </c>
      <c r="K5438" s="295" t="s">
        <v>1603</v>
      </c>
      <c r="L5438" s="286">
        <v>8</v>
      </c>
      <c r="M5438" s="295" t="s">
        <v>171</v>
      </c>
    </row>
    <row r="5439" spans="1:13" ht="15" customHeight="1" x14ac:dyDescent="0.25">
      <c r="A5439" s="295" t="s">
        <v>1388</v>
      </c>
      <c r="B5439" s="295" t="s">
        <v>1388</v>
      </c>
      <c r="C5439" s="295" t="s">
        <v>1389</v>
      </c>
      <c r="D5439" s="295" t="s">
        <v>1389</v>
      </c>
      <c r="E5439" s="295" t="s">
        <v>1774</v>
      </c>
      <c r="F5439" s="295" t="s">
        <v>15777</v>
      </c>
      <c r="G5439" s="295" t="s">
        <v>168</v>
      </c>
      <c r="H5439" s="295" t="s">
        <v>1589</v>
      </c>
      <c r="I5439" s="295" t="s">
        <v>1714</v>
      </c>
      <c r="J5439" s="295" t="s">
        <v>353</v>
      </c>
      <c r="K5439" s="295" t="s">
        <v>1603</v>
      </c>
      <c r="L5439" s="286">
        <v>7</v>
      </c>
      <c r="M5439" s="295" t="s">
        <v>171</v>
      </c>
    </row>
    <row r="5440" spans="1:13" ht="15" customHeight="1" x14ac:dyDescent="0.25">
      <c r="A5440" s="295" t="s">
        <v>15778</v>
      </c>
      <c r="B5440" s="295" t="s">
        <v>15778</v>
      </c>
      <c r="C5440" s="295" t="s">
        <v>15779</v>
      </c>
      <c r="D5440" s="295" t="s">
        <v>15779</v>
      </c>
      <c r="E5440" s="295" t="s">
        <v>1606</v>
      </c>
      <c r="F5440" s="295" t="s">
        <v>15780</v>
      </c>
      <c r="G5440" s="295" t="s">
        <v>168</v>
      </c>
      <c r="H5440" s="295" t="s">
        <v>1589</v>
      </c>
      <c r="I5440" s="295" t="s">
        <v>1598</v>
      </c>
      <c r="J5440" s="295" t="s">
        <v>836</v>
      </c>
      <c r="K5440" s="295" t="s">
        <v>1603</v>
      </c>
      <c r="L5440" s="286">
        <v>0</v>
      </c>
      <c r="M5440" s="295" t="s">
        <v>16372</v>
      </c>
    </row>
    <row r="5441" spans="1:13" ht="15" customHeight="1" x14ac:dyDescent="0.25">
      <c r="A5441" s="295" t="s">
        <v>15781</v>
      </c>
      <c r="B5441" s="295" t="s">
        <v>15781</v>
      </c>
      <c r="C5441" s="295" t="s">
        <v>15782</v>
      </c>
      <c r="D5441" s="295" t="s">
        <v>15782</v>
      </c>
      <c r="E5441" s="295" t="s">
        <v>1606</v>
      </c>
      <c r="F5441" s="295" t="s">
        <v>15783</v>
      </c>
      <c r="G5441" s="295" t="s">
        <v>168</v>
      </c>
      <c r="H5441" s="295" t="s">
        <v>1589</v>
      </c>
      <c r="I5441" s="295" t="s">
        <v>1598</v>
      </c>
      <c r="J5441" s="295" t="s">
        <v>836</v>
      </c>
      <c r="K5441" s="295" t="s">
        <v>1603</v>
      </c>
      <c r="L5441" s="286">
        <v>0</v>
      </c>
      <c r="M5441" s="295" t="s">
        <v>16372</v>
      </c>
    </row>
    <row r="5442" spans="1:13" ht="15" customHeight="1" x14ac:dyDescent="0.25">
      <c r="A5442" s="295" t="s">
        <v>15784</v>
      </c>
      <c r="B5442" s="295" t="s">
        <v>15784</v>
      </c>
      <c r="C5442" s="295" t="s">
        <v>15785</v>
      </c>
      <c r="D5442" s="295" t="s">
        <v>15785</v>
      </c>
      <c r="E5442" s="295" t="s">
        <v>1606</v>
      </c>
      <c r="F5442" s="295" t="s">
        <v>15786</v>
      </c>
      <c r="G5442" s="295" t="s">
        <v>168</v>
      </c>
      <c r="H5442" s="295" t="s">
        <v>1589</v>
      </c>
      <c r="I5442" s="295" t="s">
        <v>1598</v>
      </c>
      <c r="J5442" s="295" t="s">
        <v>836</v>
      </c>
      <c r="K5442" s="295" t="s">
        <v>1603</v>
      </c>
      <c r="L5442" s="286">
        <v>0</v>
      </c>
      <c r="M5442" s="295" t="s">
        <v>16372</v>
      </c>
    </row>
    <row r="5443" spans="1:13" ht="15" customHeight="1" x14ac:dyDescent="0.25">
      <c r="A5443" s="295" t="s">
        <v>15787</v>
      </c>
      <c r="B5443" s="295" t="s">
        <v>15787</v>
      </c>
      <c r="C5443" s="295" t="s">
        <v>15788</v>
      </c>
      <c r="D5443" s="295" t="s">
        <v>15788</v>
      </c>
      <c r="E5443" s="295" t="s">
        <v>1606</v>
      </c>
      <c r="F5443" s="295" t="s">
        <v>15789</v>
      </c>
      <c r="G5443" s="295" t="s">
        <v>1594</v>
      </c>
      <c r="H5443" s="295" t="s">
        <v>1589</v>
      </c>
      <c r="I5443" s="295" t="s">
        <v>1598</v>
      </c>
      <c r="J5443" s="295" t="s">
        <v>836</v>
      </c>
      <c r="L5443" s="286">
        <v>0</v>
      </c>
      <c r="M5443" s="295" t="s">
        <v>16372</v>
      </c>
    </row>
    <row r="5444" spans="1:13" ht="15" customHeight="1" x14ac:dyDescent="0.25">
      <c r="A5444" s="295" t="s">
        <v>1386</v>
      </c>
      <c r="B5444" s="295" t="s">
        <v>1386</v>
      </c>
      <c r="C5444" s="295" t="s">
        <v>1387</v>
      </c>
      <c r="D5444" s="295" t="s">
        <v>1387</v>
      </c>
      <c r="E5444" s="295" t="s">
        <v>1606</v>
      </c>
      <c r="F5444" s="295" t="s">
        <v>15790</v>
      </c>
      <c r="G5444" s="295" t="s">
        <v>168</v>
      </c>
      <c r="H5444" s="295" t="s">
        <v>1589</v>
      </c>
      <c r="I5444" s="295" t="s">
        <v>1598</v>
      </c>
      <c r="J5444" s="295" t="s">
        <v>836</v>
      </c>
      <c r="K5444" s="295" t="s">
        <v>1603</v>
      </c>
      <c r="L5444" s="286">
        <v>0</v>
      </c>
      <c r="M5444" s="295" t="s">
        <v>16372</v>
      </c>
    </row>
    <row r="5445" spans="1:13" ht="15" customHeight="1" x14ac:dyDescent="0.25">
      <c r="A5445" s="295" t="s">
        <v>15791</v>
      </c>
      <c r="B5445" s="295" t="s">
        <v>15791</v>
      </c>
      <c r="C5445" s="295" t="s">
        <v>15792</v>
      </c>
      <c r="D5445" s="295" t="s">
        <v>15792</v>
      </c>
      <c r="E5445" s="295" t="s">
        <v>1606</v>
      </c>
      <c r="F5445" s="295" t="s">
        <v>15793</v>
      </c>
      <c r="G5445" s="295" t="s">
        <v>168</v>
      </c>
      <c r="H5445" s="295" t="s">
        <v>1589</v>
      </c>
      <c r="I5445" s="295" t="s">
        <v>1598</v>
      </c>
      <c r="J5445" s="295" t="s">
        <v>11778</v>
      </c>
      <c r="K5445" s="295" t="s">
        <v>1603</v>
      </c>
      <c r="L5445" s="286">
        <v>0</v>
      </c>
      <c r="M5445" s="295" t="s">
        <v>16372</v>
      </c>
    </row>
    <row r="5446" spans="1:13" ht="15" customHeight="1" x14ac:dyDescent="0.25">
      <c r="A5446" s="295" t="s">
        <v>15794</v>
      </c>
      <c r="B5446" s="295" t="s">
        <v>15794</v>
      </c>
      <c r="C5446" s="295" t="s">
        <v>15795</v>
      </c>
      <c r="D5446" s="295" t="s">
        <v>15795</v>
      </c>
      <c r="E5446" s="295" t="s">
        <v>15796</v>
      </c>
      <c r="F5446" s="295" t="s">
        <v>15797</v>
      </c>
      <c r="G5446" s="295" t="s">
        <v>168</v>
      </c>
      <c r="H5446" s="295" t="s">
        <v>1589</v>
      </c>
      <c r="I5446" s="295" t="s">
        <v>1598</v>
      </c>
      <c r="J5446" s="295" t="s">
        <v>11778</v>
      </c>
      <c r="K5446" s="295" t="s">
        <v>1603</v>
      </c>
      <c r="L5446" s="286">
        <v>0</v>
      </c>
      <c r="M5446" s="295" t="s">
        <v>16372</v>
      </c>
    </row>
    <row r="5447" spans="1:13" ht="15" customHeight="1" x14ac:dyDescent="0.25">
      <c r="A5447" s="295" t="s">
        <v>15798</v>
      </c>
      <c r="B5447" s="295" t="s">
        <v>15798</v>
      </c>
      <c r="C5447" s="295" t="s">
        <v>15799</v>
      </c>
      <c r="D5447" s="295" t="s">
        <v>15799</v>
      </c>
      <c r="E5447" s="295" t="s">
        <v>1606</v>
      </c>
      <c r="F5447" s="295" t="s">
        <v>15800</v>
      </c>
      <c r="G5447" s="295" t="s">
        <v>168</v>
      </c>
      <c r="H5447" s="295" t="s">
        <v>1589</v>
      </c>
      <c r="I5447" s="295" t="s">
        <v>1598</v>
      </c>
      <c r="J5447" s="295" t="s">
        <v>11778</v>
      </c>
      <c r="K5447" s="295" t="s">
        <v>1603</v>
      </c>
      <c r="L5447" s="286">
        <v>3</v>
      </c>
      <c r="M5447" s="295" t="s">
        <v>171</v>
      </c>
    </row>
    <row r="5448" spans="1:13" ht="15" customHeight="1" x14ac:dyDescent="0.25">
      <c r="A5448" s="295" t="s">
        <v>15801</v>
      </c>
      <c r="B5448" s="295" t="s">
        <v>15801</v>
      </c>
      <c r="C5448" s="295" t="s">
        <v>1378</v>
      </c>
      <c r="D5448" s="295" t="s">
        <v>1378</v>
      </c>
      <c r="E5448" s="295" t="s">
        <v>1606</v>
      </c>
      <c r="F5448" s="295" t="s">
        <v>15802</v>
      </c>
      <c r="G5448" s="295" t="s">
        <v>168</v>
      </c>
      <c r="H5448" s="295" t="s">
        <v>1589</v>
      </c>
      <c r="I5448" s="295" t="s">
        <v>1598</v>
      </c>
      <c r="J5448" s="295" t="s">
        <v>11778</v>
      </c>
      <c r="K5448" s="295" t="s">
        <v>1603</v>
      </c>
      <c r="L5448" s="286">
        <v>0</v>
      </c>
      <c r="M5448" s="295" t="s">
        <v>16372</v>
      </c>
    </row>
    <row r="5449" spans="1:13" ht="15" customHeight="1" x14ac:dyDescent="0.25">
      <c r="A5449" s="295" t="s">
        <v>15803</v>
      </c>
      <c r="B5449" s="295" t="s">
        <v>15803</v>
      </c>
      <c r="C5449" s="295" t="s">
        <v>15804</v>
      </c>
      <c r="D5449" s="295" t="s">
        <v>15804</v>
      </c>
      <c r="E5449" s="295" t="s">
        <v>10607</v>
      </c>
      <c r="F5449" s="295" t="s">
        <v>15805</v>
      </c>
      <c r="G5449" s="295" t="s">
        <v>168</v>
      </c>
      <c r="H5449" s="295" t="s">
        <v>1589</v>
      </c>
      <c r="I5449" s="295" t="s">
        <v>1598</v>
      </c>
      <c r="J5449" s="295" t="s">
        <v>11778</v>
      </c>
      <c r="K5449" s="295" t="s">
        <v>1603</v>
      </c>
      <c r="L5449" s="286">
        <v>4</v>
      </c>
      <c r="M5449" s="295" t="s">
        <v>171</v>
      </c>
    </row>
    <row r="5450" spans="1:13" ht="15" customHeight="1" x14ac:dyDescent="0.25">
      <c r="A5450" s="295" t="s">
        <v>15806</v>
      </c>
      <c r="B5450" s="295" t="s">
        <v>15806</v>
      </c>
      <c r="C5450" s="295" t="s">
        <v>15807</v>
      </c>
      <c r="D5450" s="295" t="s">
        <v>15807</v>
      </c>
      <c r="E5450" s="295" t="s">
        <v>1606</v>
      </c>
      <c r="F5450" s="295" t="s">
        <v>15808</v>
      </c>
      <c r="G5450" s="295" t="s">
        <v>1594</v>
      </c>
      <c r="H5450" s="295" t="s">
        <v>1589</v>
      </c>
      <c r="I5450" s="295" t="s">
        <v>1598</v>
      </c>
      <c r="J5450" s="295" t="s">
        <v>11778</v>
      </c>
      <c r="L5450" s="286">
        <v>0</v>
      </c>
      <c r="M5450" s="295" t="s">
        <v>16372</v>
      </c>
    </row>
    <row r="5451" spans="1:13" ht="15" customHeight="1" x14ac:dyDescent="0.25">
      <c r="A5451" s="295" t="s">
        <v>15809</v>
      </c>
      <c r="B5451" s="295" t="s">
        <v>15809</v>
      </c>
      <c r="C5451" s="295" t="s">
        <v>15810</v>
      </c>
      <c r="D5451" s="295" t="s">
        <v>15810</v>
      </c>
      <c r="E5451" s="295" t="s">
        <v>2532</v>
      </c>
      <c r="F5451" s="295" t="s">
        <v>15811</v>
      </c>
      <c r="G5451" s="295" t="s">
        <v>168</v>
      </c>
      <c r="H5451" s="295" t="s">
        <v>1589</v>
      </c>
      <c r="I5451" s="295" t="s">
        <v>1598</v>
      </c>
      <c r="J5451" s="295" t="s">
        <v>11778</v>
      </c>
      <c r="K5451" s="295" t="s">
        <v>1603</v>
      </c>
      <c r="L5451" s="286">
        <v>0</v>
      </c>
      <c r="M5451" s="295" t="s">
        <v>16372</v>
      </c>
    </row>
    <row r="5452" spans="1:13" ht="15" customHeight="1" x14ac:dyDescent="0.25">
      <c r="A5452" s="295" t="s">
        <v>15812</v>
      </c>
      <c r="B5452" s="295" t="s">
        <v>15812</v>
      </c>
      <c r="C5452" s="295" t="s">
        <v>15813</v>
      </c>
      <c r="D5452" s="295" t="s">
        <v>15813</v>
      </c>
      <c r="E5452" s="295" t="s">
        <v>1606</v>
      </c>
      <c r="F5452" s="295" t="s">
        <v>15814</v>
      </c>
      <c r="G5452" s="295" t="s">
        <v>168</v>
      </c>
      <c r="H5452" s="295" t="s">
        <v>1589</v>
      </c>
      <c r="I5452" s="295" t="s">
        <v>1598</v>
      </c>
      <c r="J5452" s="295" t="s">
        <v>11778</v>
      </c>
      <c r="K5452" s="295" t="s">
        <v>1603</v>
      </c>
      <c r="L5452" s="286">
        <v>2</v>
      </c>
      <c r="M5452" s="295" t="s">
        <v>171</v>
      </c>
    </row>
    <row r="5453" spans="1:13" ht="15" customHeight="1" x14ac:dyDescent="0.25">
      <c r="A5453" s="295" t="s">
        <v>15815</v>
      </c>
      <c r="B5453" s="295" t="s">
        <v>15815</v>
      </c>
      <c r="C5453" s="295" t="s">
        <v>15816</v>
      </c>
      <c r="D5453" s="295" t="s">
        <v>15816</v>
      </c>
      <c r="E5453" s="295" t="s">
        <v>15817</v>
      </c>
      <c r="F5453" s="295" t="s">
        <v>15818</v>
      </c>
      <c r="G5453" s="295" t="s">
        <v>168</v>
      </c>
      <c r="H5453" s="295" t="s">
        <v>1589</v>
      </c>
      <c r="I5453" s="295" t="s">
        <v>1598</v>
      </c>
      <c r="J5453" s="295" t="s">
        <v>177</v>
      </c>
      <c r="K5453" s="295" t="s">
        <v>1603</v>
      </c>
      <c r="L5453" s="286">
        <v>4</v>
      </c>
      <c r="M5453" s="295" t="s">
        <v>171</v>
      </c>
    </row>
    <row r="5454" spans="1:13" ht="15" customHeight="1" x14ac:dyDescent="0.25">
      <c r="A5454" s="295" t="s">
        <v>15819</v>
      </c>
      <c r="B5454" s="295" t="s">
        <v>15819</v>
      </c>
      <c r="C5454" s="295" t="s">
        <v>15820</v>
      </c>
      <c r="D5454" s="295" t="s">
        <v>15820</v>
      </c>
      <c r="E5454" s="295" t="s">
        <v>1606</v>
      </c>
      <c r="F5454" s="295" t="s">
        <v>15821</v>
      </c>
      <c r="G5454" s="295" t="s">
        <v>1594</v>
      </c>
      <c r="H5454" s="295" t="s">
        <v>1589</v>
      </c>
      <c r="I5454" s="295" t="s">
        <v>1598</v>
      </c>
      <c r="J5454" s="295" t="s">
        <v>177</v>
      </c>
      <c r="L5454" s="286">
        <v>4</v>
      </c>
      <c r="M5454" s="295" t="s">
        <v>171</v>
      </c>
    </row>
    <row r="5455" spans="1:13" ht="15" customHeight="1" x14ac:dyDescent="0.25">
      <c r="A5455" s="295" t="s">
        <v>15822</v>
      </c>
      <c r="B5455" s="295" t="s">
        <v>15822</v>
      </c>
      <c r="C5455" s="295" t="s">
        <v>15823</v>
      </c>
      <c r="D5455" s="295" t="s">
        <v>15823</v>
      </c>
      <c r="E5455" s="295" t="s">
        <v>6085</v>
      </c>
      <c r="F5455" s="295" t="s">
        <v>15824</v>
      </c>
      <c r="G5455" s="295" t="s">
        <v>168</v>
      </c>
      <c r="H5455" s="295" t="s">
        <v>1589</v>
      </c>
      <c r="I5455" s="295" t="s">
        <v>1598</v>
      </c>
      <c r="J5455" s="295" t="s">
        <v>177</v>
      </c>
      <c r="K5455" s="295" t="s">
        <v>1603</v>
      </c>
      <c r="L5455" s="286">
        <v>5</v>
      </c>
      <c r="M5455" s="295" t="s">
        <v>171</v>
      </c>
    </row>
    <row r="5456" spans="1:13" ht="15" customHeight="1" x14ac:dyDescent="0.25">
      <c r="A5456" s="295" t="s">
        <v>15825</v>
      </c>
      <c r="B5456" s="295" t="s">
        <v>15825</v>
      </c>
      <c r="C5456" s="295" t="s">
        <v>15826</v>
      </c>
      <c r="D5456" s="295" t="s">
        <v>15826</v>
      </c>
      <c r="E5456" s="295" t="s">
        <v>3579</v>
      </c>
      <c r="F5456" s="295" t="s">
        <v>15827</v>
      </c>
      <c r="G5456" s="295" t="s">
        <v>168</v>
      </c>
      <c r="H5456" s="295" t="s">
        <v>1589</v>
      </c>
      <c r="I5456" s="295" t="s">
        <v>1598</v>
      </c>
      <c r="J5456" s="295" t="s">
        <v>177</v>
      </c>
      <c r="K5456" s="295" t="s">
        <v>1603</v>
      </c>
      <c r="L5456" s="286">
        <v>4</v>
      </c>
      <c r="M5456" s="295" t="s">
        <v>171</v>
      </c>
    </row>
    <row r="5457" spans="1:13" ht="15" customHeight="1" x14ac:dyDescent="0.25">
      <c r="A5457" s="295" t="s">
        <v>15828</v>
      </c>
      <c r="B5457" s="295" t="s">
        <v>15828</v>
      </c>
      <c r="C5457" s="295" t="s">
        <v>15829</v>
      </c>
      <c r="D5457" s="295" t="s">
        <v>15829</v>
      </c>
      <c r="E5457" s="295" t="s">
        <v>3608</v>
      </c>
      <c r="F5457" s="295" t="s">
        <v>15830</v>
      </c>
      <c r="G5457" s="295" t="s">
        <v>1594</v>
      </c>
      <c r="H5457" s="295" t="s">
        <v>1589</v>
      </c>
      <c r="I5457" s="295" t="s">
        <v>1598</v>
      </c>
      <c r="J5457" s="295" t="s">
        <v>177</v>
      </c>
      <c r="L5457" s="286">
        <v>5</v>
      </c>
      <c r="M5457" s="295" t="s">
        <v>171</v>
      </c>
    </row>
    <row r="5458" spans="1:13" ht="15" customHeight="1" x14ac:dyDescent="0.25">
      <c r="A5458" s="295" t="s">
        <v>15831</v>
      </c>
      <c r="B5458" s="295" t="s">
        <v>15831</v>
      </c>
      <c r="C5458" s="295" t="s">
        <v>15832</v>
      </c>
      <c r="D5458" s="295" t="s">
        <v>15832</v>
      </c>
      <c r="E5458" s="295" t="s">
        <v>1606</v>
      </c>
      <c r="F5458" s="295" t="s">
        <v>15833</v>
      </c>
      <c r="G5458" s="295" t="s">
        <v>168</v>
      </c>
      <c r="H5458" s="295" t="s">
        <v>1589</v>
      </c>
      <c r="I5458" s="295" t="s">
        <v>1598</v>
      </c>
      <c r="J5458" s="295" t="s">
        <v>836</v>
      </c>
      <c r="K5458" s="295" t="s">
        <v>1603</v>
      </c>
      <c r="L5458" s="286">
        <v>0</v>
      </c>
      <c r="M5458" s="295" t="s">
        <v>16372</v>
      </c>
    </row>
    <row r="5459" spans="1:13" ht="15" customHeight="1" x14ac:dyDescent="0.25">
      <c r="A5459" s="295" t="s">
        <v>1367</v>
      </c>
      <c r="B5459" s="295" t="s">
        <v>1367</v>
      </c>
      <c r="C5459" s="295" t="s">
        <v>1368</v>
      </c>
      <c r="D5459" s="295" t="s">
        <v>1368</v>
      </c>
      <c r="E5459" s="295" t="s">
        <v>15834</v>
      </c>
      <c r="F5459" s="295" t="s">
        <v>15835</v>
      </c>
      <c r="G5459" s="295" t="s">
        <v>168</v>
      </c>
      <c r="H5459" s="295" t="s">
        <v>1589</v>
      </c>
      <c r="I5459" s="295" t="s">
        <v>1598</v>
      </c>
      <c r="J5459" s="295" t="s">
        <v>836</v>
      </c>
      <c r="K5459" s="295" t="s">
        <v>1603</v>
      </c>
      <c r="L5459" s="286">
        <v>7</v>
      </c>
      <c r="M5459" s="295" t="s">
        <v>171</v>
      </c>
    </row>
    <row r="5460" spans="1:13" ht="15" customHeight="1" x14ac:dyDescent="0.25">
      <c r="A5460" s="295" t="s">
        <v>1369</v>
      </c>
      <c r="B5460" s="295" t="s">
        <v>1369</v>
      </c>
      <c r="C5460" s="295" t="s">
        <v>1370</v>
      </c>
      <c r="D5460" s="295" t="s">
        <v>1370</v>
      </c>
      <c r="E5460" s="295" t="s">
        <v>1606</v>
      </c>
      <c r="F5460" s="295" t="s">
        <v>15836</v>
      </c>
      <c r="G5460" s="295" t="s">
        <v>168</v>
      </c>
      <c r="H5460" s="295" t="s">
        <v>1589</v>
      </c>
      <c r="I5460" s="295" t="s">
        <v>1598</v>
      </c>
      <c r="J5460" s="295" t="s">
        <v>836</v>
      </c>
      <c r="K5460" s="295" t="s">
        <v>1603</v>
      </c>
      <c r="L5460" s="286">
        <v>0</v>
      </c>
      <c r="M5460" s="295" t="s">
        <v>16372</v>
      </c>
    </row>
    <row r="5461" spans="1:13" ht="15" customHeight="1" x14ac:dyDescent="0.25">
      <c r="A5461" s="295" t="s">
        <v>1371</v>
      </c>
      <c r="B5461" s="295" t="s">
        <v>1371</v>
      </c>
      <c r="C5461" s="295" t="s">
        <v>1372</v>
      </c>
      <c r="D5461" s="295" t="s">
        <v>1372</v>
      </c>
      <c r="E5461" s="295" t="s">
        <v>1606</v>
      </c>
      <c r="F5461" s="295" t="s">
        <v>15838</v>
      </c>
      <c r="G5461" s="295" t="s">
        <v>168</v>
      </c>
      <c r="H5461" s="295" t="s">
        <v>1589</v>
      </c>
      <c r="I5461" s="295" t="s">
        <v>1598</v>
      </c>
      <c r="J5461" s="295" t="s">
        <v>836</v>
      </c>
      <c r="K5461" s="295" t="s">
        <v>1603</v>
      </c>
      <c r="L5461" s="286">
        <v>0</v>
      </c>
      <c r="M5461" s="295" t="s">
        <v>16372</v>
      </c>
    </row>
    <row r="5462" spans="1:13" ht="15" customHeight="1" x14ac:dyDescent="0.25">
      <c r="A5462" s="295" t="s">
        <v>15839</v>
      </c>
      <c r="B5462" s="295" t="s">
        <v>15839</v>
      </c>
      <c r="C5462" s="295" t="s">
        <v>15840</v>
      </c>
      <c r="D5462" s="295" t="s">
        <v>15840</v>
      </c>
      <c r="E5462" s="295" t="s">
        <v>1606</v>
      </c>
      <c r="F5462" s="295" t="s">
        <v>15841</v>
      </c>
      <c r="G5462" s="295" t="s">
        <v>168</v>
      </c>
      <c r="H5462" s="295" t="s">
        <v>1589</v>
      </c>
      <c r="I5462" s="295" t="s">
        <v>1598</v>
      </c>
      <c r="J5462" s="295" t="s">
        <v>836</v>
      </c>
      <c r="K5462" s="295" t="s">
        <v>1603</v>
      </c>
      <c r="L5462" s="286">
        <v>0</v>
      </c>
      <c r="M5462" s="295" t="s">
        <v>16372</v>
      </c>
    </row>
    <row r="5463" spans="1:13" ht="15" customHeight="1" x14ac:dyDescent="0.25">
      <c r="A5463" s="295" t="s">
        <v>15842</v>
      </c>
      <c r="B5463" s="295" t="s">
        <v>15842</v>
      </c>
      <c r="C5463" s="295" t="s">
        <v>15843</v>
      </c>
      <c r="D5463" s="295" t="s">
        <v>15843</v>
      </c>
      <c r="E5463" s="295" t="s">
        <v>1606</v>
      </c>
      <c r="F5463" s="295" t="s">
        <v>15844</v>
      </c>
      <c r="G5463" s="295" t="s">
        <v>168</v>
      </c>
      <c r="H5463" s="295" t="s">
        <v>1589</v>
      </c>
      <c r="I5463" s="295" t="s">
        <v>1598</v>
      </c>
      <c r="J5463" s="295" t="s">
        <v>836</v>
      </c>
      <c r="K5463" s="295" t="s">
        <v>1603</v>
      </c>
      <c r="L5463" s="286">
        <v>0</v>
      </c>
      <c r="M5463" s="295" t="s">
        <v>16372</v>
      </c>
    </row>
    <row r="5464" spans="1:13" ht="15" customHeight="1" x14ac:dyDescent="0.25">
      <c r="A5464" s="295" t="s">
        <v>1374</v>
      </c>
      <c r="B5464" s="295" t="s">
        <v>1374</v>
      </c>
      <c r="C5464" s="295" t="s">
        <v>1375</v>
      </c>
      <c r="D5464" s="295" t="s">
        <v>1375</v>
      </c>
      <c r="E5464" s="295" t="s">
        <v>13028</v>
      </c>
      <c r="F5464" s="295" t="s">
        <v>15845</v>
      </c>
      <c r="G5464" s="295" t="s">
        <v>168</v>
      </c>
      <c r="H5464" s="295" t="s">
        <v>1589</v>
      </c>
      <c r="I5464" s="295" t="s">
        <v>1598</v>
      </c>
      <c r="J5464" s="295" t="s">
        <v>836</v>
      </c>
      <c r="K5464" s="295" t="s">
        <v>1603</v>
      </c>
      <c r="L5464" s="286">
        <v>8</v>
      </c>
      <c r="M5464" s="295" t="s">
        <v>171</v>
      </c>
    </row>
    <row r="5465" spans="1:13" ht="15" customHeight="1" x14ac:dyDescent="0.25">
      <c r="A5465" s="295" t="s">
        <v>15846</v>
      </c>
      <c r="B5465" s="295" t="s">
        <v>15846</v>
      </c>
      <c r="C5465" s="295" t="s">
        <v>15847</v>
      </c>
      <c r="D5465" s="295" t="s">
        <v>15847</v>
      </c>
      <c r="E5465" s="295" t="s">
        <v>1606</v>
      </c>
      <c r="F5465" s="295" t="s">
        <v>15848</v>
      </c>
      <c r="G5465" s="295" t="s">
        <v>168</v>
      </c>
      <c r="H5465" s="295" t="s">
        <v>1589</v>
      </c>
      <c r="I5465" s="295" t="s">
        <v>1598</v>
      </c>
      <c r="J5465" s="295" t="s">
        <v>836</v>
      </c>
      <c r="K5465" s="295" t="s">
        <v>1603</v>
      </c>
      <c r="L5465" s="286">
        <v>0</v>
      </c>
      <c r="M5465" s="295" t="s">
        <v>16372</v>
      </c>
    </row>
    <row r="5466" spans="1:13" ht="15" customHeight="1" x14ac:dyDescent="0.25">
      <c r="A5466" s="295" t="s">
        <v>15837</v>
      </c>
      <c r="B5466" s="295" t="s">
        <v>1369</v>
      </c>
      <c r="C5466" s="295" t="s">
        <v>15849</v>
      </c>
      <c r="D5466" s="295" t="s">
        <v>1370</v>
      </c>
      <c r="E5466" s="295" t="s">
        <v>15850</v>
      </c>
      <c r="F5466" s="295" t="s">
        <v>15836</v>
      </c>
      <c r="G5466" s="295" t="s">
        <v>168</v>
      </c>
      <c r="H5466" s="295" t="s">
        <v>1632</v>
      </c>
      <c r="I5466" s="295" t="s">
        <v>1598</v>
      </c>
      <c r="J5466" s="295" t="s">
        <v>836</v>
      </c>
      <c r="K5466" s="295" t="s">
        <v>1603</v>
      </c>
      <c r="L5466" s="286">
        <v>0</v>
      </c>
      <c r="M5466" s="295" t="s">
        <v>16372</v>
      </c>
    </row>
    <row r="5467" spans="1:13" ht="15" customHeight="1" x14ac:dyDescent="0.25">
      <c r="A5467" s="295" t="s">
        <v>15851</v>
      </c>
      <c r="B5467" s="295" t="s">
        <v>15851</v>
      </c>
      <c r="C5467" s="295" t="s">
        <v>15852</v>
      </c>
      <c r="D5467" s="295" t="s">
        <v>15852</v>
      </c>
      <c r="E5467" s="295" t="s">
        <v>2807</v>
      </c>
      <c r="F5467" s="295" t="s">
        <v>15853</v>
      </c>
      <c r="G5467" s="295" t="s">
        <v>168</v>
      </c>
      <c r="H5467" s="295" t="s">
        <v>1589</v>
      </c>
      <c r="I5467" s="295" t="s">
        <v>1598</v>
      </c>
      <c r="J5467" s="295" t="s">
        <v>836</v>
      </c>
      <c r="K5467" s="295" t="s">
        <v>1603</v>
      </c>
      <c r="L5467" s="286">
        <v>0</v>
      </c>
      <c r="M5467" s="295" t="s">
        <v>16372</v>
      </c>
    </row>
    <row r="5468" spans="1:13" ht="15" customHeight="1" x14ac:dyDescent="0.25">
      <c r="A5468" s="295" t="s">
        <v>15854</v>
      </c>
      <c r="B5468" s="295" t="s">
        <v>15854</v>
      </c>
      <c r="C5468" s="295" t="s">
        <v>15855</v>
      </c>
      <c r="D5468" s="295" t="s">
        <v>15855</v>
      </c>
      <c r="E5468" s="295" t="s">
        <v>1606</v>
      </c>
      <c r="F5468" s="295" t="s">
        <v>15856</v>
      </c>
      <c r="G5468" s="295" t="s">
        <v>168</v>
      </c>
      <c r="H5468" s="295" t="s">
        <v>1589</v>
      </c>
      <c r="I5468" s="295" t="s">
        <v>1598</v>
      </c>
      <c r="J5468" s="295" t="s">
        <v>836</v>
      </c>
      <c r="K5468" s="295" t="s">
        <v>1603</v>
      </c>
      <c r="L5468" s="286">
        <v>0</v>
      </c>
      <c r="M5468" s="295" t="s">
        <v>16372</v>
      </c>
    </row>
    <row r="5469" spans="1:13" ht="15" customHeight="1" x14ac:dyDescent="0.25">
      <c r="A5469" s="295" t="s">
        <v>12678</v>
      </c>
      <c r="B5469" s="295" t="s">
        <v>12675</v>
      </c>
      <c r="C5469" s="295" t="s">
        <v>15857</v>
      </c>
      <c r="D5469" s="295" t="s">
        <v>12676</v>
      </c>
      <c r="E5469" s="295" t="s">
        <v>1606</v>
      </c>
      <c r="F5469" s="295" t="s">
        <v>15858</v>
      </c>
      <c r="G5469" s="295" t="s">
        <v>168</v>
      </c>
      <c r="H5469" s="295" t="s">
        <v>1632</v>
      </c>
      <c r="I5469" s="295" t="s">
        <v>1598</v>
      </c>
      <c r="J5469" s="295" t="s">
        <v>836</v>
      </c>
      <c r="K5469" s="295" t="s">
        <v>1603</v>
      </c>
      <c r="L5469" s="286">
        <v>0</v>
      </c>
      <c r="M5469" s="295" t="s">
        <v>16372</v>
      </c>
    </row>
    <row r="5470" spans="1:13" ht="15" customHeight="1" x14ac:dyDescent="0.25">
      <c r="A5470" s="295" t="s">
        <v>1376</v>
      </c>
      <c r="B5470" s="295" t="s">
        <v>1376</v>
      </c>
      <c r="C5470" s="295" t="s">
        <v>1377</v>
      </c>
      <c r="D5470" s="295" t="s">
        <v>1377</v>
      </c>
      <c r="E5470" s="295" t="s">
        <v>1606</v>
      </c>
      <c r="F5470" s="295" t="s">
        <v>15859</v>
      </c>
      <c r="G5470" s="295" t="s">
        <v>168</v>
      </c>
      <c r="H5470" s="295" t="s">
        <v>1589</v>
      </c>
      <c r="I5470" s="295" t="s">
        <v>1598</v>
      </c>
      <c r="J5470" s="295" t="s">
        <v>836</v>
      </c>
      <c r="K5470" s="295" t="s">
        <v>1603</v>
      </c>
      <c r="L5470" s="286">
        <v>0</v>
      </c>
      <c r="M5470" s="295" t="s">
        <v>16372</v>
      </c>
    </row>
    <row r="5471" spans="1:13" ht="15" customHeight="1" x14ac:dyDescent="0.25">
      <c r="A5471" s="295" t="s">
        <v>1380</v>
      </c>
      <c r="B5471" s="295" t="s">
        <v>1380</v>
      </c>
      <c r="C5471" s="295" t="s">
        <v>1381</v>
      </c>
      <c r="D5471" s="295" t="s">
        <v>1381</v>
      </c>
      <c r="E5471" s="295" t="s">
        <v>1606</v>
      </c>
      <c r="F5471" s="295" t="s">
        <v>15860</v>
      </c>
      <c r="G5471" s="295" t="s">
        <v>168</v>
      </c>
      <c r="H5471" s="295" t="s">
        <v>1589</v>
      </c>
      <c r="I5471" s="295" t="s">
        <v>1598</v>
      </c>
      <c r="J5471" s="295" t="s">
        <v>836</v>
      </c>
      <c r="K5471" s="295" t="s">
        <v>1603</v>
      </c>
      <c r="L5471" s="286">
        <v>1</v>
      </c>
      <c r="M5471" s="295" t="s">
        <v>171</v>
      </c>
    </row>
    <row r="5472" spans="1:13" ht="15" customHeight="1" x14ac:dyDescent="0.25">
      <c r="A5472" s="295" t="s">
        <v>15861</v>
      </c>
      <c r="B5472" s="295" t="s">
        <v>15861</v>
      </c>
      <c r="C5472" s="295" t="s">
        <v>15862</v>
      </c>
      <c r="D5472" s="295" t="s">
        <v>15862</v>
      </c>
      <c r="E5472" s="295" t="s">
        <v>2638</v>
      </c>
      <c r="F5472" s="295" t="s">
        <v>15863</v>
      </c>
      <c r="G5472" s="295" t="s">
        <v>168</v>
      </c>
      <c r="H5472" s="295" t="s">
        <v>1589</v>
      </c>
      <c r="I5472" s="295" t="s">
        <v>1598</v>
      </c>
      <c r="J5472" s="295" t="s">
        <v>836</v>
      </c>
      <c r="K5472" s="295" t="s">
        <v>1603</v>
      </c>
      <c r="L5472" s="286">
        <v>0</v>
      </c>
      <c r="M5472" s="295" t="s">
        <v>16372</v>
      </c>
    </row>
    <row r="5473" spans="1:13" ht="15" customHeight="1" x14ac:dyDescent="0.25">
      <c r="A5473" s="295" t="s">
        <v>1382</v>
      </c>
      <c r="B5473" s="295" t="s">
        <v>1382</v>
      </c>
      <c r="C5473" s="295" t="s">
        <v>1383</v>
      </c>
      <c r="D5473" s="295" t="s">
        <v>1383</v>
      </c>
      <c r="E5473" s="295" t="s">
        <v>1606</v>
      </c>
      <c r="F5473" s="295" t="s">
        <v>15864</v>
      </c>
      <c r="G5473" s="295" t="s">
        <v>168</v>
      </c>
      <c r="H5473" s="295" t="s">
        <v>1589</v>
      </c>
      <c r="I5473" s="295" t="s">
        <v>1598</v>
      </c>
      <c r="J5473" s="295" t="s">
        <v>836</v>
      </c>
      <c r="K5473" s="295" t="s">
        <v>1603</v>
      </c>
      <c r="L5473" s="286">
        <v>7</v>
      </c>
      <c r="M5473" s="295" t="s">
        <v>171</v>
      </c>
    </row>
    <row r="5474" spans="1:13" ht="15" customHeight="1" x14ac:dyDescent="0.25">
      <c r="A5474" s="295" t="s">
        <v>1384</v>
      </c>
      <c r="B5474" s="295" t="s">
        <v>1384</v>
      </c>
      <c r="C5474" s="295" t="s">
        <v>1385</v>
      </c>
      <c r="D5474" s="295" t="s">
        <v>1385</v>
      </c>
      <c r="E5474" s="295" t="s">
        <v>1606</v>
      </c>
      <c r="F5474" s="295" t="s">
        <v>15865</v>
      </c>
      <c r="G5474" s="295" t="s">
        <v>168</v>
      </c>
      <c r="H5474" s="295" t="s">
        <v>1589</v>
      </c>
      <c r="I5474" s="295" t="s">
        <v>1598</v>
      </c>
      <c r="J5474" s="295" t="s">
        <v>836</v>
      </c>
      <c r="K5474" s="295" t="s">
        <v>1603</v>
      </c>
      <c r="L5474" s="286">
        <v>0</v>
      </c>
      <c r="M5474" s="295" t="s">
        <v>16372</v>
      </c>
    </row>
    <row r="5475" spans="1:13" ht="15" customHeight="1" x14ac:dyDescent="0.25">
      <c r="A5475" s="295" t="s">
        <v>15866</v>
      </c>
      <c r="B5475" s="295" t="s">
        <v>15866</v>
      </c>
      <c r="C5475" s="295" t="s">
        <v>1379</v>
      </c>
      <c r="D5475" s="295" t="s">
        <v>1379</v>
      </c>
      <c r="E5475" s="295" t="s">
        <v>1606</v>
      </c>
      <c r="F5475" s="295" t="s">
        <v>12682</v>
      </c>
      <c r="G5475" s="295" t="s">
        <v>1594</v>
      </c>
      <c r="H5475" s="295" t="s">
        <v>1589</v>
      </c>
      <c r="I5475" s="295" t="s">
        <v>1598</v>
      </c>
      <c r="J5475" s="295" t="s">
        <v>836</v>
      </c>
      <c r="L5475" s="286">
        <v>0</v>
      </c>
      <c r="M5475" s="295" t="s">
        <v>16372</v>
      </c>
    </row>
    <row r="5476" spans="1:13" ht="15" customHeight="1" x14ac:dyDescent="0.25">
      <c r="A5476" s="295" t="s">
        <v>15867</v>
      </c>
      <c r="B5476" s="295" t="s">
        <v>15867</v>
      </c>
      <c r="C5476" s="295" t="s">
        <v>15868</v>
      </c>
      <c r="D5476" s="295" t="s">
        <v>15868</v>
      </c>
      <c r="E5476" s="295" t="s">
        <v>1986</v>
      </c>
      <c r="F5476" s="295" t="s">
        <v>15869</v>
      </c>
      <c r="G5476" s="295" t="s">
        <v>1594</v>
      </c>
      <c r="H5476" s="295" t="s">
        <v>1589</v>
      </c>
      <c r="I5476" s="295" t="s">
        <v>1598</v>
      </c>
      <c r="J5476" s="295" t="s">
        <v>836</v>
      </c>
      <c r="L5476" s="286">
        <v>8</v>
      </c>
      <c r="M5476" s="295" t="s">
        <v>171</v>
      </c>
    </row>
    <row r="5477" spans="1:13" ht="15" customHeight="1" x14ac:dyDescent="0.25">
      <c r="A5477" s="295" t="s">
        <v>15870</v>
      </c>
      <c r="B5477" s="295" t="s">
        <v>15870</v>
      </c>
      <c r="C5477" s="295" t="s">
        <v>15871</v>
      </c>
      <c r="D5477" s="295" t="s">
        <v>15871</v>
      </c>
      <c r="E5477" s="295" t="s">
        <v>3239</v>
      </c>
      <c r="F5477" s="295" t="s">
        <v>15872</v>
      </c>
      <c r="G5477" s="295" t="s">
        <v>168</v>
      </c>
      <c r="H5477" s="295" t="s">
        <v>1589</v>
      </c>
      <c r="I5477" s="295" t="s">
        <v>1598</v>
      </c>
      <c r="J5477" s="295" t="s">
        <v>836</v>
      </c>
      <c r="K5477" s="295" t="s">
        <v>1603</v>
      </c>
      <c r="L5477" s="286">
        <v>8</v>
      </c>
      <c r="M5477" s="295" t="s">
        <v>171</v>
      </c>
    </row>
    <row r="5478" spans="1:13" ht="15" customHeight="1" x14ac:dyDescent="0.25">
      <c r="A5478" s="295" t="s">
        <v>15873</v>
      </c>
      <c r="B5478" s="295" t="s">
        <v>15873</v>
      </c>
      <c r="C5478" s="295" t="s">
        <v>15874</v>
      </c>
      <c r="D5478" s="295" t="s">
        <v>15874</v>
      </c>
      <c r="E5478" s="295" t="s">
        <v>1606</v>
      </c>
      <c r="F5478" s="295" t="s">
        <v>15875</v>
      </c>
      <c r="G5478" s="295" t="s">
        <v>168</v>
      </c>
      <c r="H5478" s="295" t="s">
        <v>1589</v>
      </c>
      <c r="I5478" s="295" t="s">
        <v>1598</v>
      </c>
      <c r="J5478" s="295" t="s">
        <v>855</v>
      </c>
      <c r="K5478" s="295" t="s">
        <v>1230</v>
      </c>
      <c r="L5478" s="286">
        <v>6</v>
      </c>
      <c r="M5478" s="295" t="s">
        <v>171</v>
      </c>
    </row>
    <row r="5479" spans="1:13" ht="15" customHeight="1" x14ac:dyDescent="0.25">
      <c r="A5479" s="295" t="s">
        <v>15876</v>
      </c>
      <c r="B5479" s="295" t="s">
        <v>15877</v>
      </c>
      <c r="C5479" s="295" t="s">
        <v>15878</v>
      </c>
      <c r="D5479" s="295" t="s">
        <v>15879</v>
      </c>
      <c r="E5479" s="295" t="s">
        <v>12597</v>
      </c>
      <c r="F5479" s="295" t="s">
        <v>15880</v>
      </c>
      <c r="G5479" s="295" t="s">
        <v>168</v>
      </c>
      <c r="H5479" s="295" t="s">
        <v>1632</v>
      </c>
      <c r="I5479" s="295" t="s">
        <v>1598</v>
      </c>
      <c r="J5479" s="295" t="s">
        <v>855</v>
      </c>
      <c r="K5479" s="295" t="s">
        <v>1230</v>
      </c>
      <c r="L5479" s="286">
        <v>9</v>
      </c>
      <c r="M5479" s="295" t="s">
        <v>171</v>
      </c>
    </row>
    <row r="5480" spans="1:13" ht="15" customHeight="1" x14ac:dyDescent="0.25">
      <c r="A5480" s="295" t="s">
        <v>15881</v>
      </c>
      <c r="B5480" s="295" t="s">
        <v>15882</v>
      </c>
      <c r="C5480" s="295" t="s">
        <v>1407</v>
      </c>
      <c r="D5480" s="295" t="s">
        <v>15883</v>
      </c>
      <c r="E5480" s="295" t="s">
        <v>1606</v>
      </c>
      <c r="F5480" s="295" t="s">
        <v>15884</v>
      </c>
      <c r="G5480" s="295" t="s">
        <v>168</v>
      </c>
      <c r="H5480" s="295" t="s">
        <v>1632</v>
      </c>
      <c r="I5480" s="295" t="s">
        <v>1598</v>
      </c>
      <c r="J5480" s="295" t="s">
        <v>855</v>
      </c>
      <c r="K5480" s="295" t="s">
        <v>1230</v>
      </c>
      <c r="L5480" s="286">
        <v>8</v>
      </c>
      <c r="M5480" s="295" t="s">
        <v>171</v>
      </c>
    </row>
    <row r="5481" spans="1:13" ht="15" customHeight="1" x14ac:dyDescent="0.25">
      <c r="A5481" s="295" t="s">
        <v>15885</v>
      </c>
      <c r="B5481" s="295" t="s">
        <v>15885</v>
      </c>
      <c r="C5481" s="295" t="s">
        <v>15886</v>
      </c>
      <c r="D5481" s="295" t="s">
        <v>15886</v>
      </c>
      <c r="E5481" s="295" t="s">
        <v>1606</v>
      </c>
      <c r="F5481" s="295" t="s">
        <v>15887</v>
      </c>
      <c r="G5481" s="295" t="s">
        <v>1676</v>
      </c>
      <c r="H5481" s="295" t="s">
        <v>1589</v>
      </c>
      <c r="I5481" s="295" t="s">
        <v>1598</v>
      </c>
      <c r="J5481" s="295" t="s">
        <v>855</v>
      </c>
      <c r="K5481" s="295" t="s">
        <v>1230</v>
      </c>
      <c r="L5481" s="287">
        <v>5</v>
      </c>
      <c r="M5481" s="295" t="s">
        <v>171</v>
      </c>
    </row>
    <row r="5482" spans="1:13" ht="15" customHeight="1" x14ac:dyDescent="0.25">
      <c r="A5482" s="295" t="s">
        <v>15888</v>
      </c>
      <c r="B5482" s="295" t="s">
        <v>15888</v>
      </c>
      <c r="C5482" s="295" t="s">
        <v>15889</v>
      </c>
      <c r="D5482" s="295" t="s">
        <v>15889</v>
      </c>
      <c r="E5482" s="295" t="s">
        <v>1606</v>
      </c>
      <c r="F5482" s="295" t="s">
        <v>15887</v>
      </c>
      <c r="G5482" s="295" t="s">
        <v>1678</v>
      </c>
      <c r="H5482" s="295" t="s">
        <v>1589</v>
      </c>
      <c r="I5482" s="295" t="s">
        <v>1598</v>
      </c>
      <c r="J5482" s="295" t="s">
        <v>855</v>
      </c>
      <c r="K5482" s="295" t="s">
        <v>1230</v>
      </c>
      <c r="L5482" s="286">
        <v>5</v>
      </c>
      <c r="M5482" s="295" t="s">
        <v>171</v>
      </c>
    </row>
    <row r="5483" spans="1:13" ht="15" customHeight="1" x14ac:dyDescent="0.25">
      <c r="A5483" s="295" t="s">
        <v>15890</v>
      </c>
      <c r="B5483" s="295" t="s">
        <v>15891</v>
      </c>
      <c r="C5483" s="295" t="s">
        <v>15892</v>
      </c>
      <c r="D5483" s="295" t="s">
        <v>15893</v>
      </c>
      <c r="E5483" s="295" t="s">
        <v>15894</v>
      </c>
      <c r="F5483" s="295" t="s">
        <v>15887</v>
      </c>
      <c r="G5483" s="295" t="s">
        <v>1678</v>
      </c>
      <c r="H5483" s="295" t="s">
        <v>1632</v>
      </c>
      <c r="I5483" s="295" t="s">
        <v>1598</v>
      </c>
      <c r="J5483" s="295" t="s">
        <v>855</v>
      </c>
      <c r="K5483" s="295" t="s">
        <v>1230</v>
      </c>
      <c r="L5483" s="286">
        <v>7</v>
      </c>
      <c r="M5483" s="295" t="s">
        <v>171</v>
      </c>
    </row>
    <row r="5484" spans="1:13" ht="15" customHeight="1" x14ac:dyDescent="0.25">
      <c r="A5484" s="295" t="s">
        <v>15895</v>
      </c>
      <c r="B5484" s="295" t="s">
        <v>15895</v>
      </c>
      <c r="C5484" s="295" t="s">
        <v>15896</v>
      </c>
      <c r="D5484" s="295" t="s">
        <v>15896</v>
      </c>
      <c r="E5484" s="295" t="s">
        <v>15897</v>
      </c>
      <c r="F5484" s="295" t="s">
        <v>15898</v>
      </c>
      <c r="G5484" s="295" t="s">
        <v>1678</v>
      </c>
      <c r="H5484" s="295" t="s">
        <v>1589</v>
      </c>
      <c r="I5484" s="295" t="s">
        <v>1598</v>
      </c>
      <c r="J5484" s="295" t="s">
        <v>855</v>
      </c>
      <c r="K5484" s="295" t="s">
        <v>1230</v>
      </c>
      <c r="L5484" s="286">
        <v>6</v>
      </c>
      <c r="M5484" s="295" t="s">
        <v>171</v>
      </c>
    </row>
    <row r="5485" spans="1:13" ht="15" customHeight="1" x14ac:dyDescent="0.25">
      <c r="A5485" s="295" t="s">
        <v>15899</v>
      </c>
      <c r="B5485" s="295" t="s">
        <v>15899</v>
      </c>
      <c r="C5485" s="295" t="s">
        <v>15900</v>
      </c>
      <c r="D5485" s="295" t="s">
        <v>15900</v>
      </c>
      <c r="E5485" s="295" t="s">
        <v>1663</v>
      </c>
      <c r="F5485" s="295" t="s">
        <v>15901</v>
      </c>
      <c r="G5485" s="295" t="s">
        <v>168</v>
      </c>
      <c r="H5485" s="295" t="s">
        <v>1589</v>
      </c>
      <c r="I5485" s="295" t="s">
        <v>1598</v>
      </c>
      <c r="J5485" s="295" t="s">
        <v>855</v>
      </c>
      <c r="K5485" s="295" t="s">
        <v>1230</v>
      </c>
      <c r="L5485" s="286">
        <v>0</v>
      </c>
      <c r="M5485" s="295" t="s">
        <v>16372</v>
      </c>
    </row>
    <row r="5486" spans="1:13" ht="15" customHeight="1" x14ac:dyDescent="0.25">
      <c r="A5486" s="295" t="s">
        <v>15902</v>
      </c>
      <c r="B5486" s="295" t="s">
        <v>15902</v>
      </c>
      <c r="C5486" s="295" t="s">
        <v>1409</v>
      </c>
      <c r="D5486" s="295" t="s">
        <v>1409</v>
      </c>
      <c r="E5486" s="295" t="s">
        <v>1606</v>
      </c>
      <c r="F5486" s="295" t="s">
        <v>15903</v>
      </c>
      <c r="G5486" s="295" t="s">
        <v>168</v>
      </c>
      <c r="H5486" s="295" t="s">
        <v>1589</v>
      </c>
      <c r="I5486" s="295" t="s">
        <v>1598</v>
      </c>
      <c r="J5486" s="295" t="s">
        <v>855</v>
      </c>
      <c r="K5486" s="295" t="s">
        <v>1230</v>
      </c>
      <c r="L5486" s="286">
        <v>0</v>
      </c>
      <c r="M5486" s="295" t="s">
        <v>16372</v>
      </c>
    </row>
    <row r="5487" spans="1:13" ht="15" customHeight="1" x14ac:dyDescent="0.25">
      <c r="A5487" s="295" t="s">
        <v>15877</v>
      </c>
      <c r="B5487" s="295" t="s">
        <v>15877</v>
      </c>
      <c r="C5487" s="295" t="s">
        <v>15879</v>
      </c>
      <c r="D5487" s="295" t="s">
        <v>15879</v>
      </c>
      <c r="E5487" s="295" t="s">
        <v>1880</v>
      </c>
      <c r="F5487" s="295" t="s">
        <v>15880</v>
      </c>
      <c r="G5487" s="295" t="s">
        <v>168</v>
      </c>
      <c r="H5487" s="295" t="s">
        <v>1589</v>
      </c>
      <c r="I5487" s="295" t="s">
        <v>1598</v>
      </c>
      <c r="J5487" s="295" t="s">
        <v>855</v>
      </c>
      <c r="K5487" s="295" t="s">
        <v>1230</v>
      </c>
      <c r="L5487" s="286">
        <v>9</v>
      </c>
      <c r="M5487" s="295" t="s">
        <v>171</v>
      </c>
    </row>
    <row r="5488" spans="1:13" ht="15" customHeight="1" x14ac:dyDescent="0.25">
      <c r="A5488" s="295" t="s">
        <v>15904</v>
      </c>
      <c r="B5488" s="295" t="s">
        <v>15904</v>
      </c>
      <c r="C5488" s="295" t="s">
        <v>15905</v>
      </c>
      <c r="D5488" s="295" t="s">
        <v>15905</v>
      </c>
      <c r="E5488" s="295" t="s">
        <v>1606</v>
      </c>
      <c r="F5488" s="295" t="s">
        <v>15906</v>
      </c>
      <c r="G5488" s="295" t="s">
        <v>168</v>
      </c>
      <c r="H5488" s="295" t="s">
        <v>1589</v>
      </c>
      <c r="I5488" s="295" t="s">
        <v>1598</v>
      </c>
      <c r="J5488" s="295" t="s">
        <v>855</v>
      </c>
      <c r="K5488" s="295" t="s">
        <v>1230</v>
      </c>
      <c r="L5488" s="286">
        <v>7</v>
      </c>
      <c r="M5488" s="295" t="s">
        <v>171</v>
      </c>
    </row>
    <row r="5489" spans="1:13" ht="15" customHeight="1" x14ac:dyDescent="0.25">
      <c r="A5489" s="295" t="s">
        <v>15907</v>
      </c>
      <c r="B5489" s="295" t="s">
        <v>15907</v>
      </c>
      <c r="C5489" s="295" t="s">
        <v>15908</v>
      </c>
      <c r="D5489" s="295" t="s">
        <v>15908</v>
      </c>
      <c r="E5489" s="295" t="s">
        <v>1880</v>
      </c>
      <c r="F5489" s="295" t="s">
        <v>15909</v>
      </c>
      <c r="G5489" s="295" t="s">
        <v>168</v>
      </c>
      <c r="H5489" s="295" t="s">
        <v>1589</v>
      </c>
      <c r="I5489" s="295" t="s">
        <v>1598</v>
      </c>
      <c r="J5489" s="295" t="s">
        <v>855</v>
      </c>
      <c r="K5489" s="295" t="s">
        <v>1230</v>
      </c>
      <c r="L5489" s="287">
        <v>-99</v>
      </c>
      <c r="M5489" s="295" t="s">
        <v>16367</v>
      </c>
    </row>
    <row r="5490" spans="1:13" ht="15" customHeight="1" x14ac:dyDescent="0.25">
      <c r="A5490" s="295" t="s">
        <v>15910</v>
      </c>
      <c r="B5490" s="295" t="s">
        <v>15910</v>
      </c>
      <c r="C5490" s="295" t="s">
        <v>1412</v>
      </c>
      <c r="D5490" s="295" t="s">
        <v>1412</v>
      </c>
      <c r="E5490" s="295" t="s">
        <v>1606</v>
      </c>
      <c r="F5490" s="295" t="s">
        <v>15911</v>
      </c>
      <c r="G5490" s="295" t="s">
        <v>1676</v>
      </c>
      <c r="H5490" s="295" t="s">
        <v>1589</v>
      </c>
      <c r="I5490" s="295" t="s">
        <v>1598</v>
      </c>
      <c r="J5490" s="295" t="s">
        <v>855</v>
      </c>
      <c r="K5490" s="295" t="s">
        <v>1230</v>
      </c>
      <c r="L5490" s="287">
        <v>8</v>
      </c>
      <c r="M5490" s="295" t="s">
        <v>171</v>
      </c>
    </row>
    <row r="5491" spans="1:13" ht="15" customHeight="1" x14ac:dyDescent="0.25">
      <c r="A5491" s="295" t="s">
        <v>15882</v>
      </c>
      <c r="B5491" s="295" t="s">
        <v>15882</v>
      </c>
      <c r="C5491" s="295" t="s">
        <v>15883</v>
      </c>
      <c r="D5491" s="295" t="s">
        <v>15883</v>
      </c>
      <c r="E5491" s="295" t="s">
        <v>15912</v>
      </c>
      <c r="F5491" s="295" t="s">
        <v>15884</v>
      </c>
      <c r="G5491" s="295" t="s">
        <v>1678</v>
      </c>
      <c r="H5491" s="295" t="s">
        <v>1589</v>
      </c>
      <c r="I5491" s="295" t="s">
        <v>1598</v>
      </c>
      <c r="J5491" s="295" t="s">
        <v>855</v>
      </c>
      <c r="K5491" s="295" t="s">
        <v>1230</v>
      </c>
      <c r="L5491" s="286">
        <v>8</v>
      </c>
      <c r="M5491" s="295" t="s">
        <v>171</v>
      </c>
    </row>
    <row r="5492" spans="1:13" ht="15" customHeight="1" x14ac:dyDescent="0.25">
      <c r="A5492" s="295" t="s">
        <v>15913</v>
      </c>
      <c r="B5492" s="295" t="s">
        <v>15913</v>
      </c>
      <c r="C5492" s="295" t="s">
        <v>15914</v>
      </c>
      <c r="D5492" s="295" t="s">
        <v>15914</v>
      </c>
      <c r="E5492" s="295" t="s">
        <v>1606</v>
      </c>
      <c r="F5492" s="295" t="s">
        <v>15911</v>
      </c>
      <c r="G5492" s="295" t="s">
        <v>1678</v>
      </c>
      <c r="H5492" s="295" t="s">
        <v>1589</v>
      </c>
      <c r="I5492" s="295" t="s">
        <v>1598</v>
      </c>
      <c r="J5492" s="295" t="s">
        <v>855</v>
      </c>
      <c r="K5492" s="295" t="s">
        <v>1230</v>
      </c>
      <c r="L5492" s="286">
        <v>8</v>
      </c>
      <c r="M5492" s="295" t="s">
        <v>171</v>
      </c>
    </row>
    <row r="5493" spans="1:13" ht="15" customHeight="1" x14ac:dyDescent="0.25">
      <c r="A5493" s="295" t="s">
        <v>15915</v>
      </c>
      <c r="B5493" s="295" t="s">
        <v>15915</v>
      </c>
      <c r="C5493" s="295" t="s">
        <v>15916</v>
      </c>
      <c r="D5493" s="295" t="s">
        <v>15916</v>
      </c>
      <c r="E5493" s="295" t="s">
        <v>1606</v>
      </c>
      <c r="F5493" s="295" t="s">
        <v>15917</v>
      </c>
      <c r="G5493" s="295" t="s">
        <v>1676</v>
      </c>
      <c r="H5493" s="295" t="s">
        <v>1589</v>
      </c>
      <c r="I5493" s="295" t="s">
        <v>1598</v>
      </c>
      <c r="J5493" s="295" t="s">
        <v>855</v>
      </c>
      <c r="K5493" s="295" t="s">
        <v>1230</v>
      </c>
      <c r="L5493" s="287">
        <v>0</v>
      </c>
      <c r="M5493" s="295" t="s">
        <v>16372</v>
      </c>
    </row>
    <row r="5494" spans="1:13" ht="15" customHeight="1" x14ac:dyDescent="0.25">
      <c r="A5494" s="295" t="s">
        <v>15919</v>
      </c>
      <c r="B5494" s="295" t="s">
        <v>15919</v>
      </c>
      <c r="C5494" s="295" t="s">
        <v>15920</v>
      </c>
      <c r="D5494" s="295" t="s">
        <v>15920</v>
      </c>
      <c r="E5494" s="295" t="s">
        <v>15894</v>
      </c>
      <c r="F5494" s="295" t="s">
        <v>15921</v>
      </c>
      <c r="G5494" s="295" t="s">
        <v>1678</v>
      </c>
      <c r="H5494" s="295" t="s">
        <v>1589</v>
      </c>
      <c r="I5494" s="295" t="s">
        <v>1598</v>
      </c>
      <c r="J5494" s="295" t="s">
        <v>855</v>
      </c>
      <c r="K5494" s="295" t="s">
        <v>1230</v>
      </c>
      <c r="L5494" s="286">
        <v>8</v>
      </c>
      <c r="M5494" s="295" t="s">
        <v>171</v>
      </c>
    </row>
    <row r="5495" spans="1:13" ht="15" customHeight="1" x14ac:dyDescent="0.25">
      <c r="A5495" s="295" t="s">
        <v>15918</v>
      </c>
      <c r="B5495" s="295" t="s">
        <v>15918</v>
      </c>
      <c r="C5495" s="295" t="s">
        <v>15923</v>
      </c>
      <c r="D5495" s="295" t="s">
        <v>15923</v>
      </c>
      <c r="E5495" s="295" t="s">
        <v>1606</v>
      </c>
      <c r="F5495" s="295" t="s">
        <v>15924</v>
      </c>
      <c r="G5495" s="295" t="s">
        <v>1678</v>
      </c>
      <c r="H5495" s="295" t="s">
        <v>1589</v>
      </c>
      <c r="I5495" s="295" t="s">
        <v>1598</v>
      </c>
      <c r="J5495" s="295" t="s">
        <v>855</v>
      </c>
      <c r="K5495" s="295" t="s">
        <v>1230</v>
      </c>
      <c r="L5495" s="286">
        <v>0</v>
      </c>
      <c r="M5495" s="295" t="s">
        <v>16372</v>
      </c>
    </row>
    <row r="5496" spans="1:13" ht="15" customHeight="1" x14ac:dyDescent="0.25">
      <c r="A5496" s="295" t="s">
        <v>15925</v>
      </c>
      <c r="B5496" s="295" t="s">
        <v>15925</v>
      </c>
      <c r="C5496" s="295" t="s">
        <v>15926</v>
      </c>
      <c r="D5496" s="295" t="s">
        <v>15926</v>
      </c>
      <c r="E5496" s="295" t="s">
        <v>1663</v>
      </c>
      <c r="F5496" s="295" t="s">
        <v>15927</v>
      </c>
      <c r="G5496" s="295" t="s">
        <v>168</v>
      </c>
      <c r="H5496" s="295" t="s">
        <v>1589</v>
      </c>
      <c r="I5496" s="295" t="s">
        <v>1598</v>
      </c>
      <c r="J5496" s="295" t="s">
        <v>855</v>
      </c>
      <c r="K5496" s="295" t="s">
        <v>1230</v>
      </c>
      <c r="L5496" s="286">
        <v>0</v>
      </c>
      <c r="M5496" s="295" t="s">
        <v>16372</v>
      </c>
    </row>
    <row r="5497" spans="1:13" ht="15" customHeight="1" x14ac:dyDescent="0.25">
      <c r="A5497" s="295" t="s">
        <v>15928</v>
      </c>
      <c r="B5497" s="295" t="s">
        <v>15928</v>
      </c>
      <c r="C5497" s="295" t="s">
        <v>1413</v>
      </c>
      <c r="D5497" s="295" t="s">
        <v>1413</v>
      </c>
      <c r="E5497" s="295" t="s">
        <v>1606</v>
      </c>
      <c r="F5497" s="295" t="s">
        <v>15929</v>
      </c>
      <c r="G5497" s="295" t="s">
        <v>168</v>
      </c>
      <c r="H5497" s="295" t="s">
        <v>1589</v>
      </c>
      <c r="I5497" s="295" t="s">
        <v>1598</v>
      </c>
      <c r="J5497" s="295" t="s">
        <v>855</v>
      </c>
      <c r="K5497" s="295" t="s">
        <v>1230</v>
      </c>
      <c r="L5497" s="286">
        <v>5</v>
      </c>
      <c r="M5497" s="295" t="s">
        <v>171</v>
      </c>
    </row>
    <row r="5498" spans="1:13" ht="15" customHeight="1" x14ac:dyDescent="0.25">
      <c r="A5498" s="295" t="s">
        <v>15930</v>
      </c>
      <c r="B5498" s="295" t="s">
        <v>15930</v>
      </c>
      <c r="C5498" s="295" t="s">
        <v>15931</v>
      </c>
      <c r="D5498" s="295" t="s">
        <v>15931</v>
      </c>
      <c r="E5498" s="295" t="s">
        <v>1899</v>
      </c>
      <c r="F5498" s="295" t="s">
        <v>15932</v>
      </c>
      <c r="G5498" s="295" t="s">
        <v>168</v>
      </c>
      <c r="H5498" s="295" t="s">
        <v>1589</v>
      </c>
      <c r="I5498" s="295" t="s">
        <v>1598</v>
      </c>
      <c r="J5498" s="295" t="s">
        <v>855</v>
      </c>
      <c r="K5498" s="295" t="s">
        <v>1230</v>
      </c>
      <c r="L5498" s="286">
        <v>8</v>
      </c>
      <c r="M5498" s="295" t="s">
        <v>171</v>
      </c>
    </row>
    <row r="5499" spans="1:13" ht="15" customHeight="1" x14ac:dyDescent="0.25">
      <c r="A5499" s="295" t="s">
        <v>15933</v>
      </c>
      <c r="B5499" s="295" t="s">
        <v>15930</v>
      </c>
      <c r="C5499" s="295" t="s">
        <v>15934</v>
      </c>
      <c r="D5499" s="295" t="s">
        <v>15931</v>
      </c>
      <c r="E5499" s="295" t="s">
        <v>6920</v>
      </c>
      <c r="F5499" s="295" t="s">
        <v>15932</v>
      </c>
      <c r="G5499" s="295" t="s">
        <v>168</v>
      </c>
      <c r="H5499" s="295" t="s">
        <v>1632</v>
      </c>
      <c r="I5499" s="295" t="s">
        <v>1598</v>
      </c>
      <c r="J5499" s="295" t="s">
        <v>855</v>
      </c>
      <c r="K5499" s="295" t="s">
        <v>1230</v>
      </c>
      <c r="L5499" s="287">
        <v>8</v>
      </c>
      <c r="M5499" s="295" t="s">
        <v>171</v>
      </c>
    </row>
    <row r="5500" spans="1:13" ht="15" customHeight="1" x14ac:dyDescent="0.25">
      <c r="A5500" s="295" t="s">
        <v>15891</v>
      </c>
      <c r="B5500" s="295" t="s">
        <v>15891</v>
      </c>
      <c r="C5500" s="295" t="s">
        <v>15893</v>
      </c>
      <c r="D5500" s="295" t="s">
        <v>15893</v>
      </c>
      <c r="E5500" s="295" t="s">
        <v>2378</v>
      </c>
      <c r="F5500" s="295" t="s">
        <v>15935</v>
      </c>
      <c r="G5500" s="295" t="s">
        <v>168</v>
      </c>
      <c r="H5500" s="295" t="s">
        <v>1589</v>
      </c>
      <c r="I5500" s="295" t="s">
        <v>1598</v>
      </c>
      <c r="J5500" s="295" t="s">
        <v>855</v>
      </c>
      <c r="K5500" s="295" t="s">
        <v>1230</v>
      </c>
      <c r="L5500" s="286">
        <v>7</v>
      </c>
      <c r="M5500" s="295" t="s">
        <v>171</v>
      </c>
    </row>
    <row r="5501" spans="1:13" ht="15" customHeight="1" x14ac:dyDescent="0.25">
      <c r="A5501" s="295" t="s">
        <v>15936</v>
      </c>
      <c r="B5501" s="295" t="s">
        <v>15936</v>
      </c>
      <c r="C5501" s="295" t="s">
        <v>15937</v>
      </c>
      <c r="D5501" s="295" t="s">
        <v>15937</v>
      </c>
      <c r="E5501" s="295" t="s">
        <v>15938</v>
      </c>
      <c r="F5501" s="295" t="s">
        <v>15939</v>
      </c>
      <c r="G5501" s="295" t="s">
        <v>168</v>
      </c>
      <c r="H5501" s="295" t="s">
        <v>1589</v>
      </c>
      <c r="I5501" s="295" t="s">
        <v>1598</v>
      </c>
      <c r="J5501" s="295" t="s">
        <v>855</v>
      </c>
      <c r="K5501" s="295" t="s">
        <v>1230</v>
      </c>
      <c r="L5501" s="286">
        <v>0</v>
      </c>
      <c r="M5501" s="295" t="s">
        <v>16372</v>
      </c>
    </row>
    <row r="5502" spans="1:13" ht="15" customHeight="1" x14ac:dyDescent="0.25">
      <c r="A5502" s="295" t="s">
        <v>15940</v>
      </c>
      <c r="B5502" s="295" t="s">
        <v>15941</v>
      </c>
      <c r="C5502" s="295" t="s">
        <v>15942</v>
      </c>
      <c r="D5502" s="295" t="s">
        <v>15942</v>
      </c>
      <c r="E5502" s="295" t="s">
        <v>9262</v>
      </c>
      <c r="F5502" s="295" t="s">
        <v>15943</v>
      </c>
      <c r="G5502" s="295" t="s">
        <v>168</v>
      </c>
      <c r="H5502" s="295" t="s">
        <v>1589</v>
      </c>
      <c r="I5502" s="295" t="s">
        <v>1598</v>
      </c>
      <c r="J5502" s="295" t="s">
        <v>855</v>
      </c>
      <c r="K5502" s="295" t="s">
        <v>1230</v>
      </c>
      <c r="L5502" s="286">
        <v>0</v>
      </c>
      <c r="M5502" s="295" t="s">
        <v>16372</v>
      </c>
    </row>
    <row r="5503" spans="1:13" ht="15" customHeight="1" x14ac:dyDescent="0.25">
      <c r="A5503" s="295" t="s">
        <v>15944</v>
      </c>
      <c r="B5503" s="295" t="s">
        <v>15944</v>
      </c>
      <c r="C5503" s="295" t="s">
        <v>15945</v>
      </c>
      <c r="D5503" s="295" t="s">
        <v>15945</v>
      </c>
      <c r="E5503" s="295" t="s">
        <v>1606</v>
      </c>
      <c r="F5503" s="295" t="s">
        <v>1390</v>
      </c>
      <c r="G5503" s="295" t="s">
        <v>1594</v>
      </c>
      <c r="H5503" s="295" t="s">
        <v>1589</v>
      </c>
      <c r="I5503" s="295" t="s">
        <v>1598</v>
      </c>
      <c r="J5503" s="295" t="s">
        <v>855</v>
      </c>
      <c r="L5503" s="286">
        <v>7</v>
      </c>
      <c r="M5503" s="295" t="s">
        <v>171</v>
      </c>
    </row>
    <row r="5504" spans="1:13" ht="15" customHeight="1" x14ac:dyDescent="0.25">
      <c r="A5504" s="295" t="s">
        <v>15922</v>
      </c>
      <c r="B5504" s="295" t="s">
        <v>15919</v>
      </c>
      <c r="C5504" s="295" t="s">
        <v>15946</v>
      </c>
      <c r="D5504" s="295" t="s">
        <v>15920</v>
      </c>
      <c r="E5504" s="295" t="s">
        <v>12597</v>
      </c>
      <c r="F5504" s="295" t="s">
        <v>15947</v>
      </c>
      <c r="G5504" s="295" t="s">
        <v>168</v>
      </c>
      <c r="H5504" s="295" t="s">
        <v>1632</v>
      </c>
      <c r="I5504" s="295" t="s">
        <v>1598</v>
      </c>
      <c r="J5504" s="295" t="s">
        <v>855</v>
      </c>
      <c r="K5504" s="295" t="s">
        <v>1230</v>
      </c>
      <c r="L5504" s="286">
        <v>8</v>
      </c>
      <c r="M5504" s="295" t="s">
        <v>171</v>
      </c>
    </row>
    <row r="5505" spans="1:13" ht="15" customHeight="1" x14ac:dyDescent="0.25">
      <c r="A5505" s="295" t="s">
        <v>1394</v>
      </c>
      <c r="B5505" s="295" t="s">
        <v>1394</v>
      </c>
      <c r="C5505" s="295" t="s">
        <v>1393</v>
      </c>
      <c r="D5505" s="295" t="s">
        <v>1393</v>
      </c>
      <c r="E5505" s="295" t="s">
        <v>3049</v>
      </c>
      <c r="F5505" s="295" t="s">
        <v>15948</v>
      </c>
      <c r="G5505" s="295" t="s">
        <v>1676</v>
      </c>
      <c r="H5505" s="295" t="s">
        <v>1589</v>
      </c>
      <c r="I5505" s="295" t="s">
        <v>1598</v>
      </c>
      <c r="J5505" s="295" t="s">
        <v>179</v>
      </c>
      <c r="K5505" s="295" t="s">
        <v>1755</v>
      </c>
      <c r="L5505" s="287">
        <v>10</v>
      </c>
      <c r="M5505" s="295" t="s">
        <v>171</v>
      </c>
    </row>
    <row r="5506" spans="1:13" ht="15" customHeight="1" x14ac:dyDescent="0.25">
      <c r="A5506" s="295" t="s">
        <v>15949</v>
      </c>
      <c r="B5506" s="295" t="s">
        <v>15949</v>
      </c>
      <c r="C5506" s="295" t="s">
        <v>1392</v>
      </c>
      <c r="D5506" s="295" t="s">
        <v>1392</v>
      </c>
      <c r="E5506" s="295" t="s">
        <v>3049</v>
      </c>
      <c r="F5506" s="295" t="s">
        <v>15950</v>
      </c>
      <c r="G5506" s="295" t="s">
        <v>1738</v>
      </c>
      <c r="H5506" s="295" t="s">
        <v>1589</v>
      </c>
      <c r="I5506" s="295" t="s">
        <v>1598</v>
      </c>
      <c r="J5506" s="295" t="s">
        <v>179</v>
      </c>
      <c r="K5506" s="295" t="s">
        <v>1755</v>
      </c>
      <c r="L5506" s="286">
        <v>10</v>
      </c>
      <c r="M5506" s="295" t="s">
        <v>171</v>
      </c>
    </row>
    <row r="5507" spans="1:13" ht="15" customHeight="1" x14ac:dyDescent="0.25">
      <c r="A5507" s="295" t="s">
        <v>1391</v>
      </c>
      <c r="B5507" s="295" t="s">
        <v>15949</v>
      </c>
      <c r="C5507" s="295" t="s">
        <v>15951</v>
      </c>
      <c r="D5507" s="295" t="s">
        <v>1392</v>
      </c>
      <c r="E5507" s="295" t="s">
        <v>3049</v>
      </c>
      <c r="F5507" s="295" t="s">
        <v>15950</v>
      </c>
      <c r="G5507" s="295" t="s">
        <v>1678</v>
      </c>
      <c r="H5507" s="295" t="s">
        <v>1632</v>
      </c>
      <c r="I5507" s="295" t="s">
        <v>1598</v>
      </c>
      <c r="J5507" s="295" t="s">
        <v>179</v>
      </c>
      <c r="K5507" s="295" t="s">
        <v>1755</v>
      </c>
      <c r="L5507" s="286">
        <v>10</v>
      </c>
      <c r="M5507" s="295" t="s">
        <v>171</v>
      </c>
    </row>
    <row r="5508" spans="1:13" ht="15" customHeight="1" x14ac:dyDescent="0.25">
      <c r="A5508" s="295" t="s">
        <v>15952</v>
      </c>
      <c r="B5508" s="295" t="s">
        <v>15953</v>
      </c>
      <c r="C5508" s="295" t="s">
        <v>15954</v>
      </c>
      <c r="D5508" s="295" t="s">
        <v>1398</v>
      </c>
      <c r="E5508" s="295" t="s">
        <v>1606</v>
      </c>
      <c r="F5508" s="295" t="s">
        <v>15955</v>
      </c>
      <c r="G5508" s="295" t="s">
        <v>168</v>
      </c>
      <c r="H5508" s="295" t="s">
        <v>1632</v>
      </c>
      <c r="I5508" s="295" t="s">
        <v>1598</v>
      </c>
      <c r="J5508" s="295" t="s">
        <v>179</v>
      </c>
      <c r="K5508" s="295" t="s">
        <v>1755</v>
      </c>
      <c r="L5508" s="286">
        <v>0</v>
      </c>
      <c r="M5508" s="295" t="s">
        <v>16372</v>
      </c>
    </row>
    <row r="5509" spans="1:13" ht="15" customHeight="1" x14ac:dyDescent="0.25">
      <c r="A5509" s="295" t="s">
        <v>15956</v>
      </c>
      <c r="B5509" s="295" t="s">
        <v>15956</v>
      </c>
      <c r="C5509" s="295" t="s">
        <v>15957</v>
      </c>
      <c r="D5509" s="295" t="s">
        <v>15957</v>
      </c>
      <c r="E5509" s="295" t="s">
        <v>2019</v>
      </c>
      <c r="F5509" s="295" t="s">
        <v>15958</v>
      </c>
      <c r="G5509" s="295" t="s">
        <v>168</v>
      </c>
      <c r="H5509" s="295" t="s">
        <v>1589</v>
      </c>
      <c r="I5509" s="295" t="s">
        <v>1598</v>
      </c>
      <c r="J5509" s="295" t="s">
        <v>179</v>
      </c>
      <c r="K5509" s="295" t="s">
        <v>1755</v>
      </c>
      <c r="L5509" s="286">
        <v>8</v>
      </c>
      <c r="M5509" s="295" t="s">
        <v>171</v>
      </c>
    </row>
    <row r="5510" spans="1:13" ht="15" customHeight="1" x14ac:dyDescent="0.25">
      <c r="A5510" s="295" t="s">
        <v>15959</v>
      </c>
      <c r="B5510" s="295" t="s">
        <v>15959</v>
      </c>
      <c r="C5510" s="295" t="s">
        <v>15960</v>
      </c>
      <c r="D5510" s="295" t="s">
        <v>15960</v>
      </c>
      <c r="E5510" s="295" t="s">
        <v>1606</v>
      </c>
      <c r="F5510" s="295" t="s">
        <v>15961</v>
      </c>
      <c r="G5510" s="295" t="s">
        <v>168</v>
      </c>
      <c r="H5510" s="295" t="s">
        <v>1589</v>
      </c>
      <c r="I5510" s="295" t="s">
        <v>1598</v>
      </c>
      <c r="J5510" s="295" t="s">
        <v>179</v>
      </c>
      <c r="K5510" s="295" t="s">
        <v>1755</v>
      </c>
      <c r="L5510" s="286">
        <v>0</v>
      </c>
      <c r="M5510" s="295" t="s">
        <v>16372</v>
      </c>
    </row>
    <row r="5511" spans="1:13" ht="15" customHeight="1" x14ac:dyDescent="0.25">
      <c r="A5511" s="295" t="s">
        <v>15962</v>
      </c>
      <c r="B5511" s="295" t="s">
        <v>15963</v>
      </c>
      <c r="C5511" s="295" t="s">
        <v>15964</v>
      </c>
      <c r="D5511" s="295" t="s">
        <v>1401</v>
      </c>
      <c r="E5511" s="295" t="s">
        <v>11893</v>
      </c>
      <c r="F5511" s="295" t="s">
        <v>15965</v>
      </c>
      <c r="G5511" s="295" t="s">
        <v>168</v>
      </c>
      <c r="H5511" s="295" t="s">
        <v>1632</v>
      </c>
      <c r="I5511" s="295" t="s">
        <v>1598</v>
      </c>
      <c r="J5511" s="295" t="s">
        <v>179</v>
      </c>
      <c r="K5511" s="295" t="s">
        <v>1755</v>
      </c>
      <c r="L5511" s="286">
        <v>0</v>
      </c>
      <c r="M5511" s="295" t="s">
        <v>16372</v>
      </c>
    </row>
    <row r="5512" spans="1:13" ht="15" customHeight="1" x14ac:dyDescent="0.25">
      <c r="A5512" s="295" t="s">
        <v>15966</v>
      </c>
      <c r="B5512" s="295" t="s">
        <v>15966</v>
      </c>
      <c r="C5512" s="295" t="s">
        <v>15967</v>
      </c>
      <c r="D5512" s="295" t="s">
        <v>15967</v>
      </c>
      <c r="E5512" s="295" t="s">
        <v>3820</v>
      </c>
      <c r="F5512" s="295" t="s">
        <v>15968</v>
      </c>
      <c r="G5512" s="295" t="s">
        <v>168</v>
      </c>
      <c r="H5512" s="295" t="s">
        <v>1589</v>
      </c>
      <c r="I5512" s="295" t="s">
        <v>1598</v>
      </c>
      <c r="J5512" s="295" t="s">
        <v>179</v>
      </c>
      <c r="K5512" s="295" t="s">
        <v>1755</v>
      </c>
      <c r="L5512" s="286">
        <v>0</v>
      </c>
      <c r="M5512" s="295" t="s">
        <v>16372</v>
      </c>
    </row>
    <row r="5513" spans="1:13" ht="15" customHeight="1" x14ac:dyDescent="0.25">
      <c r="A5513" s="295" t="s">
        <v>1395</v>
      </c>
      <c r="B5513" s="295" t="s">
        <v>1395</v>
      </c>
      <c r="C5513" s="295" t="s">
        <v>1396</v>
      </c>
      <c r="D5513" s="295" t="s">
        <v>1396</v>
      </c>
      <c r="E5513" s="295" t="s">
        <v>4913</v>
      </c>
      <c r="F5513" s="295" t="s">
        <v>15969</v>
      </c>
      <c r="G5513" s="295" t="s">
        <v>168</v>
      </c>
      <c r="H5513" s="295" t="s">
        <v>1589</v>
      </c>
      <c r="I5513" s="295" t="s">
        <v>1598</v>
      </c>
      <c r="J5513" s="295" t="s">
        <v>179</v>
      </c>
      <c r="K5513" s="295" t="s">
        <v>1755</v>
      </c>
      <c r="L5513" s="286">
        <v>0</v>
      </c>
      <c r="M5513" s="295" t="s">
        <v>16372</v>
      </c>
    </row>
    <row r="5514" spans="1:13" ht="15" customHeight="1" x14ac:dyDescent="0.25">
      <c r="A5514" s="295" t="s">
        <v>15970</v>
      </c>
      <c r="B5514" s="295" t="s">
        <v>15970</v>
      </c>
      <c r="C5514" s="295" t="s">
        <v>15971</v>
      </c>
      <c r="D5514" s="295" t="s">
        <v>15971</v>
      </c>
      <c r="E5514" s="295" t="s">
        <v>1606</v>
      </c>
      <c r="F5514" s="295" t="s">
        <v>15972</v>
      </c>
      <c r="G5514" s="295" t="s">
        <v>168</v>
      </c>
      <c r="H5514" s="295" t="s">
        <v>1589</v>
      </c>
      <c r="I5514" s="295" t="s">
        <v>1598</v>
      </c>
      <c r="J5514" s="295" t="s">
        <v>179</v>
      </c>
      <c r="K5514" s="295" t="s">
        <v>1755</v>
      </c>
      <c r="L5514" s="286">
        <v>0</v>
      </c>
      <c r="M5514" s="295" t="s">
        <v>16372</v>
      </c>
    </row>
    <row r="5515" spans="1:13" ht="15" customHeight="1" x14ac:dyDescent="0.25">
      <c r="A5515" s="295" t="s">
        <v>15973</v>
      </c>
      <c r="B5515" s="295" t="s">
        <v>15973</v>
      </c>
      <c r="C5515" s="295" t="s">
        <v>15974</v>
      </c>
      <c r="D5515" s="295" t="s">
        <v>15974</v>
      </c>
      <c r="E5515" s="295" t="s">
        <v>1606</v>
      </c>
      <c r="F5515" s="295" t="s">
        <v>15975</v>
      </c>
      <c r="G5515" s="295" t="s">
        <v>168</v>
      </c>
      <c r="H5515" s="295" t="s">
        <v>1589</v>
      </c>
      <c r="I5515" s="295" t="s">
        <v>1598</v>
      </c>
      <c r="J5515" s="295" t="s">
        <v>179</v>
      </c>
      <c r="K5515" s="295" t="s">
        <v>1755</v>
      </c>
      <c r="L5515" s="286">
        <v>0</v>
      </c>
      <c r="M5515" s="295" t="s">
        <v>16372</v>
      </c>
    </row>
    <row r="5516" spans="1:13" ht="15" customHeight="1" x14ac:dyDescent="0.25">
      <c r="A5516" s="295" t="s">
        <v>1400</v>
      </c>
      <c r="B5516" s="295" t="s">
        <v>1400</v>
      </c>
      <c r="C5516" s="295" t="s">
        <v>1399</v>
      </c>
      <c r="D5516" s="295" t="s">
        <v>1399</v>
      </c>
      <c r="E5516" s="295" t="s">
        <v>1606</v>
      </c>
      <c r="F5516" s="295" t="s">
        <v>15955</v>
      </c>
      <c r="G5516" s="295" t="s">
        <v>1676</v>
      </c>
      <c r="H5516" s="295" t="s">
        <v>1589</v>
      </c>
      <c r="I5516" s="295" t="s">
        <v>1598</v>
      </c>
      <c r="J5516" s="295" t="s">
        <v>179</v>
      </c>
      <c r="K5516" s="295" t="s">
        <v>1755</v>
      </c>
      <c r="L5516" s="287">
        <v>0</v>
      </c>
      <c r="M5516" s="295" t="s">
        <v>16372</v>
      </c>
    </row>
    <row r="5517" spans="1:13" ht="15" customHeight="1" x14ac:dyDescent="0.25">
      <c r="A5517" s="295" t="s">
        <v>15953</v>
      </c>
      <c r="B5517" s="295" t="s">
        <v>15953</v>
      </c>
      <c r="C5517" s="295" t="s">
        <v>1398</v>
      </c>
      <c r="D5517" s="295" t="s">
        <v>1398</v>
      </c>
      <c r="E5517" s="295" t="s">
        <v>8536</v>
      </c>
      <c r="F5517" s="295" t="s">
        <v>15955</v>
      </c>
      <c r="G5517" s="295" t="s">
        <v>1738</v>
      </c>
      <c r="H5517" s="295" t="s">
        <v>1589</v>
      </c>
      <c r="I5517" s="295" t="s">
        <v>1598</v>
      </c>
      <c r="J5517" s="295" t="s">
        <v>179</v>
      </c>
      <c r="K5517" s="295" t="s">
        <v>1755</v>
      </c>
      <c r="L5517" s="286">
        <v>0</v>
      </c>
      <c r="M5517" s="295" t="s">
        <v>16372</v>
      </c>
    </row>
    <row r="5518" spans="1:13" ht="15" customHeight="1" x14ac:dyDescent="0.25">
      <c r="A5518" s="295" t="s">
        <v>15976</v>
      </c>
      <c r="B5518" s="295" t="s">
        <v>15976</v>
      </c>
      <c r="C5518" s="295" t="s">
        <v>15977</v>
      </c>
      <c r="D5518" s="295" t="s">
        <v>15977</v>
      </c>
      <c r="E5518" s="295" t="s">
        <v>1606</v>
      </c>
      <c r="F5518" s="295" t="s">
        <v>15955</v>
      </c>
      <c r="G5518" s="295" t="s">
        <v>1738</v>
      </c>
      <c r="H5518" s="295" t="s">
        <v>1589</v>
      </c>
      <c r="I5518" s="295" t="s">
        <v>1598</v>
      </c>
      <c r="J5518" s="295" t="s">
        <v>179</v>
      </c>
      <c r="K5518" s="295" t="s">
        <v>1755</v>
      </c>
      <c r="L5518" s="286">
        <v>0</v>
      </c>
      <c r="M5518" s="295" t="s">
        <v>16372</v>
      </c>
    </row>
    <row r="5519" spans="1:13" ht="15" customHeight="1" x14ac:dyDescent="0.25">
      <c r="A5519" s="295" t="s">
        <v>15978</v>
      </c>
      <c r="B5519" s="295" t="s">
        <v>15978</v>
      </c>
      <c r="C5519" s="295" t="s">
        <v>1397</v>
      </c>
      <c r="D5519" s="295" t="s">
        <v>1397</v>
      </c>
      <c r="E5519" s="295" t="s">
        <v>1606</v>
      </c>
      <c r="F5519" s="295" t="s">
        <v>15979</v>
      </c>
      <c r="G5519" s="295" t="s">
        <v>1594</v>
      </c>
      <c r="H5519" s="295" t="s">
        <v>1589</v>
      </c>
      <c r="I5519" s="295" t="s">
        <v>1598</v>
      </c>
      <c r="J5519" s="295" t="s">
        <v>179</v>
      </c>
      <c r="L5519" s="286">
        <v>0</v>
      </c>
      <c r="M5519" s="295" t="s">
        <v>16372</v>
      </c>
    </row>
    <row r="5520" spans="1:13" ht="15" customHeight="1" x14ac:dyDescent="0.25">
      <c r="A5520" s="295" t="s">
        <v>15980</v>
      </c>
      <c r="B5520" s="295" t="s">
        <v>15980</v>
      </c>
      <c r="C5520" s="295" t="s">
        <v>15981</v>
      </c>
      <c r="D5520" s="295" t="s">
        <v>15981</v>
      </c>
      <c r="E5520" s="295" t="s">
        <v>15982</v>
      </c>
      <c r="F5520" s="295" t="s">
        <v>15983</v>
      </c>
      <c r="G5520" s="295" t="s">
        <v>168</v>
      </c>
      <c r="H5520" s="295" t="s">
        <v>1589</v>
      </c>
      <c r="I5520" s="295" t="s">
        <v>1598</v>
      </c>
      <c r="J5520" s="295" t="s">
        <v>179</v>
      </c>
      <c r="K5520" s="295" t="s">
        <v>1755</v>
      </c>
      <c r="L5520" s="286">
        <v>0</v>
      </c>
      <c r="M5520" s="295" t="s">
        <v>16372</v>
      </c>
    </row>
    <row r="5521" spans="1:13" ht="15" customHeight="1" x14ac:dyDescent="0.25">
      <c r="A5521" s="295" t="s">
        <v>1403</v>
      </c>
      <c r="B5521" s="295" t="s">
        <v>1403</v>
      </c>
      <c r="C5521" s="295" t="s">
        <v>1402</v>
      </c>
      <c r="D5521" s="295" t="s">
        <v>1402</v>
      </c>
      <c r="E5521" s="295" t="s">
        <v>1906</v>
      </c>
      <c r="F5521" s="295" t="s">
        <v>15965</v>
      </c>
      <c r="G5521" s="295" t="s">
        <v>1676</v>
      </c>
      <c r="H5521" s="295" t="s">
        <v>1589</v>
      </c>
      <c r="I5521" s="295" t="s">
        <v>1598</v>
      </c>
      <c r="J5521" s="295" t="s">
        <v>179</v>
      </c>
      <c r="K5521" s="295" t="s">
        <v>1755</v>
      </c>
      <c r="L5521" s="287">
        <v>0</v>
      </c>
      <c r="M5521" s="295" t="s">
        <v>16372</v>
      </c>
    </row>
    <row r="5522" spans="1:13" ht="15" customHeight="1" x14ac:dyDescent="0.25">
      <c r="A5522" s="295" t="s">
        <v>15963</v>
      </c>
      <c r="B5522" s="295" t="s">
        <v>15963</v>
      </c>
      <c r="C5522" s="295" t="s">
        <v>1401</v>
      </c>
      <c r="D5522" s="295" t="s">
        <v>1401</v>
      </c>
      <c r="E5522" s="295" t="s">
        <v>15984</v>
      </c>
      <c r="F5522" s="295" t="s">
        <v>15965</v>
      </c>
      <c r="G5522" s="295" t="s">
        <v>1738</v>
      </c>
      <c r="H5522" s="295" t="s">
        <v>1589</v>
      </c>
      <c r="I5522" s="295" t="s">
        <v>1598</v>
      </c>
      <c r="J5522" s="295" t="s">
        <v>179</v>
      </c>
      <c r="K5522" s="295" t="s">
        <v>1755</v>
      </c>
      <c r="L5522" s="286">
        <v>0</v>
      </c>
      <c r="M5522" s="295" t="s">
        <v>16372</v>
      </c>
    </row>
    <row r="5523" spans="1:13" ht="15" customHeight="1" x14ac:dyDescent="0.25">
      <c r="A5523" s="295" t="s">
        <v>15985</v>
      </c>
      <c r="B5523" s="295" t="s">
        <v>15985</v>
      </c>
      <c r="C5523" s="295" t="s">
        <v>15986</v>
      </c>
      <c r="D5523" s="295" t="s">
        <v>15986</v>
      </c>
      <c r="E5523" s="295" t="s">
        <v>1906</v>
      </c>
      <c r="F5523" s="295" t="s">
        <v>15965</v>
      </c>
      <c r="G5523" s="295" t="s">
        <v>1738</v>
      </c>
      <c r="H5523" s="295" t="s">
        <v>1589</v>
      </c>
      <c r="I5523" s="295" t="s">
        <v>1598</v>
      </c>
      <c r="J5523" s="295" t="s">
        <v>179</v>
      </c>
      <c r="K5523" s="295" t="s">
        <v>1755</v>
      </c>
      <c r="L5523" s="286">
        <v>0</v>
      </c>
      <c r="M5523" s="295" t="s">
        <v>16372</v>
      </c>
    </row>
    <row r="5524" spans="1:13" ht="15" customHeight="1" x14ac:dyDescent="0.25">
      <c r="A5524" s="295" t="s">
        <v>15987</v>
      </c>
      <c r="B5524" s="295" t="s">
        <v>15987</v>
      </c>
      <c r="C5524" s="295" t="s">
        <v>15988</v>
      </c>
      <c r="D5524" s="295" t="s">
        <v>15988</v>
      </c>
      <c r="E5524" s="295" t="s">
        <v>1606</v>
      </c>
      <c r="F5524" s="295" t="s">
        <v>15989</v>
      </c>
      <c r="G5524" s="295" t="s">
        <v>168</v>
      </c>
      <c r="H5524" s="295" t="s">
        <v>1589</v>
      </c>
      <c r="I5524" s="295" t="s">
        <v>1598</v>
      </c>
      <c r="J5524" s="295" t="s">
        <v>251</v>
      </c>
      <c r="K5524" s="295" t="s">
        <v>1755</v>
      </c>
      <c r="L5524" s="286">
        <v>0</v>
      </c>
      <c r="M5524" s="295" t="s">
        <v>16372</v>
      </c>
    </row>
    <row r="5525" spans="1:13" ht="15" customHeight="1" x14ac:dyDescent="0.25">
      <c r="A5525" s="295" t="s">
        <v>15990</v>
      </c>
      <c r="B5525" s="295" t="s">
        <v>15990</v>
      </c>
      <c r="C5525" s="295" t="s">
        <v>15991</v>
      </c>
      <c r="D5525" s="295" t="s">
        <v>15991</v>
      </c>
      <c r="E5525" s="295" t="s">
        <v>1606</v>
      </c>
      <c r="F5525" s="295" t="s">
        <v>15992</v>
      </c>
      <c r="G5525" s="295" t="s">
        <v>1594</v>
      </c>
      <c r="H5525" s="295" t="s">
        <v>1589</v>
      </c>
      <c r="I5525" s="295" t="s">
        <v>1598</v>
      </c>
      <c r="J5525" s="295" t="s">
        <v>251</v>
      </c>
      <c r="L5525" s="286">
        <v>0</v>
      </c>
      <c r="M5525" s="295" t="s">
        <v>16372</v>
      </c>
    </row>
    <row r="5526" spans="1:13" ht="15" customHeight="1" x14ac:dyDescent="0.25">
      <c r="A5526" s="295" t="s">
        <v>5851</v>
      </c>
      <c r="B5526" s="295" t="s">
        <v>5847</v>
      </c>
      <c r="C5526" s="295" t="s">
        <v>15993</v>
      </c>
      <c r="D5526" s="295" t="s">
        <v>5848</v>
      </c>
      <c r="E5526" s="295" t="s">
        <v>2009</v>
      </c>
      <c r="F5526" s="295" t="s">
        <v>5850</v>
      </c>
      <c r="G5526" s="295" t="s">
        <v>168</v>
      </c>
      <c r="H5526" s="295" t="s">
        <v>1632</v>
      </c>
      <c r="I5526" s="295" t="s">
        <v>1598</v>
      </c>
      <c r="J5526" s="295" t="s">
        <v>2809</v>
      </c>
      <c r="K5526" s="295" t="s">
        <v>1755</v>
      </c>
      <c r="L5526" s="286">
        <v>0</v>
      </c>
      <c r="M5526" s="295" t="s">
        <v>16372</v>
      </c>
    </row>
    <row r="5527" spans="1:13" ht="15" customHeight="1" x14ac:dyDescent="0.25">
      <c r="A5527" s="295" t="s">
        <v>5856</v>
      </c>
      <c r="B5527" s="295" t="s">
        <v>5852</v>
      </c>
      <c r="C5527" s="295" t="s">
        <v>15994</v>
      </c>
      <c r="D5527" s="295" t="s">
        <v>5853</v>
      </c>
      <c r="E5527" s="295" t="s">
        <v>15995</v>
      </c>
      <c r="F5527" s="295" t="s">
        <v>5855</v>
      </c>
      <c r="G5527" s="295" t="s">
        <v>168</v>
      </c>
      <c r="H5527" s="295" t="s">
        <v>1632</v>
      </c>
      <c r="I5527" s="295" t="s">
        <v>1598</v>
      </c>
      <c r="J5527" s="295" t="s">
        <v>2809</v>
      </c>
      <c r="K5527" s="295" t="s">
        <v>1755</v>
      </c>
      <c r="L5527" s="286">
        <v>0</v>
      </c>
      <c r="M5527" s="295" t="s">
        <v>16372</v>
      </c>
    </row>
    <row r="5528" spans="1:13" ht="15" customHeight="1" x14ac:dyDescent="0.25">
      <c r="A5528" s="295" t="s">
        <v>5860</v>
      </c>
      <c r="B5528" s="295" t="s">
        <v>5857</v>
      </c>
      <c r="C5528" s="295" t="s">
        <v>15996</v>
      </c>
      <c r="D5528" s="295" t="s">
        <v>5858</v>
      </c>
      <c r="E5528" s="295" t="s">
        <v>7170</v>
      </c>
      <c r="F5528" s="295" t="s">
        <v>15997</v>
      </c>
      <c r="G5528" s="295" t="s">
        <v>1594</v>
      </c>
      <c r="H5528" s="295" t="s">
        <v>1632</v>
      </c>
      <c r="I5528" s="295" t="s">
        <v>1598</v>
      </c>
      <c r="J5528" s="295" t="s">
        <v>2809</v>
      </c>
      <c r="L5528" s="286">
        <v>0</v>
      </c>
      <c r="M5528" s="295" t="s">
        <v>16372</v>
      </c>
    </row>
    <row r="5529" spans="1:13" ht="15" customHeight="1" x14ac:dyDescent="0.25">
      <c r="A5529" s="295" t="s">
        <v>15998</v>
      </c>
      <c r="B5529" s="295" t="s">
        <v>15998</v>
      </c>
      <c r="C5529" s="295" t="s">
        <v>15999</v>
      </c>
      <c r="D5529" s="295" t="s">
        <v>15999</v>
      </c>
      <c r="E5529" s="295" t="s">
        <v>15668</v>
      </c>
      <c r="F5529" s="295" t="s">
        <v>16000</v>
      </c>
      <c r="G5529" s="295" t="s">
        <v>168</v>
      </c>
      <c r="H5529" s="295" t="s">
        <v>1589</v>
      </c>
      <c r="I5529" s="295" t="s">
        <v>1598</v>
      </c>
      <c r="J5529" s="295" t="s">
        <v>1404</v>
      </c>
      <c r="K5529" s="295" t="s">
        <v>1603</v>
      </c>
      <c r="L5529" s="286">
        <v>5</v>
      </c>
      <c r="M5529" s="295" t="s">
        <v>171</v>
      </c>
    </row>
    <row r="5530" spans="1:13" ht="15" customHeight="1" x14ac:dyDescent="0.25">
      <c r="A5530" s="295" t="s">
        <v>16001</v>
      </c>
      <c r="B5530" s="295" t="s">
        <v>16001</v>
      </c>
      <c r="C5530" s="295" t="s">
        <v>16002</v>
      </c>
      <c r="D5530" s="295" t="s">
        <v>16002</v>
      </c>
      <c r="E5530" s="295" t="s">
        <v>4529</v>
      </c>
      <c r="F5530" s="295" t="s">
        <v>16003</v>
      </c>
      <c r="G5530" s="295" t="s">
        <v>168</v>
      </c>
      <c r="H5530" s="295" t="s">
        <v>1589</v>
      </c>
      <c r="I5530" s="295" t="s">
        <v>1598</v>
      </c>
      <c r="J5530" s="295" t="s">
        <v>1404</v>
      </c>
      <c r="K5530" s="295" t="s">
        <v>1603</v>
      </c>
      <c r="L5530" s="286">
        <v>0</v>
      </c>
      <c r="M5530" s="295" t="s">
        <v>16372</v>
      </c>
    </row>
    <row r="5531" spans="1:13" ht="15" customHeight="1" x14ac:dyDescent="0.25">
      <c r="A5531" s="295" t="s">
        <v>16004</v>
      </c>
      <c r="B5531" s="295" t="s">
        <v>16004</v>
      </c>
      <c r="C5531" s="295" t="s">
        <v>16005</v>
      </c>
      <c r="D5531" s="295" t="s">
        <v>16005</v>
      </c>
      <c r="E5531" s="295" t="s">
        <v>1978</v>
      </c>
      <c r="F5531" s="295" t="s">
        <v>16006</v>
      </c>
      <c r="G5531" s="295" t="s">
        <v>168</v>
      </c>
      <c r="H5531" s="295" t="s">
        <v>1589</v>
      </c>
      <c r="I5531" s="295" t="s">
        <v>1598</v>
      </c>
      <c r="J5531" s="295" t="s">
        <v>1404</v>
      </c>
      <c r="K5531" s="295" t="s">
        <v>1603</v>
      </c>
      <c r="L5531" s="286">
        <v>1</v>
      </c>
      <c r="M5531" s="295" t="s">
        <v>171</v>
      </c>
    </row>
    <row r="5532" spans="1:13" ht="15" customHeight="1" x14ac:dyDescent="0.25">
      <c r="A5532" s="295" t="s">
        <v>16007</v>
      </c>
      <c r="B5532" s="295" t="s">
        <v>16007</v>
      </c>
      <c r="C5532" s="295" t="s">
        <v>16008</v>
      </c>
      <c r="D5532" s="295" t="s">
        <v>16008</v>
      </c>
      <c r="E5532" s="295" t="s">
        <v>1779</v>
      </c>
      <c r="F5532" s="295" t="s">
        <v>16009</v>
      </c>
      <c r="G5532" s="295" t="s">
        <v>1676</v>
      </c>
      <c r="H5532" s="295" t="s">
        <v>1589</v>
      </c>
      <c r="I5532" s="295" t="s">
        <v>1598</v>
      </c>
      <c r="J5532" s="295" t="s">
        <v>1404</v>
      </c>
      <c r="K5532" s="295" t="s">
        <v>1603</v>
      </c>
      <c r="L5532" s="287">
        <v>6</v>
      </c>
      <c r="M5532" s="295" t="s">
        <v>171</v>
      </c>
    </row>
    <row r="5533" spans="1:13" ht="15" customHeight="1" x14ac:dyDescent="0.25">
      <c r="A5533" s="295" t="s">
        <v>16010</v>
      </c>
      <c r="B5533" s="295" t="s">
        <v>16010</v>
      </c>
      <c r="C5533" s="295" t="s">
        <v>16011</v>
      </c>
      <c r="D5533" s="295" t="s">
        <v>16011</v>
      </c>
      <c r="E5533" s="295" t="s">
        <v>1779</v>
      </c>
      <c r="F5533" s="295" t="s">
        <v>16009</v>
      </c>
      <c r="G5533" s="295" t="s">
        <v>1678</v>
      </c>
      <c r="H5533" s="295" t="s">
        <v>1589</v>
      </c>
      <c r="I5533" s="295" t="s">
        <v>1598</v>
      </c>
      <c r="J5533" s="295" t="s">
        <v>1404</v>
      </c>
      <c r="K5533" s="295" t="s">
        <v>1603</v>
      </c>
      <c r="L5533" s="287">
        <v>6</v>
      </c>
      <c r="M5533" s="295" t="s">
        <v>171</v>
      </c>
    </row>
    <row r="5534" spans="1:13" ht="15" customHeight="1" x14ac:dyDescent="0.25">
      <c r="A5534" s="295" t="s">
        <v>16012</v>
      </c>
      <c r="B5534" s="295" t="s">
        <v>16012</v>
      </c>
      <c r="C5534" s="295" t="s">
        <v>16013</v>
      </c>
      <c r="D5534" s="295" t="s">
        <v>16013</v>
      </c>
      <c r="E5534" s="295" t="s">
        <v>16014</v>
      </c>
      <c r="F5534" s="295" t="s">
        <v>16009</v>
      </c>
      <c r="G5534" s="295" t="s">
        <v>1678</v>
      </c>
      <c r="H5534" s="295" t="s">
        <v>1589</v>
      </c>
      <c r="I5534" s="295" t="s">
        <v>1598</v>
      </c>
      <c r="J5534" s="295" t="s">
        <v>1404</v>
      </c>
      <c r="K5534" s="295" t="s">
        <v>1603</v>
      </c>
      <c r="L5534" s="286">
        <v>9</v>
      </c>
      <c r="M5534" s="295" t="s">
        <v>171</v>
      </c>
    </row>
    <row r="5535" spans="1:13" ht="15" customHeight="1" x14ac:dyDescent="0.25">
      <c r="A5535" s="298" t="s">
        <v>16016</v>
      </c>
      <c r="B5535" s="295" t="s">
        <v>16016</v>
      </c>
      <c r="C5535" s="298" t="s">
        <v>16017</v>
      </c>
      <c r="D5535" s="298" t="s">
        <v>16017</v>
      </c>
      <c r="E5535" s="298" t="s">
        <v>16018</v>
      </c>
      <c r="F5535" s="298" t="s">
        <v>16019</v>
      </c>
      <c r="G5535" s="298" t="s">
        <v>1676</v>
      </c>
      <c r="H5535" s="298" t="s">
        <v>1589</v>
      </c>
      <c r="I5535" s="298" t="s">
        <v>1598</v>
      </c>
      <c r="J5535" s="298" t="s">
        <v>1404</v>
      </c>
      <c r="K5535" s="298" t="s">
        <v>1603</v>
      </c>
      <c r="L5535" s="292">
        <v>8</v>
      </c>
      <c r="M5535" s="295" t="s">
        <v>171</v>
      </c>
    </row>
    <row r="5536" spans="1:13" ht="15" customHeight="1" x14ac:dyDescent="0.25">
      <c r="A5536" s="295" t="s">
        <v>16020</v>
      </c>
      <c r="B5536" s="295" t="s">
        <v>16020</v>
      </c>
      <c r="C5536" s="295" t="s">
        <v>16021</v>
      </c>
      <c r="D5536" s="295" t="s">
        <v>16021</v>
      </c>
      <c r="E5536" s="295" t="s">
        <v>16018</v>
      </c>
      <c r="F5536" s="295" t="s">
        <v>16022</v>
      </c>
      <c r="G5536" s="295" t="s">
        <v>1678</v>
      </c>
      <c r="H5536" s="295" t="s">
        <v>1589</v>
      </c>
      <c r="I5536" s="295" t="s">
        <v>1598</v>
      </c>
      <c r="J5536" s="295" t="s">
        <v>1404</v>
      </c>
      <c r="K5536" s="295" t="s">
        <v>1603</v>
      </c>
      <c r="L5536" s="286">
        <v>8</v>
      </c>
      <c r="M5536" s="295" t="s">
        <v>171</v>
      </c>
    </row>
    <row r="5537" spans="1:13" ht="15" customHeight="1" x14ac:dyDescent="0.25">
      <c r="A5537" s="295" t="s">
        <v>16023</v>
      </c>
      <c r="B5537" s="295" t="s">
        <v>16023</v>
      </c>
      <c r="C5537" s="295" t="s">
        <v>16024</v>
      </c>
      <c r="D5537" s="295" t="s">
        <v>16024</v>
      </c>
      <c r="E5537" s="295" t="s">
        <v>16025</v>
      </c>
      <c r="F5537" s="295" t="s">
        <v>16026</v>
      </c>
      <c r="G5537" s="295" t="s">
        <v>1678</v>
      </c>
      <c r="H5537" s="295" t="s">
        <v>1589</v>
      </c>
      <c r="I5537" s="295" t="s">
        <v>1598</v>
      </c>
      <c r="J5537" s="295" t="s">
        <v>1404</v>
      </c>
      <c r="K5537" s="295" t="s">
        <v>1603</v>
      </c>
      <c r="L5537" s="286">
        <v>8</v>
      </c>
      <c r="M5537" s="295" t="s">
        <v>171</v>
      </c>
    </row>
    <row r="5538" spans="1:13" ht="15" customHeight="1" x14ac:dyDescent="0.25">
      <c r="A5538" s="295" t="s">
        <v>1405</v>
      </c>
      <c r="B5538" s="295" t="s">
        <v>1405</v>
      </c>
      <c r="C5538" s="295" t="s">
        <v>1406</v>
      </c>
      <c r="D5538" s="295" t="s">
        <v>1406</v>
      </c>
      <c r="E5538" s="295" t="s">
        <v>1606</v>
      </c>
      <c r="F5538" s="295" t="s">
        <v>16028</v>
      </c>
      <c r="G5538" s="295" t="s">
        <v>1676</v>
      </c>
      <c r="H5538" s="295" t="s">
        <v>1589</v>
      </c>
      <c r="I5538" s="295" t="s">
        <v>1598</v>
      </c>
      <c r="J5538" s="295" t="s">
        <v>1404</v>
      </c>
      <c r="K5538" s="295" t="s">
        <v>1603</v>
      </c>
      <c r="L5538" s="287">
        <v>10</v>
      </c>
      <c r="M5538" s="295" t="s">
        <v>171</v>
      </c>
    </row>
    <row r="5539" spans="1:13" ht="15" customHeight="1" x14ac:dyDescent="0.25">
      <c r="A5539" s="295" t="s">
        <v>16029</v>
      </c>
      <c r="B5539" s="295" t="s">
        <v>16029</v>
      </c>
      <c r="C5539" s="295" t="s">
        <v>16030</v>
      </c>
      <c r="D5539" s="295" t="s">
        <v>16030</v>
      </c>
      <c r="E5539" s="295" t="s">
        <v>1606</v>
      </c>
      <c r="F5539" s="295" t="s">
        <v>16031</v>
      </c>
      <c r="G5539" s="295" t="s">
        <v>1678</v>
      </c>
      <c r="H5539" s="295" t="s">
        <v>1589</v>
      </c>
      <c r="I5539" s="295" t="s">
        <v>1598</v>
      </c>
      <c r="J5539" s="295" t="s">
        <v>1404</v>
      </c>
      <c r="K5539" s="295" t="s">
        <v>1603</v>
      </c>
      <c r="L5539" s="286">
        <v>10</v>
      </c>
      <c r="M5539" s="295" t="s">
        <v>171</v>
      </c>
    </row>
    <row r="5540" spans="1:13" ht="15" customHeight="1" x14ac:dyDescent="0.25">
      <c r="A5540" s="295" t="s">
        <v>16032</v>
      </c>
      <c r="B5540" s="295" t="s">
        <v>16033</v>
      </c>
      <c r="C5540" s="295" t="s">
        <v>16034</v>
      </c>
      <c r="D5540" s="295" t="s">
        <v>16035</v>
      </c>
      <c r="E5540" s="295" t="s">
        <v>16036</v>
      </c>
      <c r="F5540" s="295" t="s">
        <v>16037</v>
      </c>
      <c r="G5540" s="295" t="s">
        <v>168</v>
      </c>
      <c r="H5540" s="295" t="s">
        <v>1632</v>
      </c>
      <c r="I5540" s="295" t="s">
        <v>1598</v>
      </c>
      <c r="J5540" s="295" t="s">
        <v>1404</v>
      </c>
      <c r="K5540" s="295" t="s">
        <v>1603</v>
      </c>
      <c r="L5540" s="286">
        <v>6</v>
      </c>
      <c r="M5540" s="295" t="s">
        <v>171</v>
      </c>
    </row>
    <row r="5541" spans="1:13" ht="15" customHeight="1" x14ac:dyDescent="0.25">
      <c r="A5541" s="295" t="s">
        <v>16038</v>
      </c>
      <c r="B5541" s="295" t="s">
        <v>16038</v>
      </c>
      <c r="C5541" s="295" t="s">
        <v>16039</v>
      </c>
      <c r="D5541" s="295" t="s">
        <v>16039</v>
      </c>
      <c r="E5541" s="295" t="s">
        <v>1774</v>
      </c>
      <c r="F5541" s="295" t="s">
        <v>16040</v>
      </c>
      <c r="G5541" s="295" t="s">
        <v>168</v>
      </c>
      <c r="H5541" s="295" t="s">
        <v>1589</v>
      </c>
      <c r="I5541" s="295" t="s">
        <v>1598</v>
      </c>
      <c r="J5541" s="295" t="s">
        <v>1404</v>
      </c>
      <c r="K5541" s="295" t="s">
        <v>1603</v>
      </c>
      <c r="L5541" s="286">
        <v>6</v>
      </c>
      <c r="M5541" s="295" t="s">
        <v>171</v>
      </c>
    </row>
    <row r="5542" spans="1:13" ht="15" customHeight="1" x14ac:dyDescent="0.25">
      <c r="A5542" s="295" t="s">
        <v>16041</v>
      </c>
      <c r="B5542" s="295" t="s">
        <v>16041</v>
      </c>
      <c r="C5542" s="295" t="s">
        <v>16042</v>
      </c>
      <c r="D5542" s="295" t="s">
        <v>16042</v>
      </c>
      <c r="E5542" s="295" t="s">
        <v>16043</v>
      </c>
      <c r="F5542" s="295" t="s">
        <v>16044</v>
      </c>
      <c r="G5542" s="295" t="s">
        <v>168</v>
      </c>
      <c r="H5542" s="295" t="s">
        <v>1589</v>
      </c>
      <c r="I5542" s="295" t="s">
        <v>1598</v>
      </c>
      <c r="J5542" s="295" t="s">
        <v>1404</v>
      </c>
      <c r="K5542" s="295" t="s">
        <v>1603</v>
      </c>
      <c r="L5542" s="286">
        <v>8</v>
      </c>
      <c r="M5542" s="295" t="s">
        <v>171</v>
      </c>
    </row>
    <row r="5543" spans="1:13" ht="15" customHeight="1" x14ac:dyDescent="0.25">
      <c r="A5543" s="295" t="s">
        <v>16015</v>
      </c>
      <c r="B5543" s="295" t="s">
        <v>16012</v>
      </c>
      <c r="C5543" s="295" t="s">
        <v>16045</v>
      </c>
      <c r="D5543" s="295" t="s">
        <v>16013</v>
      </c>
      <c r="E5543" s="295" t="s">
        <v>16043</v>
      </c>
      <c r="F5543" s="295" t="s">
        <v>16046</v>
      </c>
      <c r="G5543" s="295" t="s">
        <v>168</v>
      </c>
      <c r="H5543" s="295" t="s">
        <v>1632</v>
      </c>
      <c r="I5543" s="295" t="s">
        <v>1598</v>
      </c>
      <c r="J5543" s="295" t="s">
        <v>1404</v>
      </c>
      <c r="K5543" s="295" t="s">
        <v>1603</v>
      </c>
      <c r="L5543" s="287">
        <v>9</v>
      </c>
      <c r="M5543" s="295" t="s">
        <v>171</v>
      </c>
    </row>
    <row r="5544" spans="1:13" ht="15" customHeight="1" x14ac:dyDescent="0.25">
      <c r="A5544" s="295" t="s">
        <v>16033</v>
      </c>
      <c r="B5544" s="295" t="s">
        <v>16033</v>
      </c>
      <c r="C5544" s="295" t="s">
        <v>16035</v>
      </c>
      <c r="D5544" s="295" t="s">
        <v>16035</v>
      </c>
      <c r="E5544" s="295" t="s">
        <v>4231</v>
      </c>
      <c r="F5544" s="295" t="s">
        <v>16047</v>
      </c>
      <c r="G5544" s="295" t="s">
        <v>168</v>
      </c>
      <c r="H5544" s="295" t="s">
        <v>1589</v>
      </c>
      <c r="I5544" s="295" t="s">
        <v>1598</v>
      </c>
      <c r="J5544" s="295" t="s">
        <v>1404</v>
      </c>
      <c r="K5544" s="295" t="s">
        <v>1603</v>
      </c>
      <c r="L5544" s="286">
        <v>6</v>
      </c>
      <c r="M5544" s="295" t="s">
        <v>171</v>
      </c>
    </row>
    <row r="5545" spans="1:13" ht="15" customHeight="1" x14ac:dyDescent="0.25">
      <c r="A5545" s="295" t="s">
        <v>16048</v>
      </c>
      <c r="B5545" s="295" t="s">
        <v>16048</v>
      </c>
      <c r="C5545" s="295" t="s">
        <v>16049</v>
      </c>
      <c r="D5545" s="295" t="s">
        <v>16049</v>
      </c>
      <c r="E5545" s="295" t="s">
        <v>1606</v>
      </c>
      <c r="F5545" s="295" t="s">
        <v>16050</v>
      </c>
      <c r="G5545" s="295" t="s">
        <v>168</v>
      </c>
      <c r="H5545" s="295" t="s">
        <v>1589</v>
      </c>
      <c r="I5545" s="295" t="s">
        <v>1598</v>
      </c>
      <c r="J5545" s="295" t="s">
        <v>1404</v>
      </c>
      <c r="K5545" s="295" t="s">
        <v>1603</v>
      </c>
      <c r="L5545" s="286">
        <v>8</v>
      </c>
      <c r="M5545" s="295" t="s">
        <v>171</v>
      </c>
    </row>
    <row r="5546" spans="1:13" ht="15" customHeight="1" x14ac:dyDescent="0.25">
      <c r="A5546" s="295" t="s">
        <v>1410</v>
      </c>
      <c r="B5546" s="295" t="s">
        <v>1410</v>
      </c>
      <c r="C5546" s="295" t="s">
        <v>1411</v>
      </c>
      <c r="D5546" s="295" t="s">
        <v>1411</v>
      </c>
      <c r="E5546" s="295" t="s">
        <v>16051</v>
      </c>
      <c r="F5546" s="295" t="s">
        <v>16052</v>
      </c>
      <c r="G5546" s="295" t="s">
        <v>1676</v>
      </c>
      <c r="H5546" s="295" t="s">
        <v>1589</v>
      </c>
      <c r="I5546" s="295" t="s">
        <v>1598</v>
      </c>
      <c r="J5546" s="295" t="s">
        <v>1404</v>
      </c>
      <c r="K5546" s="295" t="s">
        <v>1603</v>
      </c>
      <c r="L5546" s="286">
        <v>9</v>
      </c>
      <c r="M5546" s="295" t="s">
        <v>171</v>
      </c>
    </row>
    <row r="5547" spans="1:13" ht="15" customHeight="1" x14ac:dyDescent="0.25">
      <c r="A5547" s="295" t="s">
        <v>16053</v>
      </c>
      <c r="B5547" s="295" t="s">
        <v>16053</v>
      </c>
      <c r="C5547" s="295" t="s">
        <v>16054</v>
      </c>
      <c r="D5547" s="295" t="s">
        <v>16054</v>
      </c>
      <c r="E5547" s="295" t="s">
        <v>16055</v>
      </c>
      <c r="F5547" s="295" t="s">
        <v>16056</v>
      </c>
      <c r="G5547" s="295" t="s">
        <v>1738</v>
      </c>
      <c r="H5547" s="295" t="s">
        <v>1589</v>
      </c>
      <c r="I5547" s="295" t="s">
        <v>1598</v>
      </c>
      <c r="J5547" s="295" t="s">
        <v>1404</v>
      </c>
      <c r="K5547" s="295" t="s">
        <v>1603</v>
      </c>
      <c r="L5547" s="286">
        <v>9</v>
      </c>
      <c r="M5547" s="295" t="s">
        <v>171</v>
      </c>
    </row>
    <row r="5548" spans="1:13" ht="15" customHeight="1" x14ac:dyDescent="0.25">
      <c r="A5548" s="295" t="s">
        <v>16058</v>
      </c>
      <c r="B5548" s="295" t="s">
        <v>16053</v>
      </c>
      <c r="C5548" s="295" t="s">
        <v>16059</v>
      </c>
      <c r="D5548" s="295" t="s">
        <v>16054</v>
      </c>
      <c r="E5548" s="295" t="s">
        <v>2357</v>
      </c>
      <c r="F5548" s="295" t="s">
        <v>16056</v>
      </c>
      <c r="G5548" s="295" t="s">
        <v>168</v>
      </c>
      <c r="H5548" s="295" t="s">
        <v>1632</v>
      </c>
      <c r="I5548" s="283" t="s">
        <v>1598</v>
      </c>
      <c r="J5548" s="283" t="s">
        <v>1404</v>
      </c>
      <c r="K5548" s="283" t="s">
        <v>1603</v>
      </c>
      <c r="L5548" s="287">
        <v>9</v>
      </c>
      <c r="M5548" s="295" t="s">
        <v>171</v>
      </c>
    </row>
    <row r="5549" spans="1:13" ht="15" customHeight="1" x14ac:dyDescent="0.25">
      <c r="A5549" s="295" t="s">
        <v>16060</v>
      </c>
      <c r="B5549" s="295" t="s">
        <v>16060</v>
      </c>
      <c r="C5549" s="295" t="s">
        <v>16061</v>
      </c>
      <c r="D5549" s="295" t="s">
        <v>16061</v>
      </c>
      <c r="E5549" s="295" t="s">
        <v>1606</v>
      </c>
      <c r="F5549" s="295" t="s">
        <v>16062</v>
      </c>
      <c r="G5549" s="295" t="s">
        <v>168</v>
      </c>
      <c r="H5549" s="295" t="s">
        <v>1589</v>
      </c>
      <c r="I5549" s="295" t="s">
        <v>1598</v>
      </c>
      <c r="J5549" s="295" t="s">
        <v>1404</v>
      </c>
      <c r="K5549" s="295" t="s">
        <v>1603</v>
      </c>
      <c r="L5549" s="286">
        <v>0</v>
      </c>
      <c r="M5549" s="295" t="s">
        <v>16372</v>
      </c>
    </row>
    <row r="5550" spans="1:13" ht="15" customHeight="1" x14ac:dyDescent="0.25">
      <c r="A5550" s="295" t="s">
        <v>16057</v>
      </c>
      <c r="B5550" s="295" t="s">
        <v>16053</v>
      </c>
      <c r="C5550" s="295" t="s">
        <v>16063</v>
      </c>
      <c r="D5550" s="295" t="s">
        <v>16054</v>
      </c>
      <c r="E5550" s="295" t="s">
        <v>16064</v>
      </c>
      <c r="F5550" s="295" t="s">
        <v>16056</v>
      </c>
      <c r="G5550" s="295" t="s">
        <v>168</v>
      </c>
      <c r="H5550" s="295" t="s">
        <v>1632</v>
      </c>
      <c r="I5550" s="295" t="s">
        <v>1598</v>
      </c>
      <c r="J5550" s="295" t="s">
        <v>1404</v>
      </c>
      <c r="K5550" s="295" t="s">
        <v>1603</v>
      </c>
      <c r="L5550" s="286">
        <v>9</v>
      </c>
      <c r="M5550" s="295" t="s">
        <v>171</v>
      </c>
    </row>
    <row r="5551" spans="1:13" ht="15" customHeight="1" x14ac:dyDescent="0.25">
      <c r="A5551" s="295" t="s">
        <v>16065</v>
      </c>
      <c r="B5551" s="295" t="s">
        <v>16065</v>
      </c>
      <c r="C5551" s="295" t="s">
        <v>16066</v>
      </c>
      <c r="D5551" s="295" t="s">
        <v>16066</v>
      </c>
      <c r="E5551" s="295" t="s">
        <v>1606</v>
      </c>
      <c r="F5551" s="295" t="s">
        <v>16067</v>
      </c>
      <c r="G5551" s="295" t="s">
        <v>1676</v>
      </c>
      <c r="H5551" s="295" t="s">
        <v>1589</v>
      </c>
      <c r="I5551" s="295" t="s">
        <v>1598</v>
      </c>
      <c r="J5551" s="295" t="s">
        <v>1404</v>
      </c>
      <c r="K5551" s="295" t="s">
        <v>1603</v>
      </c>
      <c r="L5551" s="286">
        <v>6</v>
      </c>
      <c r="M5551" s="295" t="s">
        <v>171</v>
      </c>
    </row>
    <row r="5552" spans="1:13" ht="15" customHeight="1" x14ac:dyDescent="0.25">
      <c r="A5552" s="295" t="s">
        <v>16070</v>
      </c>
      <c r="B5552" s="295" t="s">
        <v>16071</v>
      </c>
      <c r="C5552" s="295" t="s">
        <v>16072</v>
      </c>
      <c r="D5552" s="295" t="s">
        <v>16073</v>
      </c>
      <c r="E5552" s="295" t="s">
        <v>16074</v>
      </c>
      <c r="F5552" s="295" t="s">
        <v>16075</v>
      </c>
      <c r="G5552" s="295" t="s">
        <v>1678</v>
      </c>
      <c r="H5552" s="295" t="s">
        <v>1632</v>
      </c>
      <c r="I5552" s="295" t="s">
        <v>1598</v>
      </c>
      <c r="J5552" s="295" t="s">
        <v>1404</v>
      </c>
      <c r="K5552" s="295" t="s">
        <v>1603</v>
      </c>
      <c r="L5552" s="286">
        <v>6</v>
      </c>
      <c r="M5552" s="295" t="s">
        <v>171</v>
      </c>
    </row>
    <row r="5553" spans="1:13" ht="15" customHeight="1" x14ac:dyDescent="0.25">
      <c r="A5553" s="295" t="s">
        <v>16071</v>
      </c>
      <c r="B5553" s="295" t="s">
        <v>16071</v>
      </c>
      <c r="C5553" s="295" t="s">
        <v>16073</v>
      </c>
      <c r="D5553" s="295" t="s">
        <v>16073</v>
      </c>
      <c r="E5553" s="295" t="s">
        <v>1606</v>
      </c>
      <c r="F5553" s="295" t="s">
        <v>16075</v>
      </c>
      <c r="G5553" s="295" t="s">
        <v>1678</v>
      </c>
      <c r="H5553" s="295" t="s">
        <v>1589</v>
      </c>
      <c r="I5553" s="295" t="s">
        <v>1598</v>
      </c>
      <c r="J5553" s="295" t="s">
        <v>1404</v>
      </c>
      <c r="K5553" s="295" t="s">
        <v>1603</v>
      </c>
      <c r="L5553" s="286">
        <v>6</v>
      </c>
      <c r="M5553" s="295" t="s">
        <v>171</v>
      </c>
    </row>
    <row r="5554" spans="1:13" ht="15" customHeight="1" x14ac:dyDescent="0.25">
      <c r="A5554" s="295" t="s">
        <v>16077</v>
      </c>
      <c r="B5554" s="295" t="s">
        <v>16077</v>
      </c>
      <c r="C5554" s="295" t="s">
        <v>16078</v>
      </c>
      <c r="D5554" s="295" t="s">
        <v>16078</v>
      </c>
      <c r="E5554" s="295" t="s">
        <v>16079</v>
      </c>
      <c r="F5554" s="295" t="s">
        <v>16080</v>
      </c>
      <c r="G5554" s="295" t="s">
        <v>1678</v>
      </c>
      <c r="H5554" s="295" t="s">
        <v>1589</v>
      </c>
      <c r="I5554" s="295" t="s">
        <v>1598</v>
      </c>
      <c r="J5554" s="295" t="s">
        <v>1404</v>
      </c>
      <c r="K5554" s="295" t="s">
        <v>1603</v>
      </c>
      <c r="L5554" s="286">
        <v>6</v>
      </c>
      <c r="M5554" s="295" t="s">
        <v>171</v>
      </c>
    </row>
    <row r="5555" spans="1:13" ht="15" customHeight="1" x14ac:dyDescent="0.25">
      <c r="A5555" s="295" t="s">
        <v>16027</v>
      </c>
      <c r="B5555" s="295" t="s">
        <v>16023</v>
      </c>
      <c r="C5555" s="295" t="s">
        <v>16082</v>
      </c>
      <c r="D5555" s="295" t="s">
        <v>16024</v>
      </c>
      <c r="E5555" s="295" t="s">
        <v>2801</v>
      </c>
      <c r="F5555" s="295" t="s">
        <v>16083</v>
      </c>
      <c r="G5555" s="295" t="s">
        <v>168</v>
      </c>
      <c r="H5555" s="295" t="s">
        <v>1632</v>
      </c>
      <c r="I5555" s="295" t="s">
        <v>1598</v>
      </c>
      <c r="J5555" s="295" t="s">
        <v>1404</v>
      </c>
      <c r="K5555" s="295" t="s">
        <v>1603</v>
      </c>
      <c r="L5555" s="287">
        <v>8</v>
      </c>
      <c r="M5555" s="295" t="s">
        <v>171</v>
      </c>
    </row>
    <row r="5556" spans="1:13" ht="15" customHeight="1" x14ac:dyDescent="0.25">
      <c r="A5556" s="295" t="s">
        <v>16084</v>
      </c>
      <c r="B5556" s="295" t="s">
        <v>16084</v>
      </c>
      <c r="C5556" s="295" t="s">
        <v>16085</v>
      </c>
      <c r="D5556" s="295" t="s">
        <v>16085</v>
      </c>
      <c r="E5556" s="295" t="s">
        <v>1606</v>
      </c>
      <c r="F5556" s="295" t="s">
        <v>16086</v>
      </c>
      <c r="G5556" s="295" t="s">
        <v>168</v>
      </c>
      <c r="H5556" s="295" t="s">
        <v>1589</v>
      </c>
      <c r="I5556" s="295" t="s">
        <v>1598</v>
      </c>
      <c r="J5556" s="295" t="s">
        <v>1404</v>
      </c>
      <c r="K5556" s="295" t="s">
        <v>1603</v>
      </c>
      <c r="L5556" s="286">
        <v>8</v>
      </c>
      <c r="M5556" s="295" t="s">
        <v>171</v>
      </c>
    </row>
    <row r="5557" spans="1:13" ht="15" customHeight="1" x14ac:dyDescent="0.25">
      <c r="A5557" s="295" t="s">
        <v>16087</v>
      </c>
      <c r="B5557" s="295" t="s">
        <v>16088</v>
      </c>
      <c r="C5557" s="295" t="s">
        <v>16089</v>
      </c>
      <c r="D5557" s="295" t="s">
        <v>16090</v>
      </c>
      <c r="E5557" s="295" t="s">
        <v>1606</v>
      </c>
      <c r="F5557" s="295" t="s">
        <v>16091</v>
      </c>
      <c r="G5557" s="295" t="s">
        <v>168</v>
      </c>
      <c r="H5557" s="295" t="s">
        <v>1632</v>
      </c>
      <c r="I5557" s="295" t="s">
        <v>1598</v>
      </c>
      <c r="J5557" s="295" t="s">
        <v>1404</v>
      </c>
      <c r="K5557" s="295" t="s">
        <v>1603</v>
      </c>
      <c r="L5557" s="286">
        <v>6</v>
      </c>
      <c r="M5557" s="295" t="s">
        <v>171</v>
      </c>
    </row>
    <row r="5558" spans="1:13" ht="15" customHeight="1" x14ac:dyDescent="0.25">
      <c r="A5558" s="295" t="s">
        <v>16092</v>
      </c>
      <c r="B5558" s="295" t="s">
        <v>16088</v>
      </c>
      <c r="C5558" s="295" t="s">
        <v>16093</v>
      </c>
      <c r="D5558" s="295" t="s">
        <v>16090</v>
      </c>
      <c r="E5558" s="295" t="s">
        <v>1606</v>
      </c>
      <c r="F5558" s="295" t="s">
        <v>16091</v>
      </c>
      <c r="G5558" s="295" t="s">
        <v>1678</v>
      </c>
      <c r="H5558" s="295" t="s">
        <v>1632</v>
      </c>
      <c r="I5558" s="283" t="s">
        <v>1598</v>
      </c>
      <c r="J5558" s="283" t="s">
        <v>1404</v>
      </c>
      <c r="K5558" s="283" t="s">
        <v>1603</v>
      </c>
      <c r="L5558" s="287">
        <v>6</v>
      </c>
      <c r="M5558" s="295" t="s">
        <v>171</v>
      </c>
    </row>
    <row r="5559" spans="1:13" ht="15" customHeight="1" x14ac:dyDescent="0.25">
      <c r="A5559" s="295" t="s">
        <v>16094</v>
      </c>
      <c r="B5559" s="295" t="s">
        <v>16094</v>
      </c>
      <c r="C5559" s="295" t="s">
        <v>16095</v>
      </c>
      <c r="D5559" s="295" t="s">
        <v>16095</v>
      </c>
      <c r="E5559" s="295" t="s">
        <v>1774</v>
      </c>
      <c r="F5559" s="295" t="s">
        <v>16096</v>
      </c>
      <c r="G5559" s="295" t="s">
        <v>1676</v>
      </c>
      <c r="H5559" s="295" t="s">
        <v>1589</v>
      </c>
      <c r="I5559" s="295" t="s">
        <v>1598</v>
      </c>
      <c r="J5559" s="295" t="s">
        <v>1404</v>
      </c>
      <c r="K5559" s="295" t="s">
        <v>1603</v>
      </c>
      <c r="L5559" s="287">
        <v>7</v>
      </c>
      <c r="M5559" s="295" t="s">
        <v>171</v>
      </c>
    </row>
    <row r="5560" spans="1:13" ht="15" customHeight="1" x14ac:dyDescent="0.25">
      <c r="A5560" s="295" t="s">
        <v>16097</v>
      </c>
      <c r="B5560" s="295" t="s">
        <v>16097</v>
      </c>
      <c r="C5560" s="295" t="s">
        <v>16098</v>
      </c>
      <c r="D5560" s="295" t="s">
        <v>16098</v>
      </c>
      <c r="E5560" s="295" t="s">
        <v>1774</v>
      </c>
      <c r="F5560" s="295" t="s">
        <v>16096</v>
      </c>
      <c r="G5560" s="295" t="s">
        <v>1678</v>
      </c>
      <c r="H5560" s="295" t="s">
        <v>1589</v>
      </c>
      <c r="I5560" s="295" t="s">
        <v>1598</v>
      </c>
      <c r="J5560" s="295" t="s">
        <v>1404</v>
      </c>
      <c r="K5560" s="295" t="s">
        <v>1603</v>
      </c>
      <c r="L5560" s="286">
        <v>7</v>
      </c>
      <c r="M5560" s="295" t="s">
        <v>171</v>
      </c>
    </row>
    <row r="5561" spans="1:13" ht="15" customHeight="1" x14ac:dyDescent="0.25">
      <c r="A5561" s="295" t="s">
        <v>16099</v>
      </c>
      <c r="B5561" s="295" t="s">
        <v>16099</v>
      </c>
      <c r="C5561" s="295" t="s">
        <v>16100</v>
      </c>
      <c r="D5561" s="295" t="s">
        <v>16100</v>
      </c>
      <c r="E5561" s="295" t="s">
        <v>16101</v>
      </c>
      <c r="F5561" s="295" t="s">
        <v>16096</v>
      </c>
      <c r="G5561" s="295" t="s">
        <v>1678</v>
      </c>
      <c r="H5561" s="295" t="s">
        <v>1589</v>
      </c>
      <c r="I5561" s="295" t="s">
        <v>1598</v>
      </c>
      <c r="J5561" s="295" t="s">
        <v>1404</v>
      </c>
      <c r="K5561" s="295" t="s">
        <v>1603</v>
      </c>
      <c r="L5561" s="286">
        <v>6</v>
      </c>
      <c r="M5561" s="295" t="s">
        <v>171</v>
      </c>
    </row>
    <row r="5562" spans="1:13" ht="15" customHeight="1" x14ac:dyDescent="0.25">
      <c r="A5562" s="295" t="s">
        <v>16102</v>
      </c>
      <c r="B5562" s="295" t="s">
        <v>16102</v>
      </c>
      <c r="C5562" s="295" t="s">
        <v>16103</v>
      </c>
      <c r="D5562" s="295" t="s">
        <v>16103</v>
      </c>
      <c r="E5562" s="295" t="s">
        <v>1978</v>
      </c>
      <c r="F5562" s="295" t="s">
        <v>16104</v>
      </c>
      <c r="G5562" s="295" t="s">
        <v>168</v>
      </c>
      <c r="H5562" s="295" t="s">
        <v>1589</v>
      </c>
      <c r="I5562" s="295" t="s">
        <v>1598</v>
      </c>
      <c r="J5562" s="295" t="s">
        <v>1404</v>
      </c>
      <c r="K5562" s="295" t="s">
        <v>1603</v>
      </c>
      <c r="L5562" s="286">
        <v>8</v>
      </c>
      <c r="M5562" s="295" t="s">
        <v>171</v>
      </c>
    </row>
    <row r="5563" spans="1:13" ht="15" customHeight="1" x14ac:dyDescent="0.25">
      <c r="A5563" s="295" t="s">
        <v>16105</v>
      </c>
      <c r="B5563" s="295" t="s">
        <v>16105</v>
      </c>
      <c r="C5563" s="295" t="s">
        <v>16106</v>
      </c>
      <c r="D5563" s="295" t="s">
        <v>16106</v>
      </c>
      <c r="E5563" s="295" t="s">
        <v>1880</v>
      </c>
      <c r="F5563" s="295" t="s">
        <v>16107</v>
      </c>
      <c r="G5563" s="295" t="s">
        <v>168</v>
      </c>
      <c r="H5563" s="295" t="s">
        <v>1589</v>
      </c>
      <c r="I5563" s="295" t="s">
        <v>1598</v>
      </c>
      <c r="J5563" s="295" t="s">
        <v>1404</v>
      </c>
      <c r="K5563" s="295" t="s">
        <v>1603</v>
      </c>
      <c r="L5563" s="286">
        <v>9</v>
      </c>
      <c r="M5563" s="295" t="s">
        <v>171</v>
      </c>
    </row>
    <row r="5564" spans="1:13" ht="15" customHeight="1" x14ac:dyDescent="0.25">
      <c r="A5564" s="295" t="s">
        <v>16108</v>
      </c>
      <c r="B5564" s="295" t="s">
        <v>16108</v>
      </c>
      <c r="C5564" s="295" t="s">
        <v>16109</v>
      </c>
      <c r="D5564" s="295" t="s">
        <v>16109</v>
      </c>
      <c r="E5564" s="295" t="s">
        <v>1774</v>
      </c>
      <c r="F5564" s="295" t="s">
        <v>16110</v>
      </c>
      <c r="G5564" s="295" t="s">
        <v>1676</v>
      </c>
      <c r="H5564" s="295" t="s">
        <v>1589</v>
      </c>
      <c r="I5564" s="295" t="s">
        <v>1598</v>
      </c>
      <c r="J5564" s="295" t="s">
        <v>1404</v>
      </c>
      <c r="K5564" s="295" t="s">
        <v>1603</v>
      </c>
      <c r="L5564" s="287">
        <v>5</v>
      </c>
      <c r="M5564" s="295" t="s">
        <v>171</v>
      </c>
    </row>
    <row r="5565" spans="1:13" ht="15" customHeight="1" x14ac:dyDescent="0.25">
      <c r="A5565" s="295" t="s">
        <v>16111</v>
      </c>
      <c r="B5565" s="295" t="s">
        <v>16111</v>
      </c>
      <c r="C5565" s="295" t="s">
        <v>16112</v>
      </c>
      <c r="D5565" s="295" t="s">
        <v>16112</v>
      </c>
      <c r="E5565" s="295" t="s">
        <v>16113</v>
      </c>
      <c r="F5565" s="295" t="s">
        <v>16114</v>
      </c>
      <c r="G5565" s="295" t="s">
        <v>1678</v>
      </c>
      <c r="H5565" s="295" t="s">
        <v>1589</v>
      </c>
      <c r="I5565" s="295" t="s">
        <v>1598</v>
      </c>
      <c r="J5565" s="295" t="s">
        <v>1404</v>
      </c>
      <c r="K5565" s="295" t="s">
        <v>1603</v>
      </c>
      <c r="L5565" s="286">
        <v>5</v>
      </c>
      <c r="M5565" s="295" t="s">
        <v>171</v>
      </c>
    </row>
    <row r="5566" spans="1:13" ht="15" customHeight="1" x14ac:dyDescent="0.25">
      <c r="A5566" s="295" t="s">
        <v>16115</v>
      </c>
      <c r="B5566" s="295" t="s">
        <v>16115</v>
      </c>
      <c r="C5566" s="295" t="s">
        <v>16116</v>
      </c>
      <c r="D5566" s="295" t="s">
        <v>16116</v>
      </c>
      <c r="E5566" s="295" t="s">
        <v>1774</v>
      </c>
      <c r="F5566" s="295" t="s">
        <v>16110</v>
      </c>
      <c r="G5566" s="295" t="s">
        <v>1678</v>
      </c>
      <c r="H5566" s="295" t="s">
        <v>1589</v>
      </c>
      <c r="I5566" s="295" t="s">
        <v>1598</v>
      </c>
      <c r="J5566" s="295" t="s">
        <v>1404</v>
      </c>
      <c r="K5566" s="295" t="s">
        <v>1603</v>
      </c>
      <c r="L5566" s="286">
        <v>5</v>
      </c>
      <c r="M5566" s="295" t="s">
        <v>171</v>
      </c>
    </row>
    <row r="5567" spans="1:13" ht="15" customHeight="1" x14ac:dyDescent="0.25">
      <c r="A5567" s="295" t="s">
        <v>16117</v>
      </c>
      <c r="B5567" s="295" t="s">
        <v>16117</v>
      </c>
      <c r="C5567" s="295" t="s">
        <v>16118</v>
      </c>
      <c r="D5567" s="295" t="s">
        <v>16118</v>
      </c>
      <c r="E5567" s="295" t="s">
        <v>2357</v>
      </c>
      <c r="F5567" s="295" t="s">
        <v>16119</v>
      </c>
      <c r="G5567" s="295" t="s">
        <v>168</v>
      </c>
      <c r="H5567" s="295" t="s">
        <v>1589</v>
      </c>
      <c r="I5567" s="295" t="s">
        <v>1598</v>
      </c>
      <c r="J5567" s="295" t="s">
        <v>1404</v>
      </c>
      <c r="K5567" s="295" t="s">
        <v>1603</v>
      </c>
      <c r="L5567" s="286">
        <v>8</v>
      </c>
      <c r="M5567" s="295" t="s">
        <v>171</v>
      </c>
    </row>
    <row r="5568" spans="1:13" ht="15" customHeight="1" x14ac:dyDescent="0.25">
      <c r="A5568" s="295" t="s">
        <v>16120</v>
      </c>
      <c r="B5568" s="295" t="s">
        <v>16120</v>
      </c>
      <c r="C5568" s="295" t="s">
        <v>16121</v>
      </c>
      <c r="D5568" s="295" t="s">
        <v>16121</v>
      </c>
      <c r="E5568" s="295" t="s">
        <v>1779</v>
      </c>
      <c r="F5568" s="295" t="s">
        <v>16122</v>
      </c>
      <c r="G5568" s="295" t="s">
        <v>168</v>
      </c>
      <c r="H5568" s="295" t="s">
        <v>1589</v>
      </c>
      <c r="I5568" s="295" t="s">
        <v>1598</v>
      </c>
      <c r="J5568" s="295" t="s">
        <v>1404</v>
      </c>
      <c r="K5568" s="295" t="s">
        <v>1603</v>
      </c>
      <c r="L5568" s="286">
        <v>3</v>
      </c>
      <c r="M5568" s="295" t="s">
        <v>171</v>
      </c>
    </row>
    <row r="5569" spans="1:13" ht="15" customHeight="1" x14ac:dyDescent="0.25">
      <c r="A5569" s="295" t="s">
        <v>16123</v>
      </c>
      <c r="B5569" s="295" t="s">
        <v>16123</v>
      </c>
      <c r="C5569" s="295" t="s">
        <v>1408</v>
      </c>
      <c r="D5569" s="295" t="s">
        <v>1408</v>
      </c>
      <c r="E5569" s="295" t="s">
        <v>1606</v>
      </c>
      <c r="F5569" s="295" t="s">
        <v>16124</v>
      </c>
      <c r="G5569" s="295" t="s">
        <v>1594</v>
      </c>
      <c r="H5569" s="295" t="s">
        <v>1589</v>
      </c>
      <c r="I5569" s="295" t="s">
        <v>1598</v>
      </c>
      <c r="J5569" s="295" t="s">
        <v>1404</v>
      </c>
      <c r="L5569" s="286">
        <v>6</v>
      </c>
      <c r="M5569" s="295" t="s">
        <v>171</v>
      </c>
    </row>
    <row r="5570" spans="1:13" ht="15" customHeight="1" x14ac:dyDescent="0.25">
      <c r="A5570" s="295" t="s">
        <v>16125</v>
      </c>
      <c r="B5570" s="295" t="s">
        <v>16125</v>
      </c>
      <c r="C5570" s="295" t="s">
        <v>16126</v>
      </c>
      <c r="D5570" s="295" t="s">
        <v>16126</v>
      </c>
      <c r="E5570" s="295" t="s">
        <v>1774</v>
      </c>
      <c r="F5570" s="295" t="s">
        <v>16127</v>
      </c>
      <c r="G5570" s="295" t="s">
        <v>168</v>
      </c>
      <c r="H5570" s="295" t="s">
        <v>1589</v>
      </c>
      <c r="I5570" s="295" t="s">
        <v>1598</v>
      </c>
      <c r="J5570" s="295" t="s">
        <v>1404</v>
      </c>
      <c r="K5570" s="295" t="s">
        <v>1603</v>
      </c>
      <c r="L5570" s="286">
        <v>6</v>
      </c>
      <c r="M5570" s="295" t="s">
        <v>171</v>
      </c>
    </row>
    <row r="5571" spans="1:13" ht="15" customHeight="1" x14ac:dyDescent="0.25">
      <c r="A5571" s="295" t="s">
        <v>16128</v>
      </c>
      <c r="B5571" s="295" t="s">
        <v>16128</v>
      </c>
      <c r="C5571" s="295" t="s">
        <v>16129</v>
      </c>
      <c r="D5571" s="295" t="s">
        <v>16129</v>
      </c>
      <c r="E5571" s="295" t="s">
        <v>1606</v>
      </c>
      <c r="F5571" s="295" t="s">
        <v>16130</v>
      </c>
      <c r="G5571" s="295" t="s">
        <v>168</v>
      </c>
      <c r="H5571" s="295" t="s">
        <v>1589</v>
      </c>
      <c r="I5571" s="295" t="s">
        <v>1598</v>
      </c>
      <c r="J5571" s="295" t="s">
        <v>1404</v>
      </c>
      <c r="K5571" s="295" t="s">
        <v>1603</v>
      </c>
      <c r="L5571" s="286">
        <v>0</v>
      </c>
      <c r="M5571" s="295" t="s">
        <v>16372</v>
      </c>
    </row>
    <row r="5572" spans="1:13" ht="15" customHeight="1" x14ac:dyDescent="0.25">
      <c r="A5572" s="295" t="s">
        <v>16069</v>
      </c>
      <c r="B5572" s="295" t="s">
        <v>16065</v>
      </c>
      <c r="C5572" s="295" t="s">
        <v>1414</v>
      </c>
      <c r="D5572" s="295" t="s">
        <v>16066</v>
      </c>
      <c r="E5572" s="295" t="s">
        <v>4038</v>
      </c>
      <c r="F5572" s="295" t="s">
        <v>16080</v>
      </c>
      <c r="G5572" s="295" t="s">
        <v>1676</v>
      </c>
      <c r="H5572" s="295" t="s">
        <v>1632</v>
      </c>
      <c r="I5572" s="295" t="s">
        <v>1598</v>
      </c>
      <c r="J5572" s="295" t="s">
        <v>1404</v>
      </c>
      <c r="K5572" s="295" t="s">
        <v>1603</v>
      </c>
      <c r="L5572" s="286">
        <v>6</v>
      </c>
      <c r="M5572" s="295" t="s">
        <v>171</v>
      </c>
    </row>
    <row r="5573" spans="1:13" ht="15" customHeight="1" x14ac:dyDescent="0.25">
      <c r="A5573" s="295" t="s">
        <v>16076</v>
      </c>
      <c r="B5573" s="295" t="s">
        <v>16071</v>
      </c>
      <c r="C5573" s="295" t="s">
        <v>16131</v>
      </c>
      <c r="D5573" s="295" t="s">
        <v>16073</v>
      </c>
      <c r="E5573" s="295" t="s">
        <v>16132</v>
      </c>
      <c r="F5573" s="295" t="s">
        <v>16075</v>
      </c>
      <c r="G5573" s="295" t="s">
        <v>1678</v>
      </c>
      <c r="H5573" s="295" t="s">
        <v>1632</v>
      </c>
      <c r="I5573" s="295" t="s">
        <v>1598</v>
      </c>
      <c r="J5573" s="295" t="s">
        <v>1404</v>
      </c>
      <c r="K5573" s="295" t="s">
        <v>1603</v>
      </c>
      <c r="L5573" s="286">
        <v>6</v>
      </c>
      <c r="M5573" s="295" t="s">
        <v>171</v>
      </c>
    </row>
    <row r="5574" spans="1:13" ht="15" customHeight="1" x14ac:dyDescent="0.25">
      <c r="A5574" s="295" t="s">
        <v>16081</v>
      </c>
      <c r="B5574" s="295" t="s">
        <v>16077</v>
      </c>
      <c r="C5574" s="295" t="s">
        <v>16133</v>
      </c>
      <c r="D5574" s="295" t="s">
        <v>16078</v>
      </c>
      <c r="E5574" s="295" t="s">
        <v>4038</v>
      </c>
      <c r="F5574" s="295" t="s">
        <v>16080</v>
      </c>
      <c r="G5574" s="295" t="s">
        <v>1678</v>
      </c>
      <c r="H5574" s="295" t="s">
        <v>1632</v>
      </c>
      <c r="I5574" s="295" t="s">
        <v>1598</v>
      </c>
      <c r="J5574" s="295" t="s">
        <v>1404</v>
      </c>
      <c r="K5574" s="295" t="s">
        <v>1603</v>
      </c>
      <c r="L5574" s="286">
        <v>6</v>
      </c>
      <c r="M5574" s="295" t="s">
        <v>171</v>
      </c>
    </row>
    <row r="5575" spans="1:13" ht="15" customHeight="1" x14ac:dyDescent="0.25">
      <c r="A5575" s="295" t="s">
        <v>16068</v>
      </c>
      <c r="B5575" s="295" t="s">
        <v>16065</v>
      </c>
      <c r="C5575" s="295" t="s">
        <v>16134</v>
      </c>
      <c r="D5575" s="295" t="s">
        <v>16066</v>
      </c>
      <c r="E5575" s="295" t="s">
        <v>16135</v>
      </c>
      <c r="F5575" s="295" t="s">
        <v>16067</v>
      </c>
      <c r="G5575" s="295" t="s">
        <v>1702</v>
      </c>
      <c r="H5575" s="295" t="s">
        <v>1632</v>
      </c>
      <c r="I5575" s="295" t="s">
        <v>1598</v>
      </c>
      <c r="J5575" s="295" t="s">
        <v>1404</v>
      </c>
      <c r="K5575" s="295" t="s">
        <v>1603</v>
      </c>
      <c r="L5575" s="286">
        <v>6</v>
      </c>
      <c r="M5575" s="295" t="s">
        <v>171</v>
      </c>
    </row>
    <row r="5576" spans="1:13" ht="15" customHeight="1" x14ac:dyDescent="0.25">
      <c r="A5576" s="295" t="s">
        <v>16088</v>
      </c>
      <c r="B5576" s="295" t="s">
        <v>16088</v>
      </c>
      <c r="C5576" s="295" t="s">
        <v>16090</v>
      </c>
      <c r="D5576" s="295" t="s">
        <v>16090</v>
      </c>
      <c r="E5576" s="295" t="s">
        <v>16135</v>
      </c>
      <c r="F5576" s="295" t="s">
        <v>16091</v>
      </c>
      <c r="G5576" s="295" t="s">
        <v>1702</v>
      </c>
      <c r="H5576" s="295" t="s">
        <v>1589</v>
      </c>
      <c r="I5576" s="295" t="s">
        <v>1598</v>
      </c>
      <c r="J5576" s="295" t="s">
        <v>1404</v>
      </c>
      <c r="K5576" s="295" t="s">
        <v>1603</v>
      </c>
      <c r="L5576" s="286">
        <v>6</v>
      </c>
      <c r="M5576" s="295" t="s">
        <v>171</v>
      </c>
    </row>
    <row r="5577" spans="1:13" ht="15" customHeight="1" x14ac:dyDescent="0.25">
      <c r="A5577" s="295" t="s">
        <v>16136</v>
      </c>
      <c r="B5577" s="295" t="s">
        <v>16136</v>
      </c>
      <c r="C5577" s="295" t="s">
        <v>16137</v>
      </c>
      <c r="D5577" s="295" t="s">
        <v>16137</v>
      </c>
      <c r="E5577" s="295" t="s">
        <v>1880</v>
      </c>
      <c r="F5577" s="295" t="s">
        <v>16138</v>
      </c>
      <c r="G5577" s="295" t="s">
        <v>168</v>
      </c>
      <c r="H5577" s="295" t="s">
        <v>1589</v>
      </c>
      <c r="I5577" s="295" t="s">
        <v>1598</v>
      </c>
      <c r="J5577" s="295" t="s">
        <v>2194</v>
      </c>
      <c r="K5577" s="295" t="s">
        <v>1955</v>
      </c>
      <c r="L5577" s="286">
        <v>5</v>
      </c>
      <c r="M5577" s="295" t="s">
        <v>171</v>
      </c>
    </row>
    <row r="5578" spans="1:13" ht="15" customHeight="1" x14ac:dyDescent="0.25">
      <c r="A5578" s="295" t="s">
        <v>16139</v>
      </c>
      <c r="B5578" s="295" t="s">
        <v>16139</v>
      </c>
      <c r="C5578" s="295" t="s">
        <v>16140</v>
      </c>
      <c r="D5578" s="295" t="s">
        <v>16140</v>
      </c>
      <c r="E5578" s="295" t="s">
        <v>1606</v>
      </c>
      <c r="F5578" s="295" t="s">
        <v>16141</v>
      </c>
      <c r="G5578" s="295" t="s">
        <v>168</v>
      </c>
      <c r="H5578" s="295" t="s">
        <v>1589</v>
      </c>
      <c r="I5578" s="295" t="s">
        <v>1598</v>
      </c>
      <c r="J5578" s="295" t="s">
        <v>2194</v>
      </c>
      <c r="K5578" s="295" t="s">
        <v>1955</v>
      </c>
      <c r="L5578" s="286">
        <v>5</v>
      </c>
      <c r="M5578" s="295" t="s">
        <v>171</v>
      </c>
    </row>
    <row r="5579" spans="1:13" ht="15" customHeight="1" x14ac:dyDescent="0.25">
      <c r="A5579" s="295" t="s">
        <v>16142</v>
      </c>
      <c r="B5579" s="295" t="s">
        <v>16142</v>
      </c>
      <c r="C5579" s="295" t="s">
        <v>16143</v>
      </c>
      <c r="D5579" s="295" t="s">
        <v>16143</v>
      </c>
      <c r="E5579" s="295" t="s">
        <v>1880</v>
      </c>
      <c r="F5579" s="295" t="s">
        <v>16144</v>
      </c>
      <c r="G5579" s="295" t="s">
        <v>168</v>
      </c>
      <c r="H5579" s="295" t="s">
        <v>1589</v>
      </c>
      <c r="I5579" s="295" t="s">
        <v>1598</v>
      </c>
      <c r="J5579" s="295" t="s">
        <v>2194</v>
      </c>
      <c r="K5579" s="295" t="s">
        <v>1955</v>
      </c>
      <c r="L5579" s="286">
        <v>6</v>
      </c>
      <c r="M5579" s="295" t="s">
        <v>171</v>
      </c>
    </row>
    <row r="5580" spans="1:13" ht="15" customHeight="1" x14ac:dyDescent="0.25">
      <c r="A5580" s="295" t="s">
        <v>16145</v>
      </c>
      <c r="B5580" s="295" t="s">
        <v>16145</v>
      </c>
      <c r="C5580" s="295" t="s">
        <v>16146</v>
      </c>
      <c r="D5580" s="295" t="s">
        <v>16146</v>
      </c>
      <c r="E5580" s="295" t="s">
        <v>1606</v>
      </c>
      <c r="F5580" s="295" t="s">
        <v>16147</v>
      </c>
      <c r="G5580" s="295" t="s">
        <v>1594</v>
      </c>
      <c r="H5580" s="295" t="s">
        <v>1589</v>
      </c>
      <c r="I5580" s="295" t="s">
        <v>1598</v>
      </c>
      <c r="J5580" s="295" t="s">
        <v>2194</v>
      </c>
      <c r="L5580" s="286">
        <v>5</v>
      </c>
      <c r="M5580" s="295" t="s">
        <v>171</v>
      </c>
    </row>
    <row r="5581" spans="1:13" ht="15" customHeight="1" x14ac:dyDescent="0.25">
      <c r="A5581" s="295" t="s">
        <v>16148</v>
      </c>
      <c r="B5581" s="295" t="s">
        <v>16148</v>
      </c>
      <c r="C5581" s="295" t="s">
        <v>16149</v>
      </c>
      <c r="D5581" s="295" t="s">
        <v>16149</v>
      </c>
      <c r="E5581" s="295" t="s">
        <v>1606</v>
      </c>
      <c r="F5581" s="295" t="s">
        <v>16150</v>
      </c>
      <c r="G5581" s="295" t="s">
        <v>168</v>
      </c>
      <c r="H5581" s="295" t="s">
        <v>1589</v>
      </c>
      <c r="I5581" s="295" t="s">
        <v>1598</v>
      </c>
      <c r="J5581" s="295" t="s">
        <v>2194</v>
      </c>
      <c r="K5581" s="295" t="s">
        <v>1955</v>
      </c>
      <c r="L5581" s="286">
        <v>4</v>
      </c>
      <c r="M5581" s="295" t="s">
        <v>171</v>
      </c>
    </row>
    <row r="5582" spans="1:13" ht="15" customHeight="1" x14ac:dyDescent="0.25">
      <c r="A5582" s="295" t="s">
        <v>16151</v>
      </c>
      <c r="B5582" s="295" t="s">
        <v>16151</v>
      </c>
      <c r="C5582" s="295" t="s">
        <v>16152</v>
      </c>
      <c r="D5582" s="295" t="s">
        <v>16152</v>
      </c>
      <c r="E5582" s="295" t="s">
        <v>16153</v>
      </c>
      <c r="F5582" s="295" t="s">
        <v>16154</v>
      </c>
      <c r="G5582" s="295" t="s">
        <v>1702</v>
      </c>
      <c r="H5582" s="295" t="s">
        <v>1589</v>
      </c>
      <c r="I5582" s="295" t="s">
        <v>1598</v>
      </c>
      <c r="J5582" s="295" t="s">
        <v>2194</v>
      </c>
      <c r="K5582" s="295" t="s">
        <v>1955</v>
      </c>
      <c r="L5582" s="286">
        <v>7</v>
      </c>
      <c r="M5582" s="295" t="s">
        <v>171</v>
      </c>
    </row>
    <row r="5583" spans="1:13" ht="15" customHeight="1" x14ac:dyDescent="0.25">
      <c r="A5583" s="295" t="s">
        <v>16155</v>
      </c>
      <c r="B5583" s="295" t="s">
        <v>16155</v>
      </c>
      <c r="C5583" s="295" t="s">
        <v>16156</v>
      </c>
      <c r="D5583" s="295" t="s">
        <v>16156</v>
      </c>
      <c r="E5583" s="295" t="s">
        <v>7537</v>
      </c>
      <c r="F5583" s="295" t="s">
        <v>16157</v>
      </c>
      <c r="G5583" s="295" t="s">
        <v>168</v>
      </c>
      <c r="H5583" s="295" t="s">
        <v>1589</v>
      </c>
      <c r="I5583" s="295" t="s">
        <v>1714</v>
      </c>
      <c r="J5583" s="295" t="s">
        <v>174</v>
      </c>
      <c r="K5583" s="295" t="s">
        <v>1892</v>
      </c>
      <c r="L5583" s="286">
        <v>2</v>
      </c>
      <c r="M5583" s="295" t="s">
        <v>171</v>
      </c>
    </row>
    <row r="5584" spans="1:13" ht="15" customHeight="1" x14ac:dyDescent="0.25">
      <c r="A5584" s="295" t="s">
        <v>1415</v>
      </c>
      <c r="B5584" s="295" t="s">
        <v>1415</v>
      </c>
      <c r="C5584" s="295" t="s">
        <v>1416</v>
      </c>
      <c r="D5584" s="295" t="s">
        <v>1416</v>
      </c>
      <c r="E5584" s="295" t="s">
        <v>16158</v>
      </c>
      <c r="F5584" s="295" t="s">
        <v>16159</v>
      </c>
      <c r="G5584" s="295" t="s">
        <v>168</v>
      </c>
      <c r="H5584" s="295" t="s">
        <v>1589</v>
      </c>
      <c r="I5584" s="295" t="s">
        <v>1714</v>
      </c>
      <c r="J5584" s="295" t="s">
        <v>174</v>
      </c>
      <c r="K5584" s="295" t="s">
        <v>1892</v>
      </c>
      <c r="L5584" s="286">
        <v>0</v>
      </c>
      <c r="M5584" s="295" t="s">
        <v>16372</v>
      </c>
    </row>
    <row r="5585" spans="1:13" ht="15" customHeight="1" x14ac:dyDescent="0.25">
      <c r="A5585" s="295" t="s">
        <v>665</v>
      </c>
      <c r="B5585" s="295" t="s">
        <v>665</v>
      </c>
      <c r="C5585" s="295" t="s">
        <v>666</v>
      </c>
      <c r="D5585" s="295" t="s">
        <v>666</v>
      </c>
      <c r="E5585" s="295" t="s">
        <v>16160</v>
      </c>
      <c r="F5585" s="295" t="s">
        <v>16161</v>
      </c>
      <c r="G5585" s="295" t="s">
        <v>1676</v>
      </c>
      <c r="H5585" s="295" t="s">
        <v>1589</v>
      </c>
      <c r="I5585" s="295" t="s">
        <v>1714</v>
      </c>
      <c r="J5585" s="295" t="s">
        <v>174</v>
      </c>
      <c r="K5585" s="295" t="s">
        <v>1892</v>
      </c>
      <c r="L5585" s="287">
        <v>1</v>
      </c>
      <c r="M5585" s="295" t="s">
        <v>171</v>
      </c>
    </row>
    <row r="5586" spans="1:13" ht="15" customHeight="1" x14ac:dyDescent="0.25">
      <c r="A5586" s="295" t="s">
        <v>16162</v>
      </c>
      <c r="B5586" s="295" t="s">
        <v>16162</v>
      </c>
      <c r="C5586" s="295" t="s">
        <v>16163</v>
      </c>
      <c r="D5586" s="295" t="s">
        <v>16163</v>
      </c>
      <c r="E5586" s="295" t="s">
        <v>16164</v>
      </c>
      <c r="F5586" s="295" t="s">
        <v>16161</v>
      </c>
      <c r="G5586" s="295" t="s">
        <v>1678</v>
      </c>
      <c r="H5586" s="295" t="s">
        <v>1589</v>
      </c>
      <c r="I5586" s="295" t="s">
        <v>1714</v>
      </c>
      <c r="J5586" s="295" t="s">
        <v>174</v>
      </c>
      <c r="K5586" s="295" t="s">
        <v>1892</v>
      </c>
      <c r="L5586" s="286">
        <v>2</v>
      </c>
      <c r="M5586" s="295" t="s">
        <v>171</v>
      </c>
    </row>
    <row r="5587" spans="1:13" ht="15" customHeight="1" x14ac:dyDescent="0.25">
      <c r="A5587" s="295" t="s">
        <v>16165</v>
      </c>
      <c r="B5587" s="295" t="s">
        <v>16165</v>
      </c>
      <c r="C5587" s="295" t="s">
        <v>16166</v>
      </c>
      <c r="D5587" s="295" t="s">
        <v>16166</v>
      </c>
      <c r="E5587" s="295" t="s">
        <v>16160</v>
      </c>
      <c r="F5587" s="295" t="s">
        <v>16161</v>
      </c>
      <c r="G5587" s="295" t="s">
        <v>1678</v>
      </c>
      <c r="H5587" s="295" t="s">
        <v>1589</v>
      </c>
      <c r="I5587" s="295" t="s">
        <v>1714</v>
      </c>
      <c r="J5587" s="295" t="s">
        <v>174</v>
      </c>
      <c r="K5587" s="295" t="s">
        <v>1892</v>
      </c>
      <c r="L5587" s="286">
        <v>1</v>
      </c>
      <c r="M5587" s="295" t="s">
        <v>171</v>
      </c>
    </row>
    <row r="5588" spans="1:13" ht="15" customHeight="1" x14ac:dyDescent="0.25">
      <c r="A5588" s="295" t="s">
        <v>16167</v>
      </c>
      <c r="B5588" s="295" t="s">
        <v>16167</v>
      </c>
      <c r="C5588" s="295" t="s">
        <v>1417</v>
      </c>
      <c r="D5588" s="295" t="s">
        <v>1417</v>
      </c>
      <c r="E5588" s="295" t="s">
        <v>8488</v>
      </c>
      <c r="F5588" s="295" t="s">
        <v>7659</v>
      </c>
      <c r="G5588" s="295" t="s">
        <v>1594</v>
      </c>
      <c r="H5588" s="295" t="s">
        <v>1589</v>
      </c>
      <c r="I5588" s="295" t="s">
        <v>1714</v>
      </c>
      <c r="J5588" s="295" t="s">
        <v>174</v>
      </c>
      <c r="L5588" s="286">
        <v>2</v>
      </c>
      <c r="M5588" s="295" t="s">
        <v>171</v>
      </c>
    </row>
    <row r="5589" spans="1:13" ht="15" customHeight="1" x14ac:dyDescent="0.25">
      <c r="A5589" s="295" t="s">
        <v>8012</v>
      </c>
      <c r="B5589" s="295" t="s">
        <v>8012</v>
      </c>
      <c r="C5589" s="295" t="s">
        <v>8014</v>
      </c>
      <c r="D5589" s="295" t="s">
        <v>8014</v>
      </c>
      <c r="E5589" s="295" t="s">
        <v>16168</v>
      </c>
      <c r="F5589" s="295" t="s">
        <v>16169</v>
      </c>
      <c r="G5589" s="295" t="s">
        <v>1676</v>
      </c>
      <c r="H5589" s="295" t="s">
        <v>1589</v>
      </c>
      <c r="I5589" s="295" t="s">
        <v>1598</v>
      </c>
      <c r="J5589" s="295" t="s">
        <v>226</v>
      </c>
      <c r="K5589" s="295" t="s">
        <v>1603</v>
      </c>
      <c r="L5589" s="287">
        <v>8</v>
      </c>
      <c r="M5589" s="295" t="s">
        <v>171</v>
      </c>
    </row>
    <row r="5590" spans="1:13" ht="15" customHeight="1" x14ac:dyDescent="0.25">
      <c r="A5590" s="295" t="s">
        <v>8018</v>
      </c>
      <c r="B5590" s="295" t="s">
        <v>8018</v>
      </c>
      <c r="C5590" s="295" t="s">
        <v>16170</v>
      </c>
      <c r="D5590" s="295" t="s">
        <v>16170</v>
      </c>
      <c r="E5590" s="295" t="s">
        <v>16168</v>
      </c>
      <c r="F5590" s="295" t="s">
        <v>16171</v>
      </c>
      <c r="G5590" s="295" t="s">
        <v>1738</v>
      </c>
      <c r="H5590" s="295" t="s">
        <v>1589</v>
      </c>
      <c r="I5590" s="295" t="s">
        <v>1598</v>
      </c>
      <c r="J5590" s="295" t="s">
        <v>226</v>
      </c>
      <c r="K5590" s="295" t="s">
        <v>1603</v>
      </c>
      <c r="L5590" s="286">
        <v>8</v>
      </c>
      <c r="M5590" s="295" t="s">
        <v>171</v>
      </c>
    </row>
    <row r="5591" spans="1:13" ht="15" customHeight="1" x14ac:dyDescent="0.25">
      <c r="A5591" s="295" t="s">
        <v>8017</v>
      </c>
      <c r="B5591" s="295" t="s">
        <v>8018</v>
      </c>
      <c r="C5591" s="295" t="s">
        <v>16172</v>
      </c>
      <c r="D5591" s="295" t="s">
        <v>16170</v>
      </c>
      <c r="E5591" s="295" t="s">
        <v>16168</v>
      </c>
      <c r="F5591" s="295" t="s">
        <v>16171</v>
      </c>
      <c r="G5591" s="295" t="s">
        <v>1678</v>
      </c>
      <c r="H5591" s="295" t="s">
        <v>1632</v>
      </c>
      <c r="I5591" s="295" t="s">
        <v>1598</v>
      </c>
      <c r="J5591" s="295" t="s">
        <v>226</v>
      </c>
      <c r="K5591" s="295" t="s">
        <v>1603</v>
      </c>
      <c r="L5591" s="286">
        <v>8</v>
      </c>
      <c r="M5591" s="295" t="s">
        <v>171</v>
      </c>
    </row>
    <row r="5592" spans="1:13" ht="15" customHeight="1" x14ac:dyDescent="0.25">
      <c r="A5592" s="295" t="s">
        <v>16173</v>
      </c>
      <c r="B5592" s="295" t="s">
        <v>16173</v>
      </c>
      <c r="C5592" s="295" t="s">
        <v>16174</v>
      </c>
      <c r="D5592" s="295" t="s">
        <v>16174</v>
      </c>
      <c r="E5592" s="295" t="s">
        <v>1779</v>
      </c>
      <c r="F5592" s="295" t="s">
        <v>16175</v>
      </c>
      <c r="G5592" s="295" t="s">
        <v>1594</v>
      </c>
      <c r="H5592" s="295" t="s">
        <v>1589</v>
      </c>
      <c r="I5592" s="295" t="s">
        <v>1598</v>
      </c>
      <c r="J5592" s="295" t="s">
        <v>226</v>
      </c>
      <c r="L5592" s="286">
        <v>8</v>
      </c>
      <c r="M5592" s="295" t="s">
        <v>171</v>
      </c>
    </row>
    <row r="5593" spans="1:13" ht="15" customHeight="1" x14ac:dyDescent="0.25">
      <c r="A5593" s="295" t="s">
        <v>17054</v>
      </c>
      <c r="B5593" s="295" t="s">
        <v>16986</v>
      </c>
      <c r="C5593" s="295" t="s">
        <v>17643</v>
      </c>
      <c r="D5593" s="295" t="s">
        <v>17561</v>
      </c>
      <c r="E5593" s="295" t="s">
        <v>17798</v>
      </c>
      <c r="G5593" s="295" t="s">
        <v>168</v>
      </c>
      <c r="H5593" s="295" t="s">
        <v>1632</v>
      </c>
      <c r="I5593" s="295" t="s">
        <v>14673</v>
      </c>
      <c r="J5593" s="295" t="s">
        <v>17927</v>
      </c>
      <c r="K5593" s="295" t="s">
        <v>14674</v>
      </c>
      <c r="L5593" s="287">
        <v>7</v>
      </c>
      <c r="M5593" s="295" t="s">
        <v>171</v>
      </c>
    </row>
    <row r="5594" spans="1:13" ht="15" customHeight="1" x14ac:dyDescent="0.25">
      <c r="A5594" s="295" t="s">
        <v>16678</v>
      </c>
      <c r="B5594" s="295" t="s">
        <v>16678</v>
      </c>
      <c r="C5594" s="295" t="s">
        <v>17644</v>
      </c>
      <c r="D5594" s="295" t="s">
        <v>17644</v>
      </c>
      <c r="E5594" s="295" t="s">
        <v>17707</v>
      </c>
      <c r="G5594" s="295" t="s">
        <v>168</v>
      </c>
      <c r="H5594" s="295" t="s">
        <v>1589</v>
      </c>
      <c r="I5594" s="295" t="s">
        <v>14673</v>
      </c>
      <c r="J5594" s="295" t="s">
        <v>17927</v>
      </c>
      <c r="K5594" s="295" t="s">
        <v>14674</v>
      </c>
      <c r="L5594" s="287">
        <v>7</v>
      </c>
      <c r="M5594" s="295" t="s">
        <v>171</v>
      </c>
    </row>
    <row r="5595" spans="1:13" ht="15" customHeight="1" x14ac:dyDescent="0.25">
      <c r="A5595" s="295" t="s">
        <v>17053</v>
      </c>
      <c r="B5595" s="295" t="s">
        <v>17053</v>
      </c>
      <c r="C5595" s="295" t="s">
        <v>17642</v>
      </c>
      <c r="D5595" s="295" t="s">
        <v>17642</v>
      </c>
      <c r="G5595" s="295" t="s">
        <v>1594</v>
      </c>
      <c r="H5595" s="295" t="s">
        <v>1589</v>
      </c>
      <c r="I5595" s="295" t="s">
        <v>14673</v>
      </c>
      <c r="J5595" s="295" t="s">
        <v>17927</v>
      </c>
      <c r="K5595" s="295" t="s">
        <v>14674</v>
      </c>
      <c r="L5595" s="287">
        <v>7</v>
      </c>
      <c r="M5595" s="295" t="s">
        <v>171</v>
      </c>
    </row>
    <row r="5596" spans="1:13" ht="15" customHeight="1" x14ac:dyDescent="0.25">
      <c r="A5596" s="295" t="s">
        <v>17056</v>
      </c>
      <c r="B5596" s="295" t="s">
        <v>17056</v>
      </c>
      <c r="C5596" s="295" t="s">
        <v>17646</v>
      </c>
      <c r="D5596" s="295" t="s">
        <v>17646</v>
      </c>
      <c r="E5596" s="295" t="s">
        <v>17922</v>
      </c>
      <c r="G5596" s="295" t="s">
        <v>168</v>
      </c>
      <c r="H5596" s="295" t="s">
        <v>1589</v>
      </c>
      <c r="I5596" s="295" t="s">
        <v>14673</v>
      </c>
      <c r="J5596" s="295" t="s">
        <v>17926</v>
      </c>
      <c r="K5596" s="295" t="s">
        <v>14674</v>
      </c>
      <c r="L5596" s="287">
        <v>6</v>
      </c>
      <c r="M5596" s="295" t="s">
        <v>171</v>
      </c>
    </row>
    <row r="5597" spans="1:13" ht="15" customHeight="1" x14ac:dyDescent="0.25">
      <c r="A5597" s="295" t="s">
        <v>17057</v>
      </c>
      <c r="B5597" s="295" t="s">
        <v>17057</v>
      </c>
      <c r="C5597" s="295" t="s">
        <v>17647</v>
      </c>
      <c r="D5597" s="295" t="s">
        <v>17647</v>
      </c>
      <c r="E5597" s="295" t="s">
        <v>17658</v>
      </c>
      <c r="G5597" s="295" t="s">
        <v>168</v>
      </c>
      <c r="H5597" s="295" t="s">
        <v>1589</v>
      </c>
      <c r="I5597" s="295" t="s">
        <v>14673</v>
      </c>
      <c r="J5597" s="295" t="s">
        <v>17926</v>
      </c>
      <c r="K5597" s="295" t="s">
        <v>14674</v>
      </c>
      <c r="L5597" s="287">
        <v>2</v>
      </c>
      <c r="M5597" s="295" t="s">
        <v>171</v>
      </c>
    </row>
    <row r="5598" spans="1:13" ht="15" customHeight="1" x14ac:dyDescent="0.25">
      <c r="A5598" s="295" t="s">
        <v>17058</v>
      </c>
      <c r="B5598" s="295" t="s">
        <v>17056</v>
      </c>
      <c r="C5598" s="295" t="s">
        <v>17648</v>
      </c>
      <c r="D5598" s="295" t="s">
        <v>17646</v>
      </c>
      <c r="E5598" s="295" t="s">
        <v>17923</v>
      </c>
      <c r="G5598" s="295" t="s">
        <v>168</v>
      </c>
      <c r="H5598" s="295" t="s">
        <v>1632</v>
      </c>
      <c r="I5598" s="295" t="s">
        <v>14673</v>
      </c>
      <c r="J5598" s="295" t="s">
        <v>17926</v>
      </c>
      <c r="K5598" s="295" t="s">
        <v>14674</v>
      </c>
      <c r="L5598" s="287">
        <v>6</v>
      </c>
      <c r="M5598" s="295" t="s">
        <v>171</v>
      </c>
    </row>
    <row r="5599" spans="1:13" ht="15" customHeight="1" x14ac:dyDescent="0.25">
      <c r="A5599" s="295" t="s">
        <v>16499</v>
      </c>
      <c r="B5599" s="295" t="s">
        <v>16499</v>
      </c>
      <c r="C5599" s="295" t="s">
        <v>17649</v>
      </c>
      <c r="D5599" s="295" t="s">
        <v>17649</v>
      </c>
      <c r="E5599" s="295" t="s">
        <v>17924</v>
      </c>
      <c r="G5599" s="295" t="s">
        <v>168</v>
      </c>
      <c r="H5599" s="295" t="s">
        <v>1589</v>
      </c>
      <c r="I5599" s="295" t="s">
        <v>14673</v>
      </c>
      <c r="J5599" s="295" t="s">
        <v>17926</v>
      </c>
      <c r="K5599" s="295" t="s">
        <v>14674</v>
      </c>
      <c r="L5599" s="287">
        <v>2</v>
      </c>
      <c r="M5599" s="295" t="s">
        <v>171</v>
      </c>
    </row>
    <row r="5600" spans="1:13" ht="15" customHeight="1" x14ac:dyDescent="0.25">
      <c r="A5600" s="295" t="s">
        <v>17055</v>
      </c>
      <c r="B5600" s="295" t="s">
        <v>17055</v>
      </c>
      <c r="C5600" s="295" t="s">
        <v>17645</v>
      </c>
      <c r="D5600" s="295" t="s">
        <v>17645</v>
      </c>
      <c r="G5600" s="295" t="s">
        <v>1594</v>
      </c>
      <c r="H5600" s="295" t="s">
        <v>1589</v>
      </c>
      <c r="I5600" s="295" t="s">
        <v>14673</v>
      </c>
      <c r="J5600" s="295" t="s">
        <v>17926</v>
      </c>
      <c r="K5600" s="295" t="s">
        <v>14674</v>
      </c>
      <c r="L5600" s="287">
        <v>2</v>
      </c>
      <c r="M5600" s="295" t="s">
        <v>171</v>
      </c>
    </row>
    <row r="5601" spans="1:13" ht="15" customHeight="1" x14ac:dyDescent="0.25">
      <c r="A5601" s="295" t="s">
        <v>16176</v>
      </c>
      <c r="B5601" s="295" t="s">
        <v>16176</v>
      </c>
      <c r="C5601" s="295" t="s">
        <v>16177</v>
      </c>
      <c r="D5601" s="295" t="s">
        <v>16177</v>
      </c>
      <c r="E5601" s="295" t="s">
        <v>16178</v>
      </c>
      <c r="F5601" s="295" t="s">
        <v>16179</v>
      </c>
      <c r="G5601" s="295" t="s">
        <v>168</v>
      </c>
      <c r="H5601" s="295" t="s">
        <v>1589</v>
      </c>
      <c r="I5601" s="295" t="s">
        <v>1598</v>
      </c>
      <c r="J5601" s="295" t="s">
        <v>179</v>
      </c>
      <c r="K5601" s="295" t="s">
        <v>1955</v>
      </c>
      <c r="L5601" s="286">
        <v>0</v>
      </c>
      <c r="M5601" s="295" t="s">
        <v>16372</v>
      </c>
    </row>
    <row r="5602" spans="1:13" ht="15" customHeight="1" x14ac:dyDescent="0.25">
      <c r="A5602" s="295" t="s">
        <v>16180</v>
      </c>
      <c r="B5602" s="295" t="s">
        <v>16180</v>
      </c>
      <c r="C5602" s="295" t="s">
        <v>16181</v>
      </c>
      <c r="D5602" s="295" t="s">
        <v>16181</v>
      </c>
      <c r="E5602" s="295" t="s">
        <v>16182</v>
      </c>
      <c r="F5602" s="295" t="s">
        <v>16183</v>
      </c>
      <c r="G5602" s="295" t="s">
        <v>168</v>
      </c>
      <c r="H5602" s="295" t="s">
        <v>1589</v>
      </c>
      <c r="I5602" s="295" t="s">
        <v>1598</v>
      </c>
      <c r="J5602" s="295" t="s">
        <v>179</v>
      </c>
      <c r="K5602" s="295" t="s">
        <v>1955</v>
      </c>
      <c r="L5602" s="286">
        <v>0</v>
      </c>
      <c r="M5602" s="295" t="s">
        <v>16372</v>
      </c>
    </row>
    <row r="5603" spans="1:13" ht="15" customHeight="1" x14ac:dyDescent="0.25">
      <c r="A5603" s="295" t="s">
        <v>16184</v>
      </c>
      <c r="B5603" s="295" t="s">
        <v>16184</v>
      </c>
      <c r="C5603" s="295" t="s">
        <v>16185</v>
      </c>
      <c r="D5603" s="295" t="s">
        <v>16185</v>
      </c>
      <c r="E5603" s="295" t="s">
        <v>16186</v>
      </c>
      <c r="F5603" s="295" t="s">
        <v>16187</v>
      </c>
      <c r="G5603" s="295" t="s">
        <v>168</v>
      </c>
      <c r="H5603" s="295" t="s">
        <v>1589</v>
      </c>
      <c r="I5603" s="295" t="s">
        <v>1598</v>
      </c>
      <c r="J5603" s="295" t="s">
        <v>179</v>
      </c>
      <c r="K5603" s="295" t="s">
        <v>1955</v>
      </c>
      <c r="L5603" s="286">
        <v>0</v>
      </c>
      <c r="M5603" s="295" t="s">
        <v>16372</v>
      </c>
    </row>
    <row r="5604" spans="1:13" ht="15" customHeight="1" x14ac:dyDescent="0.25">
      <c r="A5604" s="295" t="s">
        <v>16188</v>
      </c>
      <c r="B5604" s="295" t="s">
        <v>16188</v>
      </c>
      <c r="C5604" s="295" t="s">
        <v>16189</v>
      </c>
      <c r="D5604" s="295" t="s">
        <v>16189</v>
      </c>
      <c r="E5604" s="295" t="s">
        <v>2665</v>
      </c>
      <c r="F5604" s="295" t="s">
        <v>16190</v>
      </c>
      <c r="G5604" s="295" t="s">
        <v>1594</v>
      </c>
      <c r="H5604" s="295" t="s">
        <v>1589</v>
      </c>
      <c r="I5604" s="295" t="s">
        <v>1598</v>
      </c>
      <c r="J5604" s="295" t="s">
        <v>179</v>
      </c>
      <c r="L5604" s="286">
        <v>0</v>
      </c>
      <c r="M5604" s="295" t="s">
        <v>16372</v>
      </c>
    </row>
    <row r="5605" spans="1:13" ht="15" customHeight="1" x14ac:dyDescent="0.25">
      <c r="A5605" s="295" t="s">
        <v>16191</v>
      </c>
      <c r="B5605" s="295" t="s">
        <v>16191</v>
      </c>
      <c r="C5605" s="295" t="s">
        <v>16192</v>
      </c>
      <c r="D5605" s="295" t="s">
        <v>16192</v>
      </c>
      <c r="E5605" s="295" t="s">
        <v>16193</v>
      </c>
      <c r="F5605" s="295" t="s">
        <v>16194</v>
      </c>
      <c r="G5605" s="295" t="s">
        <v>168</v>
      </c>
      <c r="H5605" s="295" t="s">
        <v>1589</v>
      </c>
      <c r="I5605" s="295" t="s">
        <v>1714</v>
      </c>
      <c r="J5605" s="295" t="s">
        <v>9425</v>
      </c>
      <c r="K5605" s="295" t="s">
        <v>1603</v>
      </c>
      <c r="L5605" s="286">
        <v>4</v>
      </c>
      <c r="M5605" s="295" t="s">
        <v>171</v>
      </c>
    </row>
    <row r="5606" spans="1:13" ht="15" customHeight="1" x14ac:dyDescent="0.25">
      <c r="A5606" s="295" t="s">
        <v>16195</v>
      </c>
      <c r="B5606" s="295" t="s">
        <v>16195</v>
      </c>
      <c r="C5606" s="295" t="s">
        <v>16196</v>
      </c>
      <c r="D5606" s="295" t="s">
        <v>16196</v>
      </c>
      <c r="E5606" s="295" t="s">
        <v>7900</v>
      </c>
      <c r="F5606" s="295" t="s">
        <v>16197</v>
      </c>
      <c r="G5606" s="295" t="s">
        <v>168</v>
      </c>
      <c r="H5606" s="295" t="s">
        <v>1589</v>
      </c>
      <c r="I5606" s="295" t="s">
        <v>1714</v>
      </c>
      <c r="J5606" s="295" t="s">
        <v>9425</v>
      </c>
      <c r="K5606" s="295" t="s">
        <v>1603</v>
      </c>
      <c r="L5606" s="286">
        <v>5</v>
      </c>
      <c r="M5606" s="295" t="s">
        <v>171</v>
      </c>
    </row>
    <row r="5607" spans="1:13" ht="15" customHeight="1" x14ac:dyDescent="0.25">
      <c r="A5607" s="295" t="s">
        <v>16200</v>
      </c>
      <c r="B5607" s="295" t="s">
        <v>16200</v>
      </c>
      <c r="C5607" s="295" t="s">
        <v>16201</v>
      </c>
      <c r="D5607" s="295" t="s">
        <v>16201</v>
      </c>
      <c r="E5607" s="295" t="s">
        <v>16202</v>
      </c>
      <c r="F5607" s="295" t="s">
        <v>16203</v>
      </c>
      <c r="G5607" s="295" t="s">
        <v>168</v>
      </c>
      <c r="H5607" s="295" t="s">
        <v>1589</v>
      </c>
      <c r="I5607" s="295" t="s">
        <v>1714</v>
      </c>
      <c r="J5607" s="295" t="s">
        <v>9425</v>
      </c>
      <c r="K5607" s="295" t="s">
        <v>1603</v>
      </c>
      <c r="L5607" s="286">
        <v>3</v>
      </c>
      <c r="M5607" s="295" t="s">
        <v>171</v>
      </c>
    </row>
    <row r="5608" spans="1:13" ht="15" customHeight="1" x14ac:dyDescent="0.25">
      <c r="A5608" s="295" t="s">
        <v>16204</v>
      </c>
      <c r="B5608" s="295" t="s">
        <v>16205</v>
      </c>
      <c r="C5608" s="295" t="s">
        <v>16206</v>
      </c>
      <c r="D5608" s="295" t="s">
        <v>16207</v>
      </c>
      <c r="E5608" s="295" t="s">
        <v>16208</v>
      </c>
      <c r="F5608" s="295" t="s">
        <v>16209</v>
      </c>
      <c r="G5608" s="295" t="s">
        <v>168</v>
      </c>
      <c r="H5608" s="295" t="s">
        <v>1632</v>
      </c>
      <c r="I5608" s="295" t="s">
        <v>1714</v>
      </c>
      <c r="J5608" s="295" t="s">
        <v>9425</v>
      </c>
      <c r="K5608" s="295" t="s">
        <v>1603</v>
      </c>
      <c r="L5608" s="286">
        <v>5</v>
      </c>
      <c r="M5608" s="295" t="s">
        <v>171</v>
      </c>
    </row>
    <row r="5609" spans="1:13" ht="15" customHeight="1" x14ac:dyDescent="0.25">
      <c r="A5609" s="295" t="s">
        <v>16198</v>
      </c>
      <c r="B5609" s="295" t="s">
        <v>16195</v>
      </c>
      <c r="C5609" s="295" t="s">
        <v>16210</v>
      </c>
      <c r="D5609" s="295" t="s">
        <v>16196</v>
      </c>
      <c r="E5609" s="295" t="s">
        <v>16211</v>
      </c>
      <c r="F5609" s="295" t="s">
        <v>16197</v>
      </c>
      <c r="G5609" s="295" t="s">
        <v>168</v>
      </c>
      <c r="H5609" s="295" t="s">
        <v>1632</v>
      </c>
      <c r="I5609" s="295" t="s">
        <v>1714</v>
      </c>
      <c r="J5609" s="295" t="s">
        <v>9425</v>
      </c>
      <c r="K5609" s="295" t="s">
        <v>1603</v>
      </c>
      <c r="L5609" s="286">
        <v>5</v>
      </c>
      <c r="M5609" s="295" t="s">
        <v>171</v>
      </c>
    </row>
    <row r="5610" spans="1:13" ht="15" customHeight="1" x14ac:dyDescent="0.25">
      <c r="A5610" s="295" t="s">
        <v>16199</v>
      </c>
      <c r="B5610" s="295" t="s">
        <v>16195</v>
      </c>
      <c r="C5610" s="295" t="s">
        <v>16212</v>
      </c>
      <c r="D5610" s="295" t="s">
        <v>16196</v>
      </c>
      <c r="E5610" s="295" t="s">
        <v>7936</v>
      </c>
      <c r="F5610" s="295" t="s">
        <v>16197</v>
      </c>
      <c r="G5610" s="295" t="s">
        <v>168</v>
      </c>
      <c r="H5610" s="295" t="s">
        <v>1632</v>
      </c>
      <c r="I5610" s="295" t="s">
        <v>1714</v>
      </c>
      <c r="J5610" s="295" t="s">
        <v>9425</v>
      </c>
      <c r="K5610" s="295" t="s">
        <v>1603</v>
      </c>
      <c r="L5610" s="286">
        <v>5</v>
      </c>
      <c r="M5610" s="295" t="s">
        <v>171</v>
      </c>
    </row>
    <row r="5611" spans="1:13" ht="15" customHeight="1" x14ac:dyDescent="0.25">
      <c r="A5611" s="295" t="s">
        <v>16213</v>
      </c>
      <c r="B5611" s="295" t="s">
        <v>16213</v>
      </c>
      <c r="C5611" s="295" t="s">
        <v>16214</v>
      </c>
      <c r="D5611" s="295" t="s">
        <v>16214</v>
      </c>
      <c r="E5611" s="295" t="s">
        <v>16215</v>
      </c>
      <c r="F5611" s="295" t="s">
        <v>16216</v>
      </c>
      <c r="G5611" s="295" t="s">
        <v>1594</v>
      </c>
      <c r="H5611" s="295" t="s">
        <v>1589</v>
      </c>
      <c r="I5611" s="295" t="s">
        <v>1714</v>
      </c>
      <c r="J5611" s="295" t="s">
        <v>9425</v>
      </c>
      <c r="L5611" s="286">
        <v>5</v>
      </c>
      <c r="M5611" s="295" t="s">
        <v>171</v>
      </c>
    </row>
    <row r="5612" spans="1:13" ht="15" customHeight="1" x14ac:dyDescent="0.25">
      <c r="A5612" s="295" t="s">
        <v>16217</v>
      </c>
      <c r="B5612" s="295" t="s">
        <v>16205</v>
      </c>
      <c r="C5612" s="295" t="s">
        <v>16218</v>
      </c>
      <c r="D5612" s="295" t="s">
        <v>16207</v>
      </c>
      <c r="E5612" s="295" t="s">
        <v>16219</v>
      </c>
      <c r="F5612" s="295" t="s">
        <v>16209</v>
      </c>
      <c r="G5612" s="295" t="s">
        <v>168</v>
      </c>
      <c r="H5612" s="295" t="s">
        <v>1632</v>
      </c>
      <c r="I5612" s="295" t="s">
        <v>1714</v>
      </c>
      <c r="J5612" s="295" t="s">
        <v>9425</v>
      </c>
      <c r="K5612" s="295" t="s">
        <v>1603</v>
      </c>
      <c r="L5612" s="286">
        <v>5</v>
      </c>
      <c r="M5612" s="295" t="s">
        <v>171</v>
      </c>
    </row>
    <row r="5613" spans="1:13" ht="15" customHeight="1" x14ac:dyDescent="0.25">
      <c r="A5613" s="295" t="s">
        <v>16205</v>
      </c>
      <c r="B5613" s="295" t="s">
        <v>16205</v>
      </c>
      <c r="C5613" s="295" t="s">
        <v>16207</v>
      </c>
      <c r="D5613" s="295" t="s">
        <v>16207</v>
      </c>
      <c r="E5613" s="295" t="s">
        <v>16220</v>
      </c>
      <c r="F5613" s="295" t="s">
        <v>16221</v>
      </c>
      <c r="G5613" s="295" t="s">
        <v>168</v>
      </c>
      <c r="H5613" s="295" t="s">
        <v>1589</v>
      </c>
      <c r="I5613" s="295" t="s">
        <v>1714</v>
      </c>
      <c r="J5613" s="295" t="s">
        <v>9425</v>
      </c>
      <c r="K5613" s="295" t="s">
        <v>1603</v>
      </c>
      <c r="L5613" s="286">
        <v>5</v>
      </c>
      <c r="M5613" s="295" t="s">
        <v>171</v>
      </c>
    </row>
    <row r="5614" spans="1:13" ht="15" customHeight="1" x14ac:dyDescent="0.25">
      <c r="A5614" s="295" t="s">
        <v>16222</v>
      </c>
      <c r="B5614" s="295" t="s">
        <v>16222</v>
      </c>
      <c r="C5614" s="295" t="s">
        <v>16223</v>
      </c>
      <c r="D5614" s="295" t="s">
        <v>16223</v>
      </c>
      <c r="E5614" s="295" t="s">
        <v>16224</v>
      </c>
      <c r="F5614" s="295" t="s">
        <v>16225</v>
      </c>
      <c r="G5614" s="295" t="s">
        <v>1594</v>
      </c>
      <c r="H5614" s="295" t="s">
        <v>1589</v>
      </c>
      <c r="I5614" s="295" t="s">
        <v>1714</v>
      </c>
      <c r="J5614" s="295" t="s">
        <v>9425</v>
      </c>
      <c r="L5614" s="286">
        <v>5</v>
      </c>
      <c r="M5614" s="295" t="s">
        <v>171</v>
      </c>
    </row>
    <row r="5615" spans="1:13" ht="15" customHeight="1" x14ac:dyDescent="0.25">
      <c r="A5615" s="295" t="s">
        <v>16226</v>
      </c>
      <c r="B5615" s="295" t="s">
        <v>16226</v>
      </c>
      <c r="C5615" s="295" t="s">
        <v>16227</v>
      </c>
      <c r="D5615" s="295" t="s">
        <v>16227</v>
      </c>
      <c r="E5615" s="295" t="s">
        <v>3292</v>
      </c>
      <c r="F5615" s="295" t="s">
        <v>16228</v>
      </c>
      <c r="G5615" s="295" t="s">
        <v>168</v>
      </c>
      <c r="H5615" s="295" t="s">
        <v>1589</v>
      </c>
      <c r="I5615" s="295" t="s">
        <v>1746</v>
      </c>
      <c r="J5615" s="295" t="s">
        <v>581</v>
      </c>
      <c r="K5615" s="295" t="s">
        <v>1603</v>
      </c>
      <c r="L5615" s="286">
        <v>9</v>
      </c>
      <c r="M5615" s="295" t="s">
        <v>171</v>
      </c>
    </row>
    <row r="5616" spans="1:13" ht="15" customHeight="1" x14ac:dyDescent="0.25">
      <c r="A5616" s="295" t="s">
        <v>16229</v>
      </c>
      <c r="B5616" s="295" t="s">
        <v>16229</v>
      </c>
      <c r="C5616" s="295" t="s">
        <v>16230</v>
      </c>
      <c r="D5616" s="295" t="s">
        <v>16230</v>
      </c>
      <c r="E5616" s="295" t="s">
        <v>16231</v>
      </c>
      <c r="F5616" s="295" t="s">
        <v>16232</v>
      </c>
      <c r="G5616" s="295" t="s">
        <v>168</v>
      </c>
      <c r="H5616" s="295" t="s">
        <v>1589</v>
      </c>
      <c r="I5616" s="295" t="s">
        <v>1746</v>
      </c>
      <c r="J5616" s="295" t="s">
        <v>581</v>
      </c>
      <c r="K5616" s="295" t="s">
        <v>1603</v>
      </c>
      <c r="L5616" s="286">
        <v>5</v>
      </c>
      <c r="M5616" s="295" t="s">
        <v>171</v>
      </c>
    </row>
    <row r="5617" spans="1:13" ht="15" customHeight="1" x14ac:dyDescent="0.25">
      <c r="A5617" s="295" t="s">
        <v>16233</v>
      </c>
      <c r="B5617" s="295" t="s">
        <v>16233</v>
      </c>
      <c r="C5617" s="295" t="s">
        <v>1418</v>
      </c>
      <c r="D5617" s="295" t="s">
        <v>1418</v>
      </c>
      <c r="E5617" s="295" t="s">
        <v>3833</v>
      </c>
      <c r="F5617" s="295" t="s">
        <v>16234</v>
      </c>
      <c r="G5617" s="295" t="s">
        <v>1594</v>
      </c>
      <c r="H5617" s="295" t="s">
        <v>1589</v>
      </c>
      <c r="I5617" s="295" t="s">
        <v>1746</v>
      </c>
      <c r="J5617" s="295" t="s">
        <v>581</v>
      </c>
      <c r="L5617" s="286">
        <v>7</v>
      </c>
      <c r="M5617" s="295" t="s">
        <v>171</v>
      </c>
    </row>
    <row r="5618" spans="1:13" ht="15" customHeight="1" x14ac:dyDescent="0.25">
      <c r="A5618" s="295" t="s">
        <v>16235</v>
      </c>
      <c r="B5618" s="295" t="s">
        <v>16235</v>
      </c>
      <c r="C5618" s="295" t="s">
        <v>16236</v>
      </c>
      <c r="D5618" s="295" t="s">
        <v>16236</v>
      </c>
      <c r="E5618" s="295" t="s">
        <v>16237</v>
      </c>
      <c r="F5618" s="295" t="s">
        <v>16238</v>
      </c>
      <c r="G5618" s="295" t="s">
        <v>168</v>
      </c>
      <c r="H5618" s="295" t="s">
        <v>1589</v>
      </c>
      <c r="I5618" s="295" t="s">
        <v>1746</v>
      </c>
      <c r="J5618" s="295" t="s">
        <v>318</v>
      </c>
      <c r="K5618" s="295" t="s">
        <v>1603</v>
      </c>
      <c r="L5618" s="286">
        <v>7</v>
      </c>
      <c r="M5618" s="295" t="s">
        <v>171</v>
      </c>
    </row>
    <row r="5619" spans="1:13" ht="15" customHeight="1" x14ac:dyDescent="0.25">
      <c r="A5619" s="295" t="s">
        <v>16239</v>
      </c>
      <c r="B5619" s="295" t="s">
        <v>16239</v>
      </c>
      <c r="C5619" s="295" t="s">
        <v>16240</v>
      </c>
      <c r="D5619" s="295" t="s">
        <v>16240</v>
      </c>
      <c r="E5619" s="295" t="s">
        <v>2807</v>
      </c>
      <c r="F5619" s="295" t="s">
        <v>16241</v>
      </c>
      <c r="G5619" s="295" t="s">
        <v>1594</v>
      </c>
      <c r="H5619" s="295" t="s">
        <v>1589</v>
      </c>
      <c r="I5619" s="295" t="s">
        <v>1746</v>
      </c>
      <c r="J5619" s="295" t="s">
        <v>318</v>
      </c>
      <c r="L5619" s="286">
        <v>7</v>
      </c>
      <c r="M5619" s="295" t="s">
        <v>171</v>
      </c>
    </row>
    <row r="5620" spans="1:13" ht="15" customHeight="1" x14ac:dyDescent="0.25">
      <c r="A5620" s="295" t="s">
        <v>16242</v>
      </c>
      <c r="B5620" s="295" t="s">
        <v>16242</v>
      </c>
      <c r="C5620" s="295" t="s">
        <v>16243</v>
      </c>
      <c r="D5620" s="295" t="s">
        <v>16243</v>
      </c>
      <c r="E5620" s="295" t="s">
        <v>10811</v>
      </c>
      <c r="F5620" s="295" t="s">
        <v>16244</v>
      </c>
      <c r="G5620" s="295" t="s">
        <v>168</v>
      </c>
      <c r="H5620" s="295" t="s">
        <v>1589</v>
      </c>
      <c r="I5620" s="295" t="s">
        <v>1746</v>
      </c>
      <c r="J5620" s="295" t="s">
        <v>318</v>
      </c>
      <c r="K5620" s="295" t="s">
        <v>1603</v>
      </c>
      <c r="L5620" s="286">
        <v>6</v>
      </c>
      <c r="M5620" s="295" t="s">
        <v>171</v>
      </c>
    </row>
    <row r="5621" spans="1:13" ht="15" customHeight="1" x14ac:dyDescent="0.25">
      <c r="A5621" s="295" t="s">
        <v>16245</v>
      </c>
      <c r="B5621" s="295" t="s">
        <v>16245</v>
      </c>
      <c r="C5621" s="295" t="s">
        <v>16246</v>
      </c>
      <c r="D5621" s="295" t="s">
        <v>16246</v>
      </c>
      <c r="E5621" s="295" t="s">
        <v>1606</v>
      </c>
      <c r="F5621" s="295" t="s">
        <v>16247</v>
      </c>
      <c r="G5621" s="295" t="s">
        <v>1594</v>
      </c>
      <c r="H5621" s="295" t="s">
        <v>1589</v>
      </c>
      <c r="I5621" s="295" t="s">
        <v>1598</v>
      </c>
      <c r="J5621" s="295" t="s">
        <v>177</v>
      </c>
      <c r="L5621" s="286">
        <v>1</v>
      </c>
      <c r="M5621" s="295" t="s">
        <v>171</v>
      </c>
    </row>
    <row r="5622" spans="1:13" ht="15" customHeight="1" x14ac:dyDescent="0.25">
      <c r="A5622" s="295" t="s">
        <v>16248</v>
      </c>
      <c r="B5622" s="295" t="s">
        <v>16248</v>
      </c>
      <c r="C5622" s="295" t="s">
        <v>16249</v>
      </c>
      <c r="D5622" s="295" t="s">
        <v>16249</v>
      </c>
      <c r="E5622" s="295" t="s">
        <v>1606</v>
      </c>
      <c r="F5622" s="295" t="s">
        <v>16250</v>
      </c>
      <c r="G5622" s="295" t="s">
        <v>168</v>
      </c>
      <c r="H5622" s="295" t="s">
        <v>1589</v>
      </c>
      <c r="I5622" s="295" t="s">
        <v>1598</v>
      </c>
      <c r="J5622" s="295" t="s">
        <v>177</v>
      </c>
      <c r="K5622" s="295" t="s">
        <v>1603</v>
      </c>
      <c r="L5622" s="286">
        <v>0</v>
      </c>
      <c r="M5622" s="295" t="s">
        <v>16372</v>
      </c>
    </row>
    <row r="5623" spans="1:13" ht="15" customHeight="1" x14ac:dyDescent="0.25">
      <c r="A5623" s="295" t="s">
        <v>1419</v>
      </c>
      <c r="B5623" s="295" t="s">
        <v>1419</v>
      </c>
      <c r="C5623" s="295" t="s">
        <v>1420</v>
      </c>
      <c r="D5623" s="295" t="s">
        <v>1420</v>
      </c>
      <c r="E5623" s="295" t="s">
        <v>1606</v>
      </c>
      <c r="F5623" s="295" t="s">
        <v>16251</v>
      </c>
      <c r="G5623" s="295" t="s">
        <v>1676</v>
      </c>
      <c r="H5623" s="295" t="s">
        <v>1589</v>
      </c>
      <c r="I5623" s="295" t="s">
        <v>1598</v>
      </c>
      <c r="J5623" s="295" t="s">
        <v>177</v>
      </c>
      <c r="K5623" s="295" t="s">
        <v>1603</v>
      </c>
      <c r="L5623" s="287">
        <v>1</v>
      </c>
      <c r="M5623" s="295" t="s">
        <v>171</v>
      </c>
    </row>
    <row r="5624" spans="1:13" ht="15" customHeight="1" x14ac:dyDescent="0.25">
      <c r="A5624" s="295" t="s">
        <v>16252</v>
      </c>
      <c r="B5624" s="295" t="s">
        <v>16252</v>
      </c>
      <c r="C5624" s="295" t="s">
        <v>16253</v>
      </c>
      <c r="D5624" s="295" t="s">
        <v>16253</v>
      </c>
      <c r="E5624" s="295" t="s">
        <v>16254</v>
      </c>
      <c r="F5624" s="295" t="s">
        <v>16255</v>
      </c>
      <c r="G5624" s="295" t="s">
        <v>1678</v>
      </c>
      <c r="H5624" s="295" t="s">
        <v>1589</v>
      </c>
      <c r="I5624" s="295" t="s">
        <v>1598</v>
      </c>
      <c r="J5624" s="295" t="s">
        <v>177</v>
      </c>
      <c r="K5624" s="295" t="s">
        <v>1603</v>
      </c>
      <c r="L5624" s="286">
        <v>1</v>
      </c>
      <c r="M5624" s="295" t="s">
        <v>171</v>
      </c>
    </row>
    <row r="5625" spans="1:13" ht="15" customHeight="1" x14ac:dyDescent="0.25">
      <c r="A5625" s="295" t="s">
        <v>16256</v>
      </c>
      <c r="B5625" s="295" t="s">
        <v>16256</v>
      </c>
      <c r="C5625" s="295" t="s">
        <v>16257</v>
      </c>
      <c r="D5625" s="295" t="s">
        <v>16257</v>
      </c>
      <c r="E5625" s="295" t="s">
        <v>16258</v>
      </c>
      <c r="F5625" s="295" t="s">
        <v>16251</v>
      </c>
      <c r="G5625" s="295" t="s">
        <v>1678</v>
      </c>
      <c r="H5625" s="295" t="s">
        <v>1589</v>
      </c>
      <c r="I5625" s="295" t="s">
        <v>1598</v>
      </c>
      <c r="J5625" s="295" t="s">
        <v>177</v>
      </c>
      <c r="K5625" s="295" t="s">
        <v>1603</v>
      </c>
      <c r="L5625" s="286">
        <v>1</v>
      </c>
      <c r="M5625" s="295" t="s">
        <v>171</v>
      </c>
    </row>
    <row r="5626" spans="1:13" ht="15" customHeight="1" x14ac:dyDescent="0.25">
      <c r="A5626" s="295" t="s">
        <v>16259</v>
      </c>
      <c r="B5626" s="295" t="s">
        <v>16259</v>
      </c>
      <c r="C5626" s="295" t="s">
        <v>16260</v>
      </c>
      <c r="D5626" s="295" t="s">
        <v>16260</v>
      </c>
      <c r="E5626" s="295" t="s">
        <v>1606</v>
      </c>
      <c r="F5626" s="295" t="s">
        <v>16251</v>
      </c>
      <c r="G5626" s="295" t="s">
        <v>1678</v>
      </c>
      <c r="H5626" s="295" t="s">
        <v>1589</v>
      </c>
      <c r="I5626" s="295" t="s">
        <v>1598</v>
      </c>
      <c r="J5626" s="295" t="s">
        <v>177</v>
      </c>
      <c r="K5626" s="295" t="s">
        <v>1603</v>
      </c>
      <c r="L5626" s="286">
        <v>1</v>
      </c>
      <c r="M5626" s="295" t="s">
        <v>171</v>
      </c>
    </row>
    <row r="5627" spans="1:13" ht="15" customHeight="1" x14ac:dyDescent="0.25">
      <c r="A5627" s="295" t="s">
        <v>16261</v>
      </c>
      <c r="B5627" s="295" t="s">
        <v>16261</v>
      </c>
      <c r="C5627" s="295" t="s">
        <v>16262</v>
      </c>
      <c r="D5627" s="295" t="s">
        <v>16262</v>
      </c>
      <c r="E5627" s="295" t="s">
        <v>4653</v>
      </c>
      <c r="F5627" s="295" t="s">
        <v>16263</v>
      </c>
      <c r="G5627" s="295" t="s">
        <v>168</v>
      </c>
      <c r="H5627" s="295" t="s">
        <v>1589</v>
      </c>
      <c r="I5627" s="295" t="s">
        <v>1714</v>
      </c>
      <c r="J5627" s="295" t="s">
        <v>353</v>
      </c>
      <c r="K5627" s="295" t="s">
        <v>1603</v>
      </c>
      <c r="L5627" s="286">
        <v>9</v>
      </c>
      <c r="M5627" s="295" t="s">
        <v>171</v>
      </c>
    </row>
    <row r="5628" spans="1:13" ht="15" customHeight="1" x14ac:dyDescent="0.25">
      <c r="A5628" s="295" t="s">
        <v>16264</v>
      </c>
      <c r="B5628" s="295" t="s">
        <v>16264</v>
      </c>
      <c r="C5628" s="295" t="s">
        <v>16265</v>
      </c>
      <c r="D5628" s="295" t="s">
        <v>16265</v>
      </c>
      <c r="E5628" s="295" t="s">
        <v>1880</v>
      </c>
      <c r="F5628" s="295" t="s">
        <v>16266</v>
      </c>
      <c r="G5628" s="295" t="s">
        <v>1594</v>
      </c>
      <c r="H5628" s="295" t="s">
        <v>1589</v>
      </c>
      <c r="I5628" s="295" t="s">
        <v>1714</v>
      </c>
      <c r="J5628" s="295" t="s">
        <v>353</v>
      </c>
      <c r="L5628" s="286">
        <v>9</v>
      </c>
      <c r="M5628" s="295" t="s">
        <v>171</v>
      </c>
    </row>
    <row r="5629" spans="1:13" ht="15" customHeight="1" x14ac:dyDescent="0.25">
      <c r="A5629" s="295" t="s">
        <v>16267</v>
      </c>
      <c r="B5629" s="295" t="s">
        <v>16267</v>
      </c>
      <c r="C5629" s="295" t="s">
        <v>16268</v>
      </c>
      <c r="D5629" s="295" t="s">
        <v>16268</v>
      </c>
      <c r="E5629" s="295" t="s">
        <v>4653</v>
      </c>
      <c r="F5629" s="295" t="s">
        <v>16269</v>
      </c>
      <c r="G5629" s="295" t="s">
        <v>168</v>
      </c>
      <c r="H5629" s="295" t="s">
        <v>1589</v>
      </c>
      <c r="I5629" s="295" t="s">
        <v>1714</v>
      </c>
      <c r="J5629" s="295" t="s">
        <v>16270</v>
      </c>
      <c r="K5629" s="295" t="s">
        <v>1603</v>
      </c>
      <c r="L5629" s="286">
        <v>10</v>
      </c>
      <c r="M5629" s="295" t="s">
        <v>171</v>
      </c>
    </row>
    <row r="5630" spans="1:13" ht="15" customHeight="1" x14ac:dyDescent="0.25">
      <c r="A5630" s="295" t="s">
        <v>16271</v>
      </c>
      <c r="B5630" s="295" t="s">
        <v>16271</v>
      </c>
      <c r="C5630" s="295" t="s">
        <v>16272</v>
      </c>
      <c r="D5630" s="295" t="s">
        <v>16272</v>
      </c>
      <c r="E5630" s="295" t="s">
        <v>16273</v>
      </c>
      <c r="F5630" s="295" t="s">
        <v>16274</v>
      </c>
      <c r="G5630" s="295" t="s">
        <v>168</v>
      </c>
      <c r="H5630" s="295" t="s">
        <v>1589</v>
      </c>
      <c r="I5630" s="295" t="s">
        <v>1714</v>
      </c>
      <c r="J5630" s="295" t="s">
        <v>16270</v>
      </c>
      <c r="K5630" s="295" t="s">
        <v>1603</v>
      </c>
      <c r="L5630" s="286">
        <v>10</v>
      </c>
      <c r="M5630" s="295" t="s">
        <v>171</v>
      </c>
    </row>
    <row r="5631" spans="1:13" ht="15" customHeight="1" x14ac:dyDescent="0.25">
      <c r="A5631" s="295" t="s">
        <v>16275</v>
      </c>
      <c r="B5631" s="295" t="s">
        <v>16276</v>
      </c>
      <c r="C5631" s="295" t="s">
        <v>16277</v>
      </c>
      <c r="D5631" s="295" t="s">
        <v>16278</v>
      </c>
      <c r="E5631" s="295" t="s">
        <v>35</v>
      </c>
      <c r="F5631" s="295" t="s">
        <v>16279</v>
      </c>
      <c r="G5631" s="295" t="s">
        <v>168</v>
      </c>
      <c r="H5631" s="295" t="s">
        <v>1632</v>
      </c>
      <c r="I5631" s="295" t="s">
        <v>1714</v>
      </c>
      <c r="J5631" s="295" t="s">
        <v>16270</v>
      </c>
      <c r="K5631" s="295" t="s">
        <v>1603</v>
      </c>
      <c r="L5631" s="286">
        <v>9</v>
      </c>
      <c r="M5631" s="295" t="s">
        <v>171</v>
      </c>
    </row>
    <row r="5632" spans="1:13" ht="15" customHeight="1" x14ac:dyDescent="0.25">
      <c r="A5632" s="295" t="s">
        <v>16280</v>
      </c>
      <c r="B5632" s="295" t="s">
        <v>16280</v>
      </c>
      <c r="C5632" s="295" t="s">
        <v>16281</v>
      </c>
      <c r="D5632" s="295" t="s">
        <v>16281</v>
      </c>
      <c r="E5632" s="295" t="s">
        <v>5997</v>
      </c>
      <c r="F5632" s="295" t="s">
        <v>16282</v>
      </c>
      <c r="G5632" s="295" t="s">
        <v>1676</v>
      </c>
      <c r="H5632" s="295" t="s">
        <v>1589</v>
      </c>
      <c r="I5632" s="295" t="s">
        <v>1714</v>
      </c>
      <c r="J5632" s="295" t="s">
        <v>16270</v>
      </c>
      <c r="K5632" s="295" t="s">
        <v>1603</v>
      </c>
      <c r="L5632" s="286">
        <v>6</v>
      </c>
      <c r="M5632" s="295" t="s">
        <v>171</v>
      </c>
    </row>
    <row r="5633" spans="1:13" ht="15" customHeight="1" x14ac:dyDescent="0.25">
      <c r="A5633" s="295" t="s">
        <v>16283</v>
      </c>
      <c r="B5633" s="295" t="s">
        <v>16283</v>
      </c>
      <c r="C5633" s="295" t="s">
        <v>16284</v>
      </c>
      <c r="D5633" s="295" t="s">
        <v>16284</v>
      </c>
      <c r="E5633" s="295" t="s">
        <v>5997</v>
      </c>
      <c r="F5633" s="295" t="s">
        <v>16282</v>
      </c>
      <c r="G5633" s="295" t="s">
        <v>1678</v>
      </c>
      <c r="H5633" s="295" t="s">
        <v>1589</v>
      </c>
      <c r="I5633" s="295" t="s">
        <v>1714</v>
      </c>
      <c r="J5633" s="295" t="s">
        <v>16270</v>
      </c>
      <c r="K5633" s="295" t="s">
        <v>1603</v>
      </c>
      <c r="L5633" s="286">
        <v>6</v>
      </c>
      <c r="M5633" s="295" t="s">
        <v>171</v>
      </c>
    </row>
    <row r="5634" spans="1:13" ht="15" customHeight="1" x14ac:dyDescent="0.25">
      <c r="A5634" s="295" t="s">
        <v>16285</v>
      </c>
      <c r="B5634" s="295" t="s">
        <v>16285</v>
      </c>
      <c r="C5634" s="295" t="s">
        <v>16286</v>
      </c>
      <c r="D5634" s="295" t="s">
        <v>16286</v>
      </c>
      <c r="E5634" s="295" t="s">
        <v>1724</v>
      </c>
      <c r="F5634" s="295" t="s">
        <v>16287</v>
      </c>
      <c r="G5634" s="295" t="s">
        <v>168</v>
      </c>
      <c r="H5634" s="295" t="s">
        <v>1589</v>
      </c>
      <c r="I5634" s="295" t="s">
        <v>1714</v>
      </c>
      <c r="J5634" s="295" t="s">
        <v>16270</v>
      </c>
      <c r="K5634" s="295" t="s">
        <v>1603</v>
      </c>
      <c r="L5634" s="286">
        <v>9</v>
      </c>
      <c r="M5634" s="295" t="s">
        <v>171</v>
      </c>
    </row>
    <row r="5635" spans="1:13" ht="15" customHeight="1" x14ac:dyDescent="0.25">
      <c r="A5635" s="295" t="s">
        <v>16288</v>
      </c>
      <c r="B5635" s="295" t="s">
        <v>16288</v>
      </c>
      <c r="C5635" s="295" t="s">
        <v>16289</v>
      </c>
      <c r="D5635" s="295" t="s">
        <v>16289</v>
      </c>
      <c r="E5635" s="295" t="s">
        <v>5866</v>
      </c>
      <c r="F5635" s="295" t="s">
        <v>16290</v>
      </c>
      <c r="G5635" s="295" t="s">
        <v>168</v>
      </c>
      <c r="H5635" s="295" t="s">
        <v>1589</v>
      </c>
      <c r="I5635" s="295" t="s">
        <v>1714</v>
      </c>
      <c r="J5635" s="295" t="s">
        <v>16270</v>
      </c>
      <c r="K5635" s="295" t="s">
        <v>1603</v>
      </c>
      <c r="L5635" s="286">
        <v>4</v>
      </c>
      <c r="M5635" s="295" t="s">
        <v>171</v>
      </c>
    </row>
    <row r="5636" spans="1:13" ht="15" customHeight="1" x14ac:dyDescent="0.25">
      <c r="A5636" s="295" t="s">
        <v>16291</v>
      </c>
      <c r="B5636" s="295" t="s">
        <v>16291</v>
      </c>
      <c r="C5636" s="295" t="s">
        <v>16292</v>
      </c>
      <c r="D5636" s="295" t="s">
        <v>16292</v>
      </c>
      <c r="E5636" s="295" t="s">
        <v>16293</v>
      </c>
      <c r="F5636" s="295" t="s">
        <v>16294</v>
      </c>
      <c r="G5636" s="295" t="s">
        <v>168</v>
      </c>
      <c r="H5636" s="295" t="s">
        <v>1589</v>
      </c>
      <c r="I5636" s="295" t="s">
        <v>1714</v>
      </c>
      <c r="J5636" s="295" t="s">
        <v>16270</v>
      </c>
      <c r="K5636" s="295" t="s">
        <v>1603</v>
      </c>
      <c r="L5636" s="286">
        <v>10</v>
      </c>
      <c r="M5636" s="295" t="s">
        <v>171</v>
      </c>
    </row>
    <row r="5637" spans="1:13" ht="15" customHeight="1" x14ac:dyDescent="0.25">
      <c r="A5637" s="295" t="s">
        <v>16276</v>
      </c>
      <c r="B5637" s="295" t="s">
        <v>16276</v>
      </c>
      <c r="C5637" s="295" t="s">
        <v>16278</v>
      </c>
      <c r="D5637" s="295" t="s">
        <v>16278</v>
      </c>
      <c r="E5637" s="295" t="s">
        <v>11202</v>
      </c>
      <c r="F5637" s="295" t="s">
        <v>16279</v>
      </c>
      <c r="G5637" s="295" t="s">
        <v>168</v>
      </c>
      <c r="H5637" s="295" t="s">
        <v>1589</v>
      </c>
      <c r="I5637" s="295" t="s">
        <v>1714</v>
      </c>
      <c r="J5637" s="295" t="s">
        <v>16270</v>
      </c>
      <c r="K5637" s="295" t="s">
        <v>1603</v>
      </c>
      <c r="L5637" s="286">
        <v>9</v>
      </c>
      <c r="M5637" s="295" t="s">
        <v>171</v>
      </c>
    </row>
    <row r="5638" spans="1:13" ht="15" customHeight="1" x14ac:dyDescent="0.25">
      <c r="A5638" s="295" t="s">
        <v>16295</v>
      </c>
      <c r="B5638" s="295" t="s">
        <v>16295</v>
      </c>
      <c r="C5638" s="295" t="s">
        <v>16296</v>
      </c>
      <c r="D5638" s="295" t="s">
        <v>16296</v>
      </c>
      <c r="E5638" s="295" t="s">
        <v>1606</v>
      </c>
      <c r="F5638" s="295" t="s">
        <v>16297</v>
      </c>
      <c r="G5638" s="295" t="s">
        <v>1594</v>
      </c>
      <c r="H5638" s="295" t="s">
        <v>1589</v>
      </c>
      <c r="I5638" s="295" t="s">
        <v>1714</v>
      </c>
      <c r="J5638" s="295" t="s">
        <v>16270</v>
      </c>
      <c r="L5638" s="286">
        <v>9</v>
      </c>
      <c r="M5638" s="295" t="s">
        <v>171</v>
      </c>
    </row>
    <row r="5639" spans="1:13" ht="15" customHeight="1" x14ac:dyDescent="0.25">
      <c r="A5639" s="295" t="s">
        <v>16298</v>
      </c>
      <c r="B5639" s="295" t="s">
        <v>16298</v>
      </c>
      <c r="C5639" s="295" t="s">
        <v>16299</v>
      </c>
      <c r="D5639" s="295" t="s">
        <v>16299</v>
      </c>
      <c r="E5639" s="295" t="s">
        <v>2807</v>
      </c>
      <c r="F5639" s="295" t="s">
        <v>16300</v>
      </c>
      <c r="G5639" s="295" t="s">
        <v>168</v>
      </c>
      <c r="H5639" s="295" t="s">
        <v>1589</v>
      </c>
      <c r="I5639" s="295" t="s">
        <v>1714</v>
      </c>
      <c r="J5639" s="295" t="s">
        <v>16270</v>
      </c>
      <c r="K5639" s="295" t="s">
        <v>1603</v>
      </c>
      <c r="L5639" s="286">
        <v>7</v>
      </c>
      <c r="M5639" s="295" t="s">
        <v>171</v>
      </c>
    </row>
    <row r="5640" spans="1:13" ht="15" customHeight="1" x14ac:dyDescent="0.25">
      <c r="A5640" s="295" t="s">
        <v>16301</v>
      </c>
      <c r="B5640" s="295" t="s">
        <v>16301</v>
      </c>
      <c r="C5640" s="295" t="s">
        <v>16302</v>
      </c>
      <c r="D5640" s="295" t="s">
        <v>16302</v>
      </c>
      <c r="E5640" s="295" t="s">
        <v>1606</v>
      </c>
      <c r="F5640" s="295" t="s">
        <v>16303</v>
      </c>
      <c r="G5640" s="295" t="s">
        <v>168</v>
      </c>
      <c r="H5640" s="295" t="s">
        <v>1589</v>
      </c>
      <c r="I5640" s="295" t="s">
        <v>1714</v>
      </c>
      <c r="J5640" s="295" t="s">
        <v>16304</v>
      </c>
      <c r="K5640" s="295" t="s">
        <v>1603</v>
      </c>
      <c r="L5640" s="287">
        <v>0</v>
      </c>
      <c r="M5640" s="295" t="s">
        <v>16372</v>
      </c>
    </row>
    <row r="5641" spans="1:13" ht="15" customHeight="1" x14ac:dyDescent="0.25">
      <c r="A5641" s="295" t="s">
        <v>16305</v>
      </c>
      <c r="B5641" s="295" t="s">
        <v>16305</v>
      </c>
      <c r="C5641" s="295" t="s">
        <v>16306</v>
      </c>
      <c r="D5641" s="295" t="s">
        <v>16306</v>
      </c>
      <c r="E5641" s="295" t="s">
        <v>1606</v>
      </c>
      <c r="F5641" s="295" t="s">
        <v>16307</v>
      </c>
      <c r="G5641" s="295" t="s">
        <v>1594</v>
      </c>
      <c r="H5641" s="295" t="s">
        <v>1589</v>
      </c>
      <c r="I5641" s="295" t="s">
        <v>1714</v>
      </c>
      <c r="J5641" s="295" t="s">
        <v>16304</v>
      </c>
      <c r="L5641" s="286">
        <v>3</v>
      </c>
      <c r="M5641" s="295" t="s">
        <v>171</v>
      </c>
    </row>
    <row r="5642" spans="1:13" ht="15" customHeight="1" x14ac:dyDescent="0.25">
      <c r="A5642" s="295" t="s">
        <v>1421</v>
      </c>
      <c r="B5642" s="295" t="s">
        <v>1421</v>
      </c>
      <c r="C5642" s="295" t="s">
        <v>1422</v>
      </c>
      <c r="D5642" s="295" t="s">
        <v>1422</v>
      </c>
      <c r="E5642" s="295" t="s">
        <v>1606</v>
      </c>
      <c r="F5642" s="295" t="s">
        <v>16308</v>
      </c>
      <c r="G5642" s="295" t="s">
        <v>168</v>
      </c>
      <c r="H5642" s="295" t="s">
        <v>1589</v>
      </c>
      <c r="I5642" s="295" t="s">
        <v>1714</v>
      </c>
      <c r="J5642" s="295" t="s">
        <v>16309</v>
      </c>
      <c r="K5642" s="295" t="s">
        <v>1603</v>
      </c>
      <c r="L5642" s="286">
        <v>8</v>
      </c>
      <c r="M5642" s="295" t="s">
        <v>171</v>
      </c>
    </row>
    <row r="5643" spans="1:13" ht="15" customHeight="1" x14ac:dyDescent="0.25">
      <c r="A5643" s="295" t="s">
        <v>16310</v>
      </c>
      <c r="B5643" s="295" t="s">
        <v>16310</v>
      </c>
      <c r="C5643" s="295" t="s">
        <v>16311</v>
      </c>
      <c r="D5643" s="295" t="s">
        <v>16311</v>
      </c>
      <c r="E5643" s="295" t="s">
        <v>1606</v>
      </c>
      <c r="F5643" s="295" t="s">
        <v>16312</v>
      </c>
      <c r="G5643" s="295" t="s">
        <v>1594</v>
      </c>
      <c r="H5643" s="295" t="s">
        <v>1589</v>
      </c>
      <c r="I5643" s="295" t="s">
        <v>1714</v>
      </c>
      <c r="J5643" s="295" t="s">
        <v>16309</v>
      </c>
      <c r="L5643" s="286">
        <v>8</v>
      </c>
      <c r="M5643" s="295" t="s">
        <v>171</v>
      </c>
    </row>
    <row r="5644" spans="1:13" ht="15" customHeight="1" x14ac:dyDescent="0.25">
      <c r="A5644" s="295" t="s">
        <v>16313</v>
      </c>
      <c r="B5644" s="295" t="s">
        <v>16313</v>
      </c>
      <c r="C5644" s="295" t="s">
        <v>16314</v>
      </c>
      <c r="D5644" s="295" t="s">
        <v>16314</v>
      </c>
      <c r="E5644" s="295" t="s">
        <v>5530</v>
      </c>
      <c r="F5644" s="295" t="s">
        <v>16315</v>
      </c>
      <c r="G5644" s="295" t="s">
        <v>168</v>
      </c>
      <c r="H5644" s="295" t="s">
        <v>1589</v>
      </c>
      <c r="I5644" s="295" t="s">
        <v>1598</v>
      </c>
      <c r="J5644" s="295" t="s">
        <v>11697</v>
      </c>
      <c r="K5644" s="295" t="s">
        <v>1230</v>
      </c>
      <c r="L5644" s="286">
        <v>6</v>
      </c>
      <c r="M5644" s="295" t="s">
        <v>171</v>
      </c>
    </row>
    <row r="5645" spans="1:13" ht="15" customHeight="1" x14ac:dyDescent="0.25">
      <c r="A5645" s="295" t="s">
        <v>16316</v>
      </c>
      <c r="B5645" s="295" t="s">
        <v>16316</v>
      </c>
      <c r="C5645" s="295" t="s">
        <v>16317</v>
      </c>
      <c r="D5645" s="295" t="s">
        <v>16317</v>
      </c>
      <c r="E5645" s="295" t="s">
        <v>1606</v>
      </c>
      <c r="F5645" s="295" t="s">
        <v>16318</v>
      </c>
      <c r="G5645" s="295" t="s">
        <v>1594</v>
      </c>
      <c r="H5645" s="295" t="s">
        <v>1589</v>
      </c>
      <c r="I5645" s="295" t="s">
        <v>1598</v>
      </c>
      <c r="J5645" s="295" t="s">
        <v>11697</v>
      </c>
      <c r="L5645" s="286">
        <v>6</v>
      </c>
      <c r="M5645" s="295" t="s">
        <v>171</v>
      </c>
    </row>
    <row r="5646" spans="1:13" ht="15" customHeight="1" x14ac:dyDescent="0.25">
      <c r="A5646" s="295" t="s">
        <v>16319</v>
      </c>
      <c r="B5646" s="295" t="s">
        <v>16319</v>
      </c>
      <c r="C5646" s="295" t="s">
        <v>16320</v>
      </c>
      <c r="D5646" s="295" t="s">
        <v>16320</v>
      </c>
      <c r="E5646" s="295" t="s">
        <v>1606</v>
      </c>
      <c r="F5646" s="295" t="s">
        <v>16321</v>
      </c>
      <c r="G5646" s="295" t="s">
        <v>168</v>
      </c>
      <c r="H5646" s="295" t="s">
        <v>1589</v>
      </c>
      <c r="I5646" s="295" t="s">
        <v>1714</v>
      </c>
      <c r="J5646" s="295" t="s">
        <v>174</v>
      </c>
      <c r="K5646" s="295" t="s">
        <v>1892</v>
      </c>
      <c r="L5646" s="286">
        <v>0</v>
      </c>
      <c r="M5646" s="295" t="s">
        <v>16372</v>
      </c>
    </row>
    <row r="5647" spans="1:13" ht="15" customHeight="1" x14ac:dyDescent="0.25">
      <c r="A5647" s="295" t="s">
        <v>16322</v>
      </c>
      <c r="B5647" s="295" t="s">
        <v>16322</v>
      </c>
      <c r="C5647" s="295" t="s">
        <v>16323</v>
      </c>
      <c r="D5647" s="295" t="s">
        <v>16323</v>
      </c>
      <c r="E5647" s="295" t="s">
        <v>1606</v>
      </c>
      <c r="F5647" s="295" t="s">
        <v>16321</v>
      </c>
      <c r="G5647" s="295" t="s">
        <v>1594</v>
      </c>
      <c r="H5647" s="295" t="s">
        <v>1589</v>
      </c>
      <c r="I5647" s="295" t="s">
        <v>1714</v>
      </c>
      <c r="J5647" s="295" t="s">
        <v>174</v>
      </c>
      <c r="L5647" s="286">
        <v>0</v>
      </c>
      <c r="M5647" s="295" t="s">
        <v>16372</v>
      </c>
    </row>
    <row r="5648" spans="1:13" ht="15" customHeight="1" x14ac:dyDescent="0.25">
      <c r="A5648" s="295" t="s">
        <v>16324</v>
      </c>
      <c r="B5648" s="295" t="s">
        <v>16324</v>
      </c>
      <c r="C5648" s="295" t="s">
        <v>16325</v>
      </c>
      <c r="D5648" s="295" t="s">
        <v>16325</v>
      </c>
      <c r="E5648" s="295" t="s">
        <v>2770</v>
      </c>
      <c r="F5648" s="295" t="s">
        <v>16326</v>
      </c>
      <c r="G5648" s="295" t="s">
        <v>168</v>
      </c>
      <c r="H5648" s="295" t="s">
        <v>1589</v>
      </c>
      <c r="I5648" s="295" t="s">
        <v>1598</v>
      </c>
      <c r="J5648" s="295" t="s">
        <v>4737</v>
      </c>
      <c r="K5648" s="295" t="s">
        <v>1325</v>
      </c>
      <c r="L5648" s="286">
        <v>0</v>
      </c>
      <c r="M5648" s="295" t="s">
        <v>16372</v>
      </c>
    </row>
    <row r="5649" spans="1:13" ht="15" customHeight="1" x14ac:dyDescent="0.25">
      <c r="A5649" s="295" t="s">
        <v>16327</v>
      </c>
      <c r="B5649" s="295" t="s">
        <v>16327</v>
      </c>
      <c r="C5649" s="295" t="s">
        <v>16328</v>
      </c>
      <c r="D5649" s="295" t="s">
        <v>16328</v>
      </c>
      <c r="E5649" s="295" t="s">
        <v>1856</v>
      </c>
      <c r="F5649" s="295" t="s">
        <v>16329</v>
      </c>
      <c r="G5649" s="295" t="s">
        <v>1594</v>
      </c>
      <c r="H5649" s="295" t="s">
        <v>1589</v>
      </c>
      <c r="I5649" s="295" t="s">
        <v>1598</v>
      </c>
      <c r="J5649" s="295" t="s">
        <v>4737</v>
      </c>
      <c r="K5649" s="295" t="s">
        <v>1325</v>
      </c>
      <c r="L5649" s="286">
        <v>0</v>
      </c>
      <c r="M5649" s="295" t="s">
        <v>16372</v>
      </c>
    </row>
    <row r="5650" spans="1:13" ht="15" customHeight="1" x14ac:dyDescent="0.25">
      <c r="A5650" s="295" t="s">
        <v>15009</v>
      </c>
      <c r="B5650" s="295" t="s">
        <v>15009</v>
      </c>
      <c r="C5650" s="295" t="s">
        <v>15011</v>
      </c>
      <c r="D5650" s="295" t="s">
        <v>15011</v>
      </c>
      <c r="E5650" s="295" t="s">
        <v>2164</v>
      </c>
      <c r="F5650" s="295" t="s">
        <v>16330</v>
      </c>
      <c r="G5650" s="295" t="s">
        <v>168</v>
      </c>
      <c r="H5650" s="295" t="s">
        <v>1589</v>
      </c>
      <c r="I5650" s="295" t="s">
        <v>1714</v>
      </c>
      <c r="J5650" s="295" t="s">
        <v>353</v>
      </c>
      <c r="K5650" s="295" t="s">
        <v>1603</v>
      </c>
      <c r="L5650" s="286">
        <v>8</v>
      </c>
      <c r="M5650" s="295" t="s">
        <v>171</v>
      </c>
    </row>
    <row r="5651" spans="1:13" ht="15" customHeight="1" x14ac:dyDescent="0.25">
      <c r="A5651" s="295" t="s">
        <v>16331</v>
      </c>
      <c r="B5651" s="295" t="s">
        <v>16331</v>
      </c>
      <c r="C5651" s="295" t="s">
        <v>1423</v>
      </c>
      <c r="D5651" s="295" t="s">
        <v>1423</v>
      </c>
      <c r="E5651" s="295" t="s">
        <v>1880</v>
      </c>
      <c r="F5651" s="295" t="s">
        <v>16332</v>
      </c>
      <c r="G5651" s="295" t="s">
        <v>1594</v>
      </c>
      <c r="H5651" s="295" t="s">
        <v>1589</v>
      </c>
      <c r="I5651" s="295" t="s">
        <v>1714</v>
      </c>
      <c r="J5651" s="295" t="s">
        <v>353</v>
      </c>
      <c r="L5651" s="286">
        <v>8</v>
      </c>
      <c r="M5651" s="295" t="s">
        <v>171</v>
      </c>
    </row>
    <row r="5652" spans="1:13" ht="15" customHeight="1" x14ac:dyDescent="0.25">
      <c r="A5652" s="295" t="s">
        <v>16333</v>
      </c>
      <c r="B5652" s="295" t="s">
        <v>16333</v>
      </c>
      <c r="C5652" s="295" t="s">
        <v>16334</v>
      </c>
      <c r="D5652" s="295" t="s">
        <v>16334</v>
      </c>
      <c r="E5652" s="295" t="s">
        <v>1606</v>
      </c>
      <c r="F5652" s="295" t="s">
        <v>16335</v>
      </c>
      <c r="G5652" s="295" t="s">
        <v>168</v>
      </c>
      <c r="H5652" s="295" t="s">
        <v>1589</v>
      </c>
      <c r="I5652" s="295" t="s">
        <v>1714</v>
      </c>
      <c r="J5652" s="295" t="s">
        <v>174</v>
      </c>
      <c r="K5652" s="295" t="s">
        <v>1892</v>
      </c>
      <c r="L5652" s="286">
        <v>8</v>
      </c>
      <c r="M5652" s="295" t="s">
        <v>171</v>
      </c>
    </row>
    <row r="5653" spans="1:13" ht="15" customHeight="1" x14ac:dyDescent="0.25">
      <c r="A5653" s="295" t="s">
        <v>16336</v>
      </c>
      <c r="B5653" s="295" t="s">
        <v>16336</v>
      </c>
      <c r="C5653" s="295" t="s">
        <v>16337</v>
      </c>
      <c r="D5653" s="295" t="s">
        <v>16337</v>
      </c>
      <c r="E5653" s="295" t="s">
        <v>1606</v>
      </c>
      <c r="F5653" s="295" t="s">
        <v>16338</v>
      </c>
      <c r="G5653" s="295" t="s">
        <v>1594</v>
      </c>
      <c r="H5653" s="295" t="s">
        <v>1589</v>
      </c>
      <c r="I5653" s="295" t="s">
        <v>1714</v>
      </c>
      <c r="J5653" s="295" t="s">
        <v>174</v>
      </c>
      <c r="L5653" s="286">
        <v>8</v>
      </c>
      <c r="M5653" s="295" t="s">
        <v>171</v>
      </c>
    </row>
    <row r="5654" spans="1:13" ht="15" customHeight="1" x14ac:dyDescent="0.25">
      <c r="A5654" s="295" t="s">
        <v>16339</v>
      </c>
      <c r="B5654" s="295" t="s">
        <v>16339</v>
      </c>
      <c r="C5654" s="295" t="s">
        <v>16340</v>
      </c>
      <c r="D5654" s="295" t="s">
        <v>16340</v>
      </c>
      <c r="E5654" s="295" t="s">
        <v>16341</v>
      </c>
      <c r="F5654" s="295" t="s">
        <v>16342</v>
      </c>
      <c r="G5654" s="295" t="s">
        <v>168</v>
      </c>
      <c r="H5654" s="295" t="s">
        <v>1589</v>
      </c>
      <c r="I5654" s="295" t="s">
        <v>1598</v>
      </c>
      <c r="J5654" s="295" t="s">
        <v>237</v>
      </c>
      <c r="K5654" s="295" t="s">
        <v>1603</v>
      </c>
      <c r="L5654" s="286">
        <v>8</v>
      </c>
      <c r="M5654" s="295" t="s">
        <v>171</v>
      </c>
    </row>
    <row r="5655" spans="1:13" ht="15" customHeight="1" x14ac:dyDescent="0.25">
      <c r="A5655" s="295" t="s">
        <v>16343</v>
      </c>
      <c r="B5655" s="295" t="s">
        <v>16343</v>
      </c>
      <c r="C5655" s="295" t="s">
        <v>16344</v>
      </c>
      <c r="D5655" s="295" t="s">
        <v>16344</v>
      </c>
      <c r="E5655" s="295" t="s">
        <v>3613</v>
      </c>
      <c r="F5655" s="295" t="s">
        <v>16345</v>
      </c>
      <c r="G5655" s="295" t="s">
        <v>168</v>
      </c>
      <c r="H5655" s="295" t="s">
        <v>1589</v>
      </c>
      <c r="I5655" s="295" t="s">
        <v>1598</v>
      </c>
      <c r="J5655" s="295" t="s">
        <v>237</v>
      </c>
      <c r="K5655" s="295" t="s">
        <v>1603</v>
      </c>
      <c r="L5655" s="286">
        <v>5</v>
      </c>
      <c r="M5655" s="295" t="s">
        <v>171</v>
      </c>
    </row>
    <row r="5656" spans="1:13" ht="15" customHeight="1" x14ac:dyDescent="0.25">
      <c r="A5656" s="295" t="s">
        <v>16346</v>
      </c>
      <c r="B5656" s="295" t="s">
        <v>16346</v>
      </c>
      <c r="C5656" s="295" t="s">
        <v>16347</v>
      </c>
      <c r="D5656" s="295" t="s">
        <v>16347</v>
      </c>
      <c r="E5656" s="295" t="s">
        <v>7252</v>
      </c>
      <c r="F5656" s="295" t="s">
        <v>16348</v>
      </c>
      <c r="G5656" s="295" t="s">
        <v>1594</v>
      </c>
      <c r="H5656" s="295" t="s">
        <v>1589</v>
      </c>
      <c r="I5656" s="295" t="s">
        <v>1598</v>
      </c>
      <c r="J5656" s="295" t="s">
        <v>237</v>
      </c>
      <c r="L5656" s="286">
        <v>7</v>
      </c>
      <c r="M5656" s="295" t="s">
        <v>171</v>
      </c>
    </row>
    <row r="5657" spans="1:13" ht="15" customHeight="1" x14ac:dyDescent="0.25">
      <c r="A5657" s="295" t="s">
        <v>16349</v>
      </c>
      <c r="B5657" s="295" t="s">
        <v>16349</v>
      </c>
      <c r="C5657" s="295" t="s">
        <v>16350</v>
      </c>
      <c r="D5657" s="295" t="s">
        <v>16350</v>
      </c>
      <c r="E5657" s="295" t="s">
        <v>1606</v>
      </c>
      <c r="F5657" s="295" t="s">
        <v>16351</v>
      </c>
      <c r="G5657" s="295" t="s">
        <v>1676</v>
      </c>
      <c r="H5657" s="295" t="s">
        <v>1589</v>
      </c>
      <c r="I5657" s="295" t="s">
        <v>1714</v>
      </c>
      <c r="J5657" s="295" t="s">
        <v>16353</v>
      </c>
      <c r="K5657" s="295" t="s">
        <v>1603</v>
      </c>
      <c r="L5657" s="286">
        <v>9</v>
      </c>
      <c r="M5657" s="295" t="s">
        <v>171</v>
      </c>
    </row>
    <row r="5658" spans="1:13" ht="15" customHeight="1" x14ac:dyDescent="0.25">
      <c r="A5658" s="295" t="s">
        <v>16352</v>
      </c>
      <c r="B5658" s="295" t="s">
        <v>16352</v>
      </c>
      <c r="C5658" s="295" t="s">
        <v>16354</v>
      </c>
      <c r="D5658" s="295" t="s">
        <v>16354</v>
      </c>
      <c r="E5658" s="295" t="s">
        <v>16355</v>
      </c>
      <c r="F5658" s="295" t="s">
        <v>16356</v>
      </c>
      <c r="G5658" s="295" t="s">
        <v>1678</v>
      </c>
      <c r="H5658" s="295" t="s">
        <v>1589</v>
      </c>
      <c r="I5658" s="295" t="s">
        <v>1714</v>
      </c>
      <c r="J5658" s="295" t="s">
        <v>16353</v>
      </c>
      <c r="K5658" s="295" t="s">
        <v>1603</v>
      </c>
      <c r="L5658" s="287">
        <v>9</v>
      </c>
      <c r="M5658" s="295" t="s">
        <v>171</v>
      </c>
    </row>
    <row r="5659" spans="1:13" ht="15" customHeight="1" x14ac:dyDescent="0.25">
      <c r="A5659" s="295" t="s">
        <v>16357</v>
      </c>
      <c r="B5659" s="295" t="s">
        <v>16357</v>
      </c>
      <c r="C5659" s="295" t="s">
        <v>16358</v>
      </c>
      <c r="D5659" s="295" t="s">
        <v>16358</v>
      </c>
      <c r="E5659" s="295" t="s">
        <v>1606</v>
      </c>
      <c r="F5659" s="295" t="s">
        <v>15769</v>
      </c>
      <c r="G5659" s="295" t="s">
        <v>1594</v>
      </c>
      <c r="H5659" s="295" t="s">
        <v>1589</v>
      </c>
      <c r="I5659" s="295" t="s">
        <v>1714</v>
      </c>
      <c r="J5659" s="295" t="s">
        <v>16353</v>
      </c>
      <c r="L5659" s="286">
        <v>9</v>
      </c>
      <c r="M5659" s="295" t="s">
        <v>171</v>
      </c>
    </row>
    <row r="5660" spans="1:13" ht="15" customHeight="1" x14ac:dyDescent="0.25">
      <c r="A5660" s="295" t="s">
        <v>8433</v>
      </c>
      <c r="B5660" s="295" t="s">
        <v>8428</v>
      </c>
      <c r="C5660" s="295" t="s">
        <v>16359</v>
      </c>
      <c r="D5660" s="295" t="s">
        <v>8429</v>
      </c>
      <c r="E5660" s="295" t="s">
        <v>16360</v>
      </c>
      <c r="F5660" s="295" t="s">
        <v>8431</v>
      </c>
      <c r="G5660" s="295" t="s">
        <v>168</v>
      </c>
      <c r="H5660" s="295" t="s">
        <v>1632</v>
      </c>
      <c r="I5660" s="295" t="s">
        <v>1714</v>
      </c>
      <c r="J5660" s="295" t="s">
        <v>8432</v>
      </c>
      <c r="K5660" s="295" t="s">
        <v>1603</v>
      </c>
      <c r="L5660" s="286">
        <v>6</v>
      </c>
      <c r="M5660" s="295" t="s">
        <v>171</v>
      </c>
    </row>
    <row r="5661" spans="1:13" ht="15" customHeight="1" x14ac:dyDescent="0.25">
      <c r="A5661" s="295" t="s">
        <v>8447</v>
      </c>
      <c r="B5661" s="295" t="s">
        <v>8444</v>
      </c>
      <c r="C5661" s="295" t="s">
        <v>16361</v>
      </c>
      <c r="D5661" s="295" t="s">
        <v>8445</v>
      </c>
      <c r="E5661" s="295" t="s">
        <v>35</v>
      </c>
      <c r="F5661" s="295" t="s">
        <v>16362</v>
      </c>
      <c r="G5661" s="295" t="s">
        <v>1594</v>
      </c>
      <c r="H5661" s="295" t="s">
        <v>1632</v>
      </c>
      <c r="I5661" s="295" t="s">
        <v>1714</v>
      </c>
      <c r="J5661" s="295" t="s">
        <v>8432</v>
      </c>
      <c r="K5661" s="295" t="s">
        <v>1603</v>
      </c>
      <c r="L5661" s="286">
        <v>6</v>
      </c>
      <c r="M5661" s="295" t="s">
        <v>171</v>
      </c>
    </row>
    <row r="5662" spans="1:13" ht="15" customHeight="1" x14ac:dyDescent="0.25">
      <c r="A5662" s="295" t="s">
        <v>16363</v>
      </c>
      <c r="B5662" s="295" t="s">
        <v>16363</v>
      </c>
      <c r="C5662" s="295" t="s">
        <v>16364</v>
      </c>
      <c r="D5662" s="295" t="s">
        <v>16364</v>
      </c>
      <c r="E5662" s="295" t="s">
        <v>4050</v>
      </c>
      <c r="F5662" s="295" t="s">
        <v>16365</v>
      </c>
      <c r="G5662" s="295" t="s">
        <v>168</v>
      </c>
      <c r="H5662" s="295" t="s">
        <v>1589</v>
      </c>
      <c r="I5662" s="295" t="s">
        <v>1714</v>
      </c>
      <c r="J5662" s="295" t="s">
        <v>174</v>
      </c>
      <c r="K5662" s="295" t="s">
        <v>1603</v>
      </c>
      <c r="L5662" s="287">
        <v>0</v>
      </c>
      <c r="M5662" s="295" t="s">
        <v>16372</v>
      </c>
    </row>
  </sheetData>
  <autoFilter ref="A1:M5662" xr:uid="{E77E28F9-FC3D-405A-BEAF-29282F7F4BE4}"/>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B50"/>
  <sheetViews>
    <sheetView workbookViewId="0">
      <selection activeCell="B8" sqref="B8"/>
    </sheetView>
  </sheetViews>
  <sheetFormatPr defaultRowHeight="15" x14ac:dyDescent="0.25"/>
  <cols>
    <col min="1" max="1" width="18" customWidth="1"/>
    <col min="2" max="2" width="75.5703125" style="168" customWidth="1"/>
  </cols>
  <sheetData>
    <row r="1" spans="1:2" ht="18.75" x14ac:dyDescent="0.25">
      <c r="A1" s="50" t="s">
        <v>110</v>
      </c>
      <c r="B1" s="211" t="s">
        <v>1521</v>
      </c>
    </row>
    <row r="2" spans="1:2" ht="18.75" x14ac:dyDescent="0.25">
      <c r="A2" s="302" t="s">
        <v>17991</v>
      </c>
      <c r="B2" s="301"/>
    </row>
    <row r="3" spans="1:2" ht="45" x14ac:dyDescent="0.25">
      <c r="A3" s="144">
        <v>44368</v>
      </c>
      <c r="B3" s="168" t="s">
        <v>1523</v>
      </c>
    </row>
    <row r="4" spans="1:2" x14ac:dyDescent="0.25">
      <c r="A4" s="144">
        <v>44470</v>
      </c>
      <c r="B4" s="168" t="s">
        <v>1522</v>
      </c>
    </row>
    <row r="5" spans="1:2" ht="45" x14ac:dyDescent="0.25">
      <c r="A5" s="144">
        <v>44583</v>
      </c>
      <c r="B5" s="168" t="s">
        <v>1559</v>
      </c>
    </row>
    <row r="6" spans="1:2" ht="45" x14ac:dyDescent="0.25">
      <c r="A6" s="144">
        <v>44886</v>
      </c>
      <c r="B6" s="168" t="s">
        <v>1567</v>
      </c>
    </row>
    <row r="7" spans="1:2" ht="18.75" x14ac:dyDescent="0.25">
      <c r="A7" s="302" t="s">
        <v>17992</v>
      </c>
      <c r="B7" s="301"/>
    </row>
    <row r="8" spans="1:2" x14ac:dyDescent="0.25">
      <c r="A8" s="144">
        <v>44887</v>
      </c>
      <c r="B8" s="168" t="s">
        <v>17990</v>
      </c>
    </row>
    <row r="9" spans="1:2" x14ac:dyDescent="0.25">
      <c r="A9" s="210"/>
    </row>
    <row r="10" spans="1:2" x14ac:dyDescent="0.25">
      <c r="A10" s="210"/>
    </row>
    <row r="11" spans="1:2" x14ac:dyDescent="0.25">
      <c r="A11" s="210"/>
    </row>
    <row r="12" spans="1:2" x14ac:dyDescent="0.25">
      <c r="A12" s="210"/>
    </row>
    <row r="13" spans="1:2" x14ac:dyDescent="0.25">
      <c r="A13" s="210"/>
    </row>
    <row r="14" spans="1:2" x14ac:dyDescent="0.25">
      <c r="A14" s="210"/>
    </row>
    <row r="15" spans="1:2" x14ac:dyDescent="0.25">
      <c r="A15" s="210"/>
    </row>
    <row r="16" spans="1:2" x14ac:dyDescent="0.25">
      <c r="A16" s="210"/>
    </row>
    <row r="17" spans="1:1" x14ac:dyDescent="0.25">
      <c r="A17" s="210"/>
    </row>
    <row r="18" spans="1:1" x14ac:dyDescent="0.25">
      <c r="A18" s="210"/>
    </row>
    <row r="19" spans="1:1" x14ac:dyDescent="0.25">
      <c r="A19" s="210"/>
    </row>
    <row r="20" spans="1:1" x14ac:dyDescent="0.25">
      <c r="A20" s="210"/>
    </row>
    <row r="21" spans="1:1" x14ac:dyDescent="0.25">
      <c r="A21" s="210"/>
    </row>
    <row r="22" spans="1:1" x14ac:dyDescent="0.25">
      <c r="A22" s="210"/>
    </row>
    <row r="23" spans="1:1" x14ac:dyDescent="0.25">
      <c r="A23" s="210"/>
    </row>
    <row r="24" spans="1:1" x14ac:dyDescent="0.25">
      <c r="A24" s="210"/>
    </row>
    <row r="25" spans="1:1" x14ac:dyDescent="0.25">
      <c r="A25" s="210"/>
    </row>
    <row r="26" spans="1:1" x14ac:dyDescent="0.25">
      <c r="A26" s="210"/>
    </row>
    <row r="27" spans="1:1" x14ac:dyDescent="0.25">
      <c r="A27" s="210"/>
    </row>
    <row r="28" spans="1:1" x14ac:dyDescent="0.25">
      <c r="A28" s="210"/>
    </row>
    <row r="29" spans="1:1" x14ac:dyDescent="0.25">
      <c r="A29" s="210"/>
    </row>
    <row r="30" spans="1:1" x14ac:dyDescent="0.25">
      <c r="A30" s="210"/>
    </row>
    <row r="31" spans="1:1" x14ac:dyDescent="0.25">
      <c r="A31" s="210"/>
    </row>
    <row r="32" spans="1:1" x14ac:dyDescent="0.25">
      <c r="A32" s="210"/>
    </row>
    <row r="33" spans="1:1" x14ac:dyDescent="0.25">
      <c r="A33" s="210"/>
    </row>
    <row r="34" spans="1:1" x14ac:dyDescent="0.25">
      <c r="A34" s="210"/>
    </row>
    <row r="35" spans="1:1" x14ac:dyDescent="0.25">
      <c r="A35" s="210"/>
    </row>
    <row r="36" spans="1:1" x14ac:dyDescent="0.25">
      <c r="A36" s="210"/>
    </row>
    <row r="37" spans="1:1" x14ac:dyDescent="0.25">
      <c r="A37" s="210"/>
    </row>
    <row r="38" spans="1:1" x14ac:dyDescent="0.25">
      <c r="A38" s="210"/>
    </row>
    <row r="39" spans="1:1" x14ac:dyDescent="0.25">
      <c r="A39" s="210"/>
    </row>
    <row r="40" spans="1:1" x14ac:dyDescent="0.25">
      <c r="A40" s="210"/>
    </row>
    <row r="41" spans="1:1" x14ac:dyDescent="0.25">
      <c r="A41" s="210"/>
    </row>
    <row r="42" spans="1:1" x14ac:dyDescent="0.25">
      <c r="A42" s="210"/>
    </row>
    <row r="43" spans="1:1" x14ac:dyDescent="0.25">
      <c r="A43" s="210"/>
    </row>
    <row r="44" spans="1:1" x14ac:dyDescent="0.25">
      <c r="A44" s="210"/>
    </row>
    <row r="45" spans="1:1" x14ac:dyDescent="0.25">
      <c r="A45" s="210"/>
    </row>
    <row r="46" spans="1:1" x14ac:dyDescent="0.25">
      <c r="A46" s="210"/>
    </row>
    <row r="47" spans="1:1" x14ac:dyDescent="0.25">
      <c r="A47" s="210"/>
    </row>
    <row r="48" spans="1:1" x14ac:dyDescent="0.25">
      <c r="A48" s="210"/>
    </row>
    <row r="49" spans="1:1" x14ac:dyDescent="0.25">
      <c r="A49" s="210"/>
    </row>
    <row r="50" spans="1:1" x14ac:dyDescent="0.25">
      <c r="A50" s="2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Start</vt:lpstr>
      <vt:lpstr>NJ LULC 2015 L2 Land Use Calc</vt:lpstr>
      <vt:lpstr>B2 Buffer Width Calc</vt:lpstr>
      <vt:lpstr>V1 Rel Native Cover Calc</vt:lpstr>
      <vt:lpstr>eia_calculator</vt:lpstr>
      <vt:lpstr>eia_metric_scores</vt:lpstr>
      <vt:lpstr>eia_final_scores</vt:lpstr>
      <vt:lpstr>Comments</vt:lpstr>
      <vt:lpstr>combined_eo_calculator</vt:lpstr>
      <vt:lpstr>NJ Vasc Bryo Spp FQA 2022</vt:lpstr>
      <vt:lpstr>Version Notes</vt:lpstr>
    </vt:vector>
  </TitlesOfParts>
  <Company>Dept. of Natural Resources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TRG</dc:creator>
  <cp:lastModifiedBy>Walz, Kathleen</cp:lastModifiedBy>
  <cp:lastPrinted>2015-12-09T18:46:04Z</cp:lastPrinted>
  <dcterms:created xsi:type="dcterms:W3CDTF">2013-12-12T18:58:27Z</dcterms:created>
  <dcterms:modified xsi:type="dcterms:W3CDTF">2022-11-29T22:48:18Z</dcterms:modified>
</cp:coreProperties>
</file>